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考核利润表" sheetId="2" r:id="rId1"/>
    <sheet name="考核费用表" sheetId="5" r:id="rId2"/>
    <sheet name="利润分部表" sheetId="3" r:id="rId3"/>
    <sheet name="费用分部表" sheetId="4" r:id="rId4"/>
    <sheet name="人数（人力发）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B72" i="2" l="1"/>
  <c r="B73" i="2"/>
  <c r="F37" i="6" l="1"/>
  <c r="R37" i="6" s="1"/>
  <c r="F21" i="6"/>
  <c r="R21" i="6" s="1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40" i="6"/>
  <c r="R38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6" i="6"/>
  <c r="F7" i="6"/>
  <c r="R7" i="6" s="1"/>
  <c r="B142" i="6" l="1"/>
  <c r="D140" i="6"/>
  <c r="D65" i="6"/>
  <c r="C65" i="6"/>
  <c r="B65" i="6"/>
  <c r="D37" i="6"/>
  <c r="C37" i="6"/>
  <c r="B37" i="6"/>
  <c r="D21" i="6"/>
  <c r="C21" i="6"/>
  <c r="B21" i="6"/>
  <c r="D7" i="6"/>
  <c r="C66" i="6" l="1"/>
  <c r="D66" i="6"/>
  <c r="B66" i="6"/>
  <c r="D141" i="6"/>
  <c r="D110" i="5" l="1"/>
  <c r="D160" i="5"/>
  <c r="D162" i="5" s="1"/>
  <c r="D168" i="5" s="1"/>
  <c r="D75" i="5"/>
  <c r="E77" i="5"/>
  <c r="E95" i="5"/>
  <c r="D60" i="2"/>
  <c r="D62" i="2"/>
  <c r="D44" i="2"/>
  <c r="D43" i="2" s="1"/>
  <c r="D66" i="2" l="1"/>
  <c r="D69" i="2" s="1"/>
  <c r="D71" i="2" s="1"/>
  <c r="E110" i="5"/>
  <c r="E168" i="5" s="1"/>
  <c r="C62" i="2"/>
  <c r="C61" i="2"/>
  <c r="C60" i="2" s="1"/>
  <c r="C44" i="2"/>
  <c r="G43" i="2"/>
  <c r="C49" i="2"/>
  <c r="C47" i="2" s="1"/>
  <c r="C43" i="2" l="1"/>
  <c r="C66" i="2" s="1"/>
  <c r="C69" i="2" s="1"/>
  <c r="C71" i="2" s="1"/>
  <c r="K47" i="2"/>
  <c r="B71" i="2" l="1"/>
  <c r="C73" i="2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90" i="5"/>
  <c r="Q91" i="5" l="1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90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H91" i="5"/>
  <c r="H92" i="5"/>
  <c r="H93" i="5"/>
  <c r="H94" i="5"/>
  <c r="H95" i="5"/>
  <c r="C95" i="5" s="1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90" i="5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43" i="2"/>
  <c r="K44" i="2"/>
  <c r="K45" i="2"/>
  <c r="K46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B43" i="2" l="1"/>
  <c r="B66" i="2"/>
  <c r="C122" i="5"/>
  <c r="C106" i="5"/>
  <c r="C90" i="5"/>
  <c r="C97" i="5"/>
  <c r="C96" i="5"/>
  <c r="C121" i="5"/>
  <c r="C113" i="5"/>
  <c r="C105" i="5"/>
  <c r="C168" i="5"/>
  <c r="C160" i="5"/>
  <c r="C152" i="5"/>
  <c r="C144" i="5"/>
  <c r="C136" i="5"/>
  <c r="C128" i="5"/>
  <c r="C120" i="5"/>
  <c r="C112" i="5"/>
  <c r="C104" i="5"/>
  <c r="C165" i="5"/>
  <c r="C161" i="5"/>
  <c r="C157" i="5"/>
  <c r="C153" i="5"/>
  <c r="C149" i="5"/>
  <c r="C145" i="5"/>
  <c r="C141" i="5"/>
  <c r="C137" i="5"/>
  <c r="C133" i="5"/>
  <c r="C129" i="5"/>
  <c r="C125" i="5"/>
  <c r="C117" i="5"/>
  <c r="C109" i="5"/>
  <c r="C101" i="5"/>
  <c r="C93" i="5"/>
  <c r="C164" i="5"/>
  <c r="C156" i="5"/>
  <c r="C148" i="5"/>
  <c r="C140" i="5"/>
  <c r="C132" i="5"/>
  <c r="C124" i="5"/>
  <c r="C116" i="5"/>
  <c r="C108" i="5"/>
  <c r="C100" i="5"/>
  <c r="C92" i="5"/>
  <c r="B70" i="2"/>
  <c r="B62" i="2"/>
  <c r="B54" i="2"/>
  <c r="B46" i="2"/>
  <c r="B69" i="2"/>
  <c r="B53" i="2"/>
  <c r="B64" i="2"/>
  <c r="B48" i="2"/>
  <c r="B65" i="2"/>
  <c r="B57" i="2"/>
  <c r="B61" i="2"/>
  <c r="B49" i="2"/>
  <c r="B45" i="2"/>
  <c r="B60" i="2"/>
  <c r="B68" i="2"/>
  <c r="B52" i="2"/>
  <c r="B44" i="2"/>
  <c r="B58" i="2"/>
  <c r="B50" i="2"/>
  <c r="C166" i="5"/>
  <c r="C162" i="5"/>
  <c r="C158" i="5"/>
  <c r="C150" i="5"/>
  <c r="C146" i="5"/>
  <c r="C142" i="5"/>
  <c r="C134" i="5"/>
  <c r="C130" i="5"/>
  <c r="C126" i="5"/>
  <c r="C118" i="5"/>
  <c r="C114" i="5"/>
  <c r="C110" i="5"/>
  <c r="C102" i="5"/>
  <c r="C98" i="5"/>
  <c r="C94" i="5"/>
  <c r="C154" i="5"/>
  <c r="C138" i="5"/>
  <c r="C167" i="5"/>
  <c r="C163" i="5"/>
  <c r="C159" i="5"/>
  <c r="C155" i="5"/>
  <c r="C151" i="5"/>
  <c r="C147" i="5"/>
  <c r="C143" i="5"/>
  <c r="C139" i="5"/>
  <c r="C135" i="5"/>
  <c r="C131" i="5"/>
  <c r="C127" i="5"/>
  <c r="C123" i="5"/>
  <c r="C119" i="5"/>
  <c r="C115" i="5"/>
  <c r="C111" i="5"/>
  <c r="C107" i="5"/>
  <c r="C103" i="5"/>
  <c r="C99" i="5"/>
  <c r="C91" i="5"/>
  <c r="B67" i="2"/>
  <c r="B63" i="2"/>
  <c r="B59" i="2"/>
  <c r="B55" i="2"/>
  <c r="B51" i="2"/>
  <c r="B47" i="2"/>
  <c r="AC6" i="5"/>
  <c r="AC176" i="5" s="1"/>
  <c r="AC7" i="5"/>
  <c r="AC177" i="5" s="1"/>
  <c r="AC8" i="5"/>
  <c r="AC178" i="5" s="1"/>
  <c r="AC9" i="5"/>
  <c r="AC179" i="5" s="1"/>
  <c r="AC10" i="5"/>
  <c r="AC180" i="5" s="1"/>
  <c r="AC11" i="5"/>
  <c r="AC181" i="5" s="1"/>
  <c r="AC12" i="5"/>
  <c r="AC182" i="5" s="1"/>
  <c r="AC13" i="5"/>
  <c r="AC183" i="5" s="1"/>
  <c r="AC14" i="5"/>
  <c r="AC184" i="5" s="1"/>
  <c r="AC15" i="5"/>
  <c r="AC185" i="5" s="1"/>
  <c r="AC16" i="5"/>
  <c r="AC186" i="5" s="1"/>
  <c r="AC17" i="5"/>
  <c r="AC187" i="5" s="1"/>
  <c r="AC18" i="5"/>
  <c r="AC188" i="5" s="1"/>
  <c r="AC19" i="5"/>
  <c r="AC189" i="5" s="1"/>
  <c r="AC20" i="5"/>
  <c r="AC190" i="5" s="1"/>
  <c r="AC21" i="5"/>
  <c r="AC191" i="5" s="1"/>
  <c r="AC22" i="5"/>
  <c r="AC192" i="5" s="1"/>
  <c r="AC23" i="5"/>
  <c r="AC193" i="5" s="1"/>
  <c r="AC24" i="5"/>
  <c r="AC194" i="5" s="1"/>
  <c r="AC25" i="5"/>
  <c r="AC195" i="5" s="1"/>
  <c r="AC26" i="5"/>
  <c r="AC196" i="5" s="1"/>
  <c r="AC27" i="5"/>
  <c r="AC197" i="5" s="1"/>
  <c r="AC28" i="5"/>
  <c r="AC198" i="5" s="1"/>
  <c r="AC29" i="5"/>
  <c r="AC199" i="5" s="1"/>
  <c r="AC30" i="5"/>
  <c r="AC200" i="5" s="1"/>
  <c r="AC31" i="5"/>
  <c r="AC201" i="5" s="1"/>
  <c r="AC32" i="5"/>
  <c r="AC202" i="5" s="1"/>
  <c r="AC33" i="5"/>
  <c r="AC203" i="5" s="1"/>
  <c r="AC34" i="5"/>
  <c r="AC204" i="5" s="1"/>
  <c r="AC35" i="5"/>
  <c r="AC205" i="5" s="1"/>
  <c r="AC36" i="5"/>
  <c r="AC206" i="5" s="1"/>
  <c r="AC37" i="5"/>
  <c r="AC207" i="5" s="1"/>
  <c r="AC38" i="5"/>
  <c r="AC208" i="5" s="1"/>
  <c r="AC39" i="5"/>
  <c r="AC209" i="5" s="1"/>
  <c r="AC40" i="5"/>
  <c r="AC210" i="5" s="1"/>
  <c r="AC41" i="5"/>
  <c r="AC211" i="5" s="1"/>
  <c r="AC42" i="5"/>
  <c r="AC212" i="5" s="1"/>
  <c r="AC43" i="5"/>
  <c r="AC213" i="5" s="1"/>
  <c r="AC44" i="5"/>
  <c r="AC214" i="5" s="1"/>
  <c r="AC45" i="5"/>
  <c r="AC215" i="5" s="1"/>
  <c r="AC46" i="5"/>
  <c r="AC216" i="5" s="1"/>
  <c r="AC47" i="5"/>
  <c r="AC217" i="5" s="1"/>
  <c r="AC48" i="5"/>
  <c r="AC218" i="5" s="1"/>
  <c r="AC49" i="5"/>
  <c r="AC219" i="5" s="1"/>
  <c r="AC50" i="5"/>
  <c r="AC220" i="5" s="1"/>
  <c r="AC51" i="5"/>
  <c r="AC221" i="5" s="1"/>
  <c r="AC52" i="5"/>
  <c r="AC222" i="5" s="1"/>
  <c r="AC53" i="5"/>
  <c r="AC223" i="5" s="1"/>
  <c r="AC54" i="5"/>
  <c r="AC224" i="5" s="1"/>
  <c r="AC55" i="5"/>
  <c r="AC225" i="5" s="1"/>
  <c r="AC56" i="5"/>
  <c r="AC226" i="5" s="1"/>
  <c r="AC57" i="5"/>
  <c r="AC227" i="5" s="1"/>
  <c r="AC58" i="5"/>
  <c r="AC228" i="5" s="1"/>
  <c r="AC59" i="5"/>
  <c r="AC229" i="5" s="1"/>
  <c r="AC60" i="5"/>
  <c r="AC230" i="5" s="1"/>
  <c r="AC61" i="5"/>
  <c r="AC231" i="5" s="1"/>
  <c r="AC62" i="5"/>
  <c r="AC232" i="5" s="1"/>
  <c r="AC63" i="5"/>
  <c r="AC233" i="5" s="1"/>
  <c r="AC64" i="5"/>
  <c r="AC234" i="5" s="1"/>
  <c r="AC65" i="5"/>
  <c r="AC235" i="5" s="1"/>
  <c r="AC66" i="5"/>
  <c r="AC236" i="5" s="1"/>
  <c r="AC67" i="5"/>
  <c r="AC237" i="5" s="1"/>
  <c r="AC68" i="5"/>
  <c r="AC238" i="5" s="1"/>
  <c r="AC69" i="5"/>
  <c r="AC239" i="5" s="1"/>
  <c r="AC70" i="5"/>
  <c r="AC240" i="5" s="1"/>
  <c r="AC71" i="5"/>
  <c r="AC241" i="5" s="1"/>
  <c r="AC72" i="5"/>
  <c r="AC242" i="5" s="1"/>
  <c r="AC73" i="5"/>
  <c r="AC243" i="5" s="1"/>
  <c r="AC74" i="5"/>
  <c r="AC244" i="5" s="1"/>
  <c r="AC75" i="5"/>
  <c r="AC245" i="5" s="1"/>
  <c r="AC76" i="5"/>
  <c r="AC246" i="5" s="1"/>
  <c r="AC77" i="5"/>
  <c r="AC247" i="5" s="1"/>
  <c r="AC78" i="5"/>
  <c r="AC248" i="5" s="1"/>
  <c r="AC79" i="5"/>
  <c r="AC249" i="5" s="1"/>
  <c r="AC80" i="5"/>
  <c r="AC250" i="5" s="1"/>
  <c r="AC81" i="5"/>
  <c r="AC251" i="5" s="1"/>
  <c r="AC82" i="5"/>
  <c r="AC252" i="5" s="1"/>
  <c r="AC83" i="5"/>
  <c r="AC253" i="5" s="1"/>
  <c r="AC5" i="5"/>
  <c r="AC175" i="5" s="1"/>
  <c r="AB6" i="5"/>
  <c r="AB176" i="5" s="1"/>
  <c r="AB7" i="5"/>
  <c r="AB177" i="5" s="1"/>
  <c r="AB8" i="5"/>
  <c r="AB178" i="5" s="1"/>
  <c r="AB9" i="5"/>
  <c r="AB179" i="5" s="1"/>
  <c r="AB10" i="5"/>
  <c r="AB180" i="5" s="1"/>
  <c r="AB11" i="5"/>
  <c r="AB181" i="5" s="1"/>
  <c r="AB12" i="5"/>
  <c r="AB182" i="5" s="1"/>
  <c r="AB13" i="5"/>
  <c r="AB183" i="5" s="1"/>
  <c r="AB14" i="5"/>
  <c r="AB184" i="5" s="1"/>
  <c r="AB15" i="5"/>
  <c r="AB185" i="5" s="1"/>
  <c r="AB16" i="5"/>
  <c r="AB186" i="5" s="1"/>
  <c r="AB17" i="5"/>
  <c r="AB187" i="5" s="1"/>
  <c r="AB18" i="5"/>
  <c r="AB188" i="5" s="1"/>
  <c r="AB19" i="5"/>
  <c r="AB189" i="5" s="1"/>
  <c r="AB20" i="5"/>
  <c r="AB190" i="5" s="1"/>
  <c r="AB21" i="5"/>
  <c r="AB191" i="5" s="1"/>
  <c r="AB22" i="5"/>
  <c r="AB192" i="5" s="1"/>
  <c r="AB23" i="5"/>
  <c r="AB193" i="5" s="1"/>
  <c r="AB24" i="5"/>
  <c r="AB194" i="5" s="1"/>
  <c r="AB25" i="5"/>
  <c r="AB195" i="5" s="1"/>
  <c r="AB26" i="5"/>
  <c r="AB196" i="5" s="1"/>
  <c r="AB27" i="5"/>
  <c r="AB197" i="5" s="1"/>
  <c r="AB28" i="5"/>
  <c r="AB198" i="5" s="1"/>
  <c r="AB29" i="5"/>
  <c r="AB199" i="5" s="1"/>
  <c r="AB30" i="5"/>
  <c r="AB200" i="5" s="1"/>
  <c r="AB31" i="5"/>
  <c r="AB201" i="5" s="1"/>
  <c r="AB32" i="5"/>
  <c r="AB202" i="5" s="1"/>
  <c r="AB33" i="5"/>
  <c r="AB203" i="5" s="1"/>
  <c r="AB34" i="5"/>
  <c r="AB204" i="5" s="1"/>
  <c r="AB35" i="5"/>
  <c r="AB205" i="5" s="1"/>
  <c r="AB36" i="5"/>
  <c r="AB206" i="5" s="1"/>
  <c r="AB37" i="5"/>
  <c r="AB207" i="5" s="1"/>
  <c r="AB38" i="5"/>
  <c r="AB208" i="5" s="1"/>
  <c r="AB39" i="5"/>
  <c r="AB209" i="5" s="1"/>
  <c r="AB40" i="5"/>
  <c r="AB210" i="5" s="1"/>
  <c r="AB41" i="5"/>
  <c r="AB211" i="5" s="1"/>
  <c r="AB42" i="5"/>
  <c r="AB212" i="5" s="1"/>
  <c r="AB43" i="5"/>
  <c r="AB213" i="5" s="1"/>
  <c r="AB44" i="5"/>
  <c r="AB214" i="5" s="1"/>
  <c r="AB45" i="5"/>
  <c r="AB215" i="5" s="1"/>
  <c r="AB46" i="5"/>
  <c r="AB216" i="5" s="1"/>
  <c r="AB47" i="5"/>
  <c r="AB217" i="5" s="1"/>
  <c r="AB48" i="5"/>
  <c r="AB218" i="5" s="1"/>
  <c r="AB49" i="5"/>
  <c r="AB219" i="5" s="1"/>
  <c r="AB50" i="5"/>
  <c r="AB220" i="5" s="1"/>
  <c r="AB51" i="5"/>
  <c r="AB221" i="5" s="1"/>
  <c r="AB52" i="5"/>
  <c r="AB222" i="5" s="1"/>
  <c r="AB53" i="5"/>
  <c r="AB223" i="5" s="1"/>
  <c r="AB54" i="5"/>
  <c r="AB224" i="5" s="1"/>
  <c r="AB55" i="5"/>
  <c r="AB225" i="5" s="1"/>
  <c r="AB56" i="5"/>
  <c r="AB226" i="5" s="1"/>
  <c r="AB57" i="5"/>
  <c r="AB227" i="5" s="1"/>
  <c r="AB58" i="5"/>
  <c r="AB228" i="5" s="1"/>
  <c r="AB59" i="5"/>
  <c r="AB229" i="5" s="1"/>
  <c r="AB60" i="5"/>
  <c r="AB230" i="5" s="1"/>
  <c r="AB61" i="5"/>
  <c r="AB231" i="5" s="1"/>
  <c r="AB62" i="5"/>
  <c r="AB232" i="5" s="1"/>
  <c r="AB63" i="5"/>
  <c r="AB233" i="5" s="1"/>
  <c r="AB64" i="5"/>
  <c r="AB234" i="5" s="1"/>
  <c r="AB65" i="5"/>
  <c r="AB235" i="5" s="1"/>
  <c r="AB66" i="5"/>
  <c r="AB236" i="5" s="1"/>
  <c r="AB67" i="5"/>
  <c r="AB237" i="5" s="1"/>
  <c r="AB68" i="5"/>
  <c r="AB238" i="5" s="1"/>
  <c r="AB69" i="5"/>
  <c r="AB239" i="5" s="1"/>
  <c r="AB70" i="5"/>
  <c r="AB240" i="5" s="1"/>
  <c r="AB71" i="5"/>
  <c r="AB241" i="5" s="1"/>
  <c r="AB72" i="5"/>
  <c r="AB242" i="5" s="1"/>
  <c r="AB73" i="5"/>
  <c r="AB243" i="5" s="1"/>
  <c r="AB74" i="5"/>
  <c r="AB244" i="5" s="1"/>
  <c r="AB75" i="5"/>
  <c r="AB245" i="5" s="1"/>
  <c r="AB76" i="5"/>
  <c r="AB246" i="5" s="1"/>
  <c r="AB77" i="5"/>
  <c r="AB247" i="5" s="1"/>
  <c r="AB78" i="5"/>
  <c r="AB248" i="5" s="1"/>
  <c r="AB79" i="5"/>
  <c r="AB249" i="5" s="1"/>
  <c r="AB80" i="5"/>
  <c r="AB250" i="5" s="1"/>
  <c r="AB81" i="5"/>
  <c r="AB251" i="5" s="1"/>
  <c r="AB82" i="5"/>
  <c r="AB252" i="5" s="1"/>
  <c r="AB83" i="5"/>
  <c r="AB253" i="5" s="1"/>
  <c r="AB5" i="5"/>
  <c r="AB175" i="5" s="1"/>
  <c r="AA6" i="5"/>
  <c r="AA176" i="5" s="1"/>
  <c r="AA7" i="5"/>
  <c r="AA177" i="5" s="1"/>
  <c r="AA8" i="5"/>
  <c r="AA178" i="5" s="1"/>
  <c r="AA9" i="5"/>
  <c r="AA179" i="5" s="1"/>
  <c r="AA10" i="5"/>
  <c r="AA180" i="5" s="1"/>
  <c r="AA11" i="5"/>
  <c r="AA181" i="5" s="1"/>
  <c r="AA12" i="5"/>
  <c r="AA182" i="5" s="1"/>
  <c r="AA13" i="5"/>
  <c r="AA183" i="5" s="1"/>
  <c r="AA14" i="5"/>
  <c r="AA184" i="5" s="1"/>
  <c r="AA15" i="5"/>
  <c r="AA185" i="5" s="1"/>
  <c r="AA16" i="5"/>
  <c r="AA186" i="5" s="1"/>
  <c r="AA17" i="5"/>
  <c r="AA187" i="5" s="1"/>
  <c r="AA18" i="5"/>
  <c r="AA188" i="5" s="1"/>
  <c r="AA19" i="5"/>
  <c r="AA189" i="5" s="1"/>
  <c r="AA20" i="5"/>
  <c r="AA190" i="5" s="1"/>
  <c r="AA21" i="5"/>
  <c r="AA191" i="5" s="1"/>
  <c r="AA22" i="5"/>
  <c r="AA192" i="5" s="1"/>
  <c r="AA23" i="5"/>
  <c r="AA193" i="5" s="1"/>
  <c r="AA24" i="5"/>
  <c r="AA194" i="5" s="1"/>
  <c r="AA25" i="5"/>
  <c r="AA195" i="5" s="1"/>
  <c r="AA26" i="5"/>
  <c r="AA196" i="5" s="1"/>
  <c r="AA27" i="5"/>
  <c r="AA197" i="5" s="1"/>
  <c r="AA28" i="5"/>
  <c r="AA198" i="5" s="1"/>
  <c r="AA29" i="5"/>
  <c r="AA199" i="5" s="1"/>
  <c r="AA30" i="5"/>
  <c r="AA200" i="5" s="1"/>
  <c r="AA31" i="5"/>
  <c r="AA201" i="5" s="1"/>
  <c r="AA32" i="5"/>
  <c r="AA202" i="5" s="1"/>
  <c r="AA33" i="5"/>
  <c r="AA203" i="5" s="1"/>
  <c r="AA34" i="5"/>
  <c r="AA204" i="5" s="1"/>
  <c r="AA35" i="5"/>
  <c r="AA205" i="5" s="1"/>
  <c r="AA36" i="5"/>
  <c r="AA206" i="5" s="1"/>
  <c r="AA37" i="5"/>
  <c r="AA207" i="5" s="1"/>
  <c r="AA38" i="5"/>
  <c r="AA208" i="5" s="1"/>
  <c r="AA39" i="5"/>
  <c r="AA209" i="5" s="1"/>
  <c r="AA40" i="5"/>
  <c r="AA210" i="5" s="1"/>
  <c r="AA41" i="5"/>
  <c r="AA211" i="5" s="1"/>
  <c r="AA42" i="5"/>
  <c r="AA212" i="5" s="1"/>
  <c r="AA43" i="5"/>
  <c r="AA213" i="5" s="1"/>
  <c r="AA44" i="5"/>
  <c r="AA214" i="5" s="1"/>
  <c r="AA45" i="5"/>
  <c r="AA215" i="5" s="1"/>
  <c r="AA46" i="5"/>
  <c r="AA216" i="5" s="1"/>
  <c r="AA47" i="5"/>
  <c r="AA217" i="5" s="1"/>
  <c r="AA48" i="5"/>
  <c r="AA218" i="5" s="1"/>
  <c r="AA49" i="5"/>
  <c r="AA219" i="5" s="1"/>
  <c r="AA50" i="5"/>
  <c r="AA220" i="5" s="1"/>
  <c r="AA51" i="5"/>
  <c r="AA221" i="5" s="1"/>
  <c r="AA52" i="5"/>
  <c r="AA222" i="5" s="1"/>
  <c r="AA53" i="5"/>
  <c r="AA223" i="5" s="1"/>
  <c r="AA54" i="5"/>
  <c r="AA224" i="5" s="1"/>
  <c r="AA55" i="5"/>
  <c r="AA225" i="5" s="1"/>
  <c r="AA56" i="5"/>
  <c r="AA226" i="5" s="1"/>
  <c r="AA57" i="5"/>
  <c r="AA227" i="5" s="1"/>
  <c r="AA58" i="5"/>
  <c r="AA228" i="5" s="1"/>
  <c r="AA59" i="5"/>
  <c r="AA229" i="5" s="1"/>
  <c r="AA60" i="5"/>
  <c r="AA230" i="5" s="1"/>
  <c r="AA61" i="5"/>
  <c r="AA231" i="5" s="1"/>
  <c r="AA62" i="5"/>
  <c r="AA232" i="5" s="1"/>
  <c r="AA63" i="5"/>
  <c r="AA233" i="5" s="1"/>
  <c r="AA64" i="5"/>
  <c r="AA234" i="5" s="1"/>
  <c r="AA65" i="5"/>
  <c r="AA235" i="5" s="1"/>
  <c r="AA66" i="5"/>
  <c r="AA236" i="5" s="1"/>
  <c r="AA67" i="5"/>
  <c r="AA237" i="5" s="1"/>
  <c r="AA68" i="5"/>
  <c r="AA238" i="5" s="1"/>
  <c r="AA69" i="5"/>
  <c r="AA239" i="5" s="1"/>
  <c r="AA70" i="5"/>
  <c r="AA240" i="5" s="1"/>
  <c r="AA71" i="5"/>
  <c r="AA241" i="5" s="1"/>
  <c r="AA72" i="5"/>
  <c r="AA242" i="5" s="1"/>
  <c r="AA73" i="5"/>
  <c r="AA243" i="5" s="1"/>
  <c r="AA74" i="5"/>
  <c r="AA244" i="5" s="1"/>
  <c r="AA75" i="5"/>
  <c r="AA245" i="5" s="1"/>
  <c r="AA76" i="5"/>
  <c r="AA246" i="5" s="1"/>
  <c r="AA77" i="5"/>
  <c r="AA247" i="5" s="1"/>
  <c r="AA78" i="5"/>
  <c r="AA248" i="5" s="1"/>
  <c r="AA79" i="5"/>
  <c r="AA249" i="5" s="1"/>
  <c r="AA80" i="5"/>
  <c r="AA250" i="5" s="1"/>
  <c r="AA81" i="5"/>
  <c r="AA251" i="5" s="1"/>
  <c r="AA82" i="5"/>
  <c r="AA252" i="5" s="1"/>
  <c r="AA83" i="5"/>
  <c r="AA253" i="5" s="1"/>
  <c r="AA5" i="5"/>
  <c r="AA175" i="5" s="1"/>
  <c r="Z6" i="5"/>
  <c r="Z176" i="5" s="1"/>
  <c r="Z7" i="5"/>
  <c r="Z177" i="5" s="1"/>
  <c r="Z8" i="5"/>
  <c r="Z178" i="5" s="1"/>
  <c r="Z9" i="5"/>
  <c r="Z179" i="5" s="1"/>
  <c r="Z10" i="5"/>
  <c r="Z180" i="5" s="1"/>
  <c r="Z11" i="5"/>
  <c r="Z181" i="5" s="1"/>
  <c r="Z12" i="5"/>
  <c r="Z182" i="5" s="1"/>
  <c r="Z13" i="5"/>
  <c r="Z183" i="5" s="1"/>
  <c r="Z14" i="5"/>
  <c r="Z184" i="5" s="1"/>
  <c r="Z15" i="5"/>
  <c r="Z185" i="5" s="1"/>
  <c r="Z16" i="5"/>
  <c r="Z186" i="5" s="1"/>
  <c r="Z17" i="5"/>
  <c r="Z187" i="5" s="1"/>
  <c r="Z18" i="5"/>
  <c r="Z188" i="5" s="1"/>
  <c r="Z19" i="5"/>
  <c r="Z189" i="5" s="1"/>
  <c r="Z20" i="5"/>
  <c r="Z190" i="5" s="1"/>
  <c r="Z21" i="5"/>
  <c r="Z191" i="5" s="1"/>
  <c r="Z22" i="5"/>
  <c r="Z192" i="5" s="1"/>
  <c r="Z23" i="5"/>
  <c r="Z193" i="5" s="1"/>
  <c r="Z24" i="5"/>
  <c r="Z194" i="5" s="1"/>
  <c r="Z25" i="5"/>
  <c r="Z195" i="5" s="1"/>
  <c r="Z26" i="5"/>
  <c r="Z196" i="5" s="1"/>
  <c r="Z27" i="5"/>
  <c r="Z197" i="5" s="1"/>
  <c r="Z28" i="5"/>
  <c r="Z198" i="5" s="1"/>
  <c r="Z29" i="5"/>
  <c r="Z199" i="5" s="1"/>
  <c r="Z30" i="5"/>
  <c r="Z200" i="5" s="1"/>
  <c r="Z31" i="5"/>
  <c r="Z201" i="5" s="1"/>
  <c r="Z32" i="5"/>
  <c r="Z202" i="5" s="1"/>
  <c r="Z33" i="5"/>
  <c r="Z203" i="5" s="1"/>
  <c r="Z34" i="5"/>
  <c r="Z204" i="5" s="1"/>
  <c r="Z35" i="5"/>
  <c r="Z205" i="5" s="1"/>
  <c r="Z36" i="5"/>
  <c r="Z206" i="5" s="1"/>
  <c r="Z37" i="5"/>
  <c r="Z207" i="5" s="1"/>
  <c r="Z38" i="5"/>
  <c r="Z208" i="5" s="1"/>
  <c r="Z39" i="5"/>
  <c r="Z209" i="5" s="1"/>
  <c r="Z40" i="5"/>
  <c r="Z210" i="5" s="1"/>
  <c r="Z41" i="5"/>
  <c r="Z211" i="5" s="1"/>
  <c r="Z42" i="5"/>
  <c r="Z212" i="5" s="1"/>
  <c r="Z43" i="5"/>
  <c r="Z213" i="5" s="1"/>
  <c r="Z44" i="5"/>
  <c r="Z214" i="5" s="1"/>
  <c r="Z45" i="5"/>
  <c r="Z215" i="5" s="1"/>
  <c r="Z46" i="5"/>
  <c r="Z216" i="5" s="1"/>
  <c r="Z47" i="5"/>
  <c r="Z217" i="5" s="1"/>
  <c r="Z48" i="5"/>
  <c r="Z218" i="5" s="1"/>
  <c r="Z49" i="5"/>
  <c r="Z219" i="5" s="1"/>
  <c r="Z50" i="5"/>
  <c r="Z220" i="5" s="1"/>
  <c r="Z51" i="5"/>
  <c r="Z221" i="5" s="1"/>
  <c r="Z52" i="5"/>
  <c r="Z222" i="5" s="1"/>
  <c r="Z53" i="5"/>
  <c r="Z223" i="5" s="1"/>
  <c r="Z54" i="5"/>
  <c r="Z224" i="5" s="1"/>
  <c r="Z55" i="5"/>
  <c r="Z225" i="5" s="1"/>
  <c r="Z56" i="5"/>
  <c r="Z226" i="5" s="1"/>
  <c r="Z57" i="5"/>
  <c r="Z227" i="5" s="1"/>
  <c r="Z58" i="5"/>
  <c r="Z228" i="5" s="1"/>
  <c r="Z59" i="5"/>
  <c r="Z229" i="5" s="1"/>
  <c r="Z60" i="5"/>
  <c r="Z230" i="5" s="1"/>
  <c r="Z61" i="5"/>
  <c r="Z231" i="5" s="1"/>
  <c r="Z62" i="5"/>
  <c r="Z232" i="5" s="1"/>
  <c r="Z63" i="5"/>
  <c r="Z233" i="5" s="1"/>
  <c r="Z64" i="5"/>
  <c r="Z234" i="5" s="1"/>
  <c r="Z65" i="5"/>
  <c r="Z235" i="5" s="1"/>
  <c r="Z66" i="5"/>
  <c r="Z236" i="5" s="1"/>
  <c r="Z67" i="5"/>
  <c r="Z237" i="5" s="1"/>
  <c r="Z68" i="5"/>
  <c r="Z238" i="5" s="1"/>
  <c r="Z69" i="5"/>
  <c r="Z239" i="5" s="1"/>
  <c r="Z70" i="5"/>
  <c r="Z240" i="5" s="1"/>
  <c r="Z71" i="5"/>
  <c r="Z241" i="5" s="1"/>
  <c r="Z72" i="5"/>
  <c r="Z242" i="5" s="1"/>
  <c r="Z73" i="5"/>
  <c r="Z243" i="5" s="1"/>
  <c r="Z74" i="5"/>
  <c r="Z244" i="5" s="1"/>
  <c r="Z75" i="5"/>
  <c r="Z245" i="5" s="1"/>
  <c r="Z76" i="5"/>
  <c r="Z246" i="5" s="1"/>
  <c r="Z77" i="5"/>
  <c r="Z247" i="5" s="1"/>
  <c r="Z78" i="5"/>
  <c r="Z248" i="5" s="1"/>
  <c r="Z79" i="5"/>
  <c r="Z249" i="5" s="1"/>
  <c r="Z80" i="5"/>
  <c r="Z250" i="5" s="1"/>
  <c r="Z81" i="5"/>
  <c r="Z251" i="5" s="1"/>
  <c r="Z82" i="5"/>
  <c r="Z252" i="5" s="1"/>
  <c r="Z83" i="5"/>
  <c r="Z253" i="5" s="1"/>
  <c r="Z5" i="5"/>
  <c r="Z175" i="5" s="1"/>
  <c r="Y6" i="5"/>
  <c r="Y176" i="5" s="1"/>
  <c r="Y7" i="5"/>
  <c r="Y177" i="5" s="1"/>
  <c r="Y8" i="5"/>
  <c r="Y178" i="5" s="1"/>
  <c r="Y9" i="5"/>
  <c r="Y179" i="5" s="1"/>
  <c r="Y10" i="5"/>
  <c r="Y180" i="5" s="1"/>
  <c r="Y11" i="5"/>
  <c r="Y181" i="5" s="1"/>
  <c r="Y12" i="5"/>
  <c r="Y182" i="5" s="1"/>
  <c r="Y13" i="5"/>
  <c r="Y183" i="5" s="1"/>
  <c r="Y14" i="5"/>
  <c r="Y184" i="5" s="1"/>
  <c r="Y15" i="5"/>
  <c r="Y185" i="5" s="1"/>
  <c r="Y16" i="5"/>
  <c r="Y186" i="5" s="1"/>
  <c r="Y17" i="5"/>
  <c r="Y187" i="5" s="1"/>
  <c r="Y18" i="5"/>
  <c r="Y188" i="5" s="1"/>
  <c r="Y19" i="5"/>
  <c r="Y189" i="5" s="1"/>
  <c r="Y20" i="5"/>
  <c r="Y190" i="5" s="1"/>
  <c r="Y21" i="5"/>
  <c r="Y191" i="5" s="1"/>
  <c r="Y22" i="5"/>
  <c r="Y192" i="5" s="1"/>
  <c r="Y23" i="5"/>
  <c r="Y193" i="5" s="1"/>
  <c r="Y24" i="5"/>
  <c r="Y194" i="5" s="1"/>
  <c r="Y25" i="5"/>
  <c r="Y195" i="5" s="1"/>
  <c r="Y26" i="5"/>
  <c r="Y196" i="5" s="1"/>
  <c r="Y27" i="5"/>
  <c r="Y197" i="5" s="1"/>
  <c r="Y28" i="5"/>
  <c r="Y198" i="5" s="1"/>
  <c r="Y29" i="5"/>
  <c r="Y199" i="5" s="1"/>
  <c r="Y30" i="5"/>
  <c r="Y200" i="5" s="1"/>
  <c r="Y31" i="5"/>
  <c r="Y201" i="5" s="1"/>
  <c r="Y32" i="5"/>
  <c r="Y202" i="5" s="1"/>
  <c r="Y33" i="5"/>
  <c r="Y203" i="5" s="1"/>
  <c r="Y34" i="5"/>
  <c r="Y204" i="5" s="1"/>
  <c r="Y35" i="5"/>
  <c r="Y205" i="5" s="1"/>
  <c r="Y36" i="5"/>
  <c r="Y206" i="5" s="1"/>
  <c r="Y37" i="5"/>
  <c r="Y207" i="5" s="1"/>
  <c r="Y38" i="5"/>
  <c r="Y208" i="5" s="1"/>
  <c r="Y39" i="5"/>
  <c r="Y209" i="5" s="1"/>
  <c r="Y40" i="5"/>
  <c r="Y210" i="5" s="1"/>
  <c r="Y41" i="5"/>
  <c r="Y211" i="5" s="1"/>
  <c r="Y42" i="5"/>
  <c r="Y212" i="5" s="1"/>
  <c r="Y43" i="5"/>
  <c r="Y213" i="5" s="1"/>
  <c r="Y44" i="5"/>
  <c r="Y214" i="5" s="1"/>
  <c r="Y45" i="5"/>
  <c r="Y215" i="5" s="1"/>
  <c r="Y46" i="5"/>
  <c r="Y216" i="5" s="1"/>
  <c r="Y47" i="5"/>
  <c r="Y217" i="5" s="1"/>
  <c r="Y48" i="5"/>
  <c r="Y218" i="5" s="1"/>
  <c r="Y49" i="5"/>
  <c r="Y219" i="5" s="1"/>
  <c r="Y50" i="5"/>
  <c r="Y220" i="5" s="1"/>
  <c r="Y51" i="5"/>
  <c r="Y221" i="5" s="1"/>
  <c r="Y52" i="5"/>
  <c r="Y222" i="5" s="1"/>
  <c r="Y53" i="5"/>
  <c r="Y223" i="5" s="1"/>
  <c r="Y54" i="5"/>
  <c r="Y224" i="5" s="1"/>
  <c r="Y55" i="5"/>
  <c r="Y225" i="5" s="1"/>
  <c r="Y56" i="5"/>
  <c r="Y226" i="5" s="1"/>
  <c r="Y57" i="5"/>
  <c r="Y227" i="5" s="1"/>
  <c r="Y58" i="5"/>
  <c r="Y228" i="5" s="1"/>
  <c r="Y59" i="5"/>
  <c r="Y229" i="5" s="1"/>
  <c r="Y60" i="5"/>
  <c r="Y230" i="5" s="1"/>
  <c r="Y61" i="5"/>
  <c r="Y231" i="5" s="1"/>
  <c r="Y62" i="5"/>
  <c r="Y232" i="5" s="1"/>
  <c r="Y63" i="5"/>
  <c r="Y233" i="5" s="1"/>
  <c r="Y64" i="5"/>
  <c r="Y234" i="5" s="1"/>
  <c r="Y65" i="5"/>
  <c r="Y235" i="5" s="1"/>
  <c r="Y66" i="5"/>
  <c r="Y236" i="5" s="1"/>
  <c r="Y67" i="5"/>
  <c r="Y237" i="5" s="1"/>
  <c r="Y68" i="5"/>
  <c r="Y238" i="5" s="1"/>
  <c r="Y69" i="5"/>
  <c r="Y239" i="5" s="1"/>
  <c r="Y70" i="5"/>
  <c r="Y240" i="5" s="1"/>
  <c r="Y71" i="5"/>
  <c r="Y241" i="5" s="1"/>
  <c r="Y72" i="5"/>
  <c r="Y242" i="5" s="1"/>
  <c r="Y73" i="5"/>
  <c r="Y243" i="5" s="1"/>
  <c r="Y74" i="5"/>
  <c r="Y244" i="5" s="1"/>
  <c r="Y75" i="5"/>
  <c r="Y245" i="5" s="1"/>
  <c r="Y76" i="5"/>
  <c r="Y246" i="5" s="1"/>
  <c r="Y77" i="5"/>
  <c r="Y247" i="5" s="1"/>
  <c r="Y78" i="5"/>
  <c r="Y248" i="5" s="1"/>
  <c r="Y79" i="5"/>
  <c r="Y249" i="5" s="1"/>
  <c r="Y80" i="5"/>
  <c r="Y250" i="5" s="1"/>
  <c r="Y81" i="5"/>
  <c r="Y251" i="5" s="1"/>
  <c r="Y82" i="5"/>
  <c r="Y252" i="5" s="1"/>
  <c r="Y83" i="5"/>
  <c r="Y253" i="5" s="1"/>
  <c r="Y5" i="5"/>
  <c r="Y175" i="5" s="1"/>
  <c r="X6" i="5"/>
  <c r="X176" i="5" s="1"/>
  <c r="X7" i="5"/>
  <c r="X177" i="5" s="1"/>
  <c r="X8" i="5"/>
  <c r="X178" i="5" s="1"/>
  <c r="X9" i="5"/>
  <c r="X179" i="5" s="1"/>
  <c r="X10" i="5"/>
  <c r="X180" i="5" s="1"/>
  <c r="X11" i="5"/>
  <c r="X181" i="5" s="1"/>
  <c r="X12" i="5"/>
  <c r="X182" i="5" s="1"/>
  <c r="X13" i="5"/>
  <c r="X183" i="5" s="1"/>
  <c r="X14" i="5"/>
  <c r="X184" i="5" s="1"/>
  <c r="X15" i="5"/>
  <c r="X185" i="5" s="1"/>
  <c r="X16" i="5"/>
  <c r="X186" i="5" s="1"/>
  <c r="X17" i="5"/>
  <c r="X187" i="5" s="1"/>
  <c r="X18" i="5"/>
  <c r="X188" i="5" s="1"/>
  <c r="X19" i="5"/>
  <c r="X189" i="5" s="1"/>
  <c r="X20" i="5"/>
  <c r="X190" i="5" s="1"/>
  <c r="X21" i="5"/>
  <c r="X191" i="5" s="1"/>
  <c r="X22" i="5"/>
  <c r="X192" i="5" s="1"/>
  <c r="X23" i="5"/>
  <c r="X193" i="5" s="1"/>
  <c r="X24" i="5"/>
  <c r="X194" i="5" s="1"/>
  <c r="X25" i="5"/>
  <c r="X195" i="5" s="1"/>
  <c r="X26" i="5"/>
  <c r="X196" i="5" s="1"/>
  <c r="X27" i="5"/>
  <c r="X197" i="5" s="1"/>
  <c r="X28" i="5"/>
  <c r="X198" i="5" s="1"/>
  <c r="X29" i="5"/>
  <c r="X199" i="5" s="1"/>
  <c r="X30" i="5"/>
  <c r="X200" i="5" s="1"/>
  <c r="X31" i="5"/>
  <c r="X201" i="5" s="1"/>
  <c r="X32" i="5"/>
  <c r="X202" i="5" s="1"/>
  <c r="X33" i="5"/>
  <c r="X203" i="5" s="1"/>
  <c r="X34" i="5"/>
  <c r="X204" i="5" s="1"/>
  <c r="X35" i="5"/>
  <c r="X205" i="5" s="1"/>
  <c r="X36" i="5"/>
  <c r="X206" i="5" s="1"/>
  <c r="X37" i="5"/>
  <c r="X207" i="5" s="1"/>
  <c r="X38" i="5"/>
  <c r="X208" i="5" s="1"/>
  <c r="X39" i="5"/>
  <c r="X209" i="5" s="1"/>
  <c r="X40" i="5"/>
  <c r="X210" i="5" s="1"/>
  <c r="X41" i="5"/>
  <c r="X211" i="5" s="1"/>
  <c r="X42" i="5"/>
  <c r="X212" i="5" s="1"/>
  <c r="X43" i="5"/>
  <c r="X213" i="5" s="1"/>
  <c r="X44" i="5"/>
  <c r="X214" i="5" s="1"/>
  <c r="X45" i="5"/>
  <c r="X215" i="5" s="1"/>
  <c r="X46" i="5"/>
  <c r="X216" i="5" s="1"/>
  <c r="X47" i="5"/>
  <c r="X217" i="5" s="1"/>
  <c r="X48" i="5"/>
  <c r="X218" i="5" s="1"/>
  <c r="X49" i="5"/>
  <c r="X219" i="5" s="1"/>
  <c r="X50" i="5"/>
  <c r="X220" i="5" s="1"/>
  <c r="X51" i="5"/>
  <c r="X221" i="5" s="1"/>
  <c r="X52" i="5"/>
  <c r="X222" i="5" s="1"/>
  <c r="X53" i="5"/>
  <c r="X223" i="5" s="1"/>
  <c r="X54" i="5"/>
  <c r="X224" i="5" s="1"/>
  <c r="X55" i="5"/>
  <c r="X225" i="5" s="1"/>
  <c r="X56" i="5"/>
  <c r="X226" i="5" s="1"/>
  <c r="X57" i="5"/>
  <c r="X227" i="5" s="1"/>
  <c r="X58" i="5"/>
  <c r="X228" i="5" s="1"/>
  <c r="X59" i="5"/>
  <c r="X229" i="5" s="1"/>
  <c r="X60" i="5"/>
  <c r="X230" i="5" s="1"/>
  <c r="X61" i="5"/>
  <c r="X231" i="5" s="1"/>
  <c r="X62" i="5"/>
  <c r="X232" i="5" s="1"/>
  <c r="X63" i="5"/>
  <c r="X233" i="5" s="1"/>
  <c r="X64" i="5"/>
  <c r="X234" i="5" s="1"/>
  <c r="X65" i="5"/>
  <c r="X235" i="5" s="1"/>
  <c r="X66" i="5"/>
  <c r="X236" i="5" s="1"/>
  <c r="X67" i="5"/>
  <c r="X237" i="5" s="1"/>
  <c r="X68" i="5"/>
  <c r="X238" i="5" s="1"/>
  <c r="X69" i="5"/>
  <c r="X239" i="5" s="1"/>
  <c r="X70" i="5"/>
  <c r="X240" i="5" s="1"/>
  <c r="X71" i="5"/>
  <c r="X241" i="5" s="1"/>
  <c r="X72" i="5"/>
  <c r="X242" i="5" s="1"/>
  <c r="X73" i="5"/>
  <c r="X243" i="5" s="1"/>
  <c r="X74" i="5"/>
  <c r="X244" i="5" s="1"/>
  <c r="X75" i="5"/>
  <c r="X245" i="5" s="1"/>
  <c r="X76" i="5"/>
  <c r="X246" i="5" s="1"/>
  <c r="X77" i="5"/>
  <c r="X247" i="5" s="1"/>
  <c r="X78" i="5"/>
  <c r="X248" i="5" s="1"/>
  <c r="X79" i="5"/>
  <c r="X249" i="5" s="1"/>
  <c r="X80" i="5"/>
  <c r="X250" i="5" s="1"/>
  <c r="X81" i="5"/>
  <c r="X251" i="5" s="1"/>
  <c r="X82" i="5"/>
  <c r="X252" i="5" s="1"/>
  <c r="X83" i="5"/>
  <c r="X253" i="5" s="1"/>
  <c r="X5" i="5"/>
  <c r="X175" i="5" s="1"/>
  <c r="W6" i="5"/>
  <c r="W176" i="5" s="1"/>
  <c r="W7" i="5"/>
  <c r="W177" i="5" s="1"/>
  <c r="W8" i="5"/>
  <c r="W178" i="5" s="1"/>
  <c r="W9" i="5"/>
  <c r="W179" i="5" s="1"/>
  <c r="W10" i="5"/>
  <c r="W180" i="5" s="1"/>
  <c r="W11" i="5"/>
  <c r="W181" i="5" s="1"/>
  <c r="W12" i="5"/>
  <c r="W182" i="5" s="1"/>
  <c r="W13" i="5"/>
  <c r="W183" i="5" s="1"/>
  <c r="W14" i="5"/>
  <c r="W184" i="5" s="1"/>
  <c r="W15" i="5"/>
  <c r="W185" i="5" s="1"/>
  <c r="W16" i="5"/>
  <c r="W186" i="5" s="1"/>
  <c r="W17" i="5"/>
  <c r="W187" i="5" s="1"/>
  <c r="W18" i="5"/>
  <c r="W188" i="5" s="1"/>
  <c r="W19" i="5"/>
  <c r="W189" i="5" s="1"/>
  <c r="W20" i="5"/>
  <c r="W190" i="5" s="1"/>
  <c r="W21" i="5"/>
  <c r="W191" i="5" s="1"/>
  <c r="W22" i="5"/>
  <c r="W192" i="5" s="1"/>
  <c r="W23" i="5"/>
  <c r="W193" i="5" s="1"/>
  <c r="W24" i="5"/>
  <c r="W194" i="5" s="1"/>
  <c r="W25" i="5"/>
  <c r="W195" i="5" s="1"/>
  <c r="W26" i="5"/>
  <c r="W196" i="5" s="1"/>
  <c r="W27" i="5"/>
  <c r="W197" i="5" s="1"/>
  <c r="W28" i="5"/>
  <c r="W198" i="5" s="1"/>
  <c r="W29" i="5"/>
  <c r="W199" i="5" s="1"/>
  <c r="W30" i="5"/>
  <c r="W200" i="5" s="1"/>
  <c r="W31" i="5"/>
  <c r="W201" i="5" s="1"/>
  <c r="W32" i="5"/>
  <c r="W202" i="5" s="1"/>
  <c r="W33" i="5"/>
  <c r="W203" i="5" s="1"/>
  <c r="W34" i="5"/>
  <c r="W204" i="5" s="1"/>
  <c r="W35" i="5"/>
  <c r="W205" i="5" s="1"/>
  <c r="W36" i="5"/>
  <c r="W206" i="5" s="1"/>
  <c r="W37" i="5"/>
  <c r="W207" i="5" s="1"/>
  <c r="W38" i="5"/>
  <c r="W208" i="5" s="1"/>
  <c r="W39" i="5"/>
  <c r="W209" i="5" s="1"/>
  <c r="W40" i="5"/>
  <c r="W210" i="5" s="1"/>
  <c r="W41" i="5"/>
  <c r="W211" i="5" s="1"/>
  <c r="W42" i="5"/>
  <c r="W212" i="5" s="1"/>
  <c r="W43" i="5"/>
  <c r="W213" i="5" s="1"/>
  <c r="W44" i="5"/>
  <c r="W214" i="5" s="1"/>
  <c r="W45" i="5"/>
  <c r="W215" i="5" s="1"/>
  <c r="W46" i="5"/>
  <c r="W216" i="5" s="1"/>
  <c r="W47" i="5"/>
  <c r="W217" i="5" s="1"/>
  <c r="W48" i="5"/>
  <c r="W218" i="5" s="1"/>
  <c r="W49" i="5"/>
  <c r="W219" i="5" s="1"/>
  <c r="W50" i="5"/>
  <c r="W220" i="5" s="1"/>
  <c r="W51" i="5"/>
  <c r="W221" i="5" s="1"/>
  <c r="W52" i="5"/>
  <c r="W222" i="5" s="1"/>
  <c r="W53" i="5"/>
  <c r="W223" i="5" s="1"/>
  <c r="W54" i="5"/>
  <c r="W224" i="5" s="1"/>
  <c r="W55" i="5"/>
  <c r="W225" i="5" s="1"/>
  <c r="W56" i="5"/>
  <c r="W226" i="5" s="1"/>
  <c r="W57" i="5"/>
  <c r="W227" i="5" s="1"/>
  <c r="W58" i="5"/>
  <c r="W228" i="5" s="1"/>
  <c r="W59" i="5"/>
  <c r="W229" i="5" s="1"/>
  <c r="W60" i="5"/>
  <c r="W230" i="5" s="1"/>
  <c r="W61" i="5"/>
  <c r="W231" i="5" s="1"/>
  <c r="W62" i="5"/>
  <c r="W232" i="5" s="1"/>
  <c r="W63" i="5"/>
  <c r="W233" i="5" s="1"/>
  <c r="W64" i="5"/>
  <c r="W234" i="5" s="1"/>
  <c r="W65" i="5"/>
  <c r="W235" i="5" s="1"/>
  <c r="W66" i="5"/>
  <c r="W236" i="5" s="1"/>
  <c r="W67" i="5"/>
  <c r="W237" i="5" s="1"/>
  <c r="W68" i="5"/>
  <c r="W238" i="5" s="1"/>
  <c r="W69" i="5"/>
  <c r="W239" i="5" s="1"/>
  <c r="W70" i="5"/>
  <c r="W240" i="5" s="1"/>
  <c r="W71" i="5"/>
  <c r="W241" i="5" s="1"/>
  <c r="W72" i="5"/>
  <c r="W242" i="5" s="1"/>
  <c r="W73" i="5"/>
  <c r="W243" i="5" s="1"/>
  <c r="W74" i="5"/>
  <c r="W244" i="5" s="1"/>
  <c r="W75" i="5"/>
  <c r="W245" i="5" s="1"/>
  <c r="W76" i="5"/>
  <c r="W246" i="5" s="1"/>
  <c r="W77" i="5"/>
  <c r="W247" i="5" s="1"/>
  <c r="W78" i="5"/>
  <c r="W248" i="5" s="1"/>
  <c r="W79" i="5"/>
  <c r="W249" i="5" s="1"/>
  <c r="W80" i="5"/>
  <c r="W250" i="5" s="1"/>
  <c r="W81" i="5"/>
  <c r="W251" i="5" s="1"/>
  <c r="W82" i="5"/>
  <c r="W252" i="5" s="1"/>
  <c r="W83" i="5"/>
  <c r="W253" i="5" s="1"/>
  <c r="W5" i="5"/>
  <c r="W175" i="5" s="1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5" i="5"/>
  <c r="T6" i="5"/>
  <c r="T176" i="5" s="1"/>
  <c r="T7" i="5"/>
  <c r="T177" i="5" s="1"/>
  <c r="T8" i="5"/>
  <c r="T178" i="5" s="1"/>
  <c r="T9" i="5"/>
  <c r="T179" i="5" s="1"/>
  <c r="T10" i="5"/>
  <c r="T180" i="5" s="1"/>
  <c r="T11" i="5"/>
  <c r="T181" i="5" s="1"/>
  <c r="T12" i="5"/>
  <c r="T182" i="5" s="1"/>
  <c r="T13" i="5"/>
  <c r="T183" i="5" s="1"/>
  <c r="T14" i="5"/>
  <c r="T184" i="5" s="1"/>
  <c r="T15" i="5"/>
  <c r="T185" i="5" s="1"/>
  <c r="T16" i="5"/>
  <c r="T186" i="5" s="1"/>
  <c r="T17" i="5"/>
  <c r="T187" i="5" s="1"/>
  <c r="T18" i="5"/>
  <c r="T188" i="5" s="1"/>
  <c r="T19" i="5"/>
  <c r="T189" i="5" s="1"/>
  <c r="T20" i="5"/>
  <c r="T190" i="5" s="1"/>
  <c r="T21" i="5"/>
  <c r="T191" i="5" s="1"/>
  <c r="T22" i="5"/>
  <c r="T192" i="5" s="1"/>
  <c r="T23" i="5"/>
  <c r="T193" i="5" s="1"/>
  <c r="T24" i="5"/>
  <c r="T194" i="5" s="1"/>
  <c r="T25" i="5"/>
  <c r="T195" i="5" s="1"/>
  <c r="T26" i="5"/>
  <c r="T196" i="5" s="1"/>
  <c r="T27" i="5"/>
  <c r="T197" i="5" s="1"/>
  <c r="T28" i="5"/>
  <c r="T198" i="5" s="1"/>
  <c r="T29" i="5"/>
  <c r="T199" i="5" s="1"/>
  <c r="T30" i="5"/>
  <c r="T200" i="5" s="1"/>
  <c r="T31" i="5"/>
  <c r="T201" i="5" s="1"/>
  <c r="T32" i="5"/>
  <c r="T202" i="5" s="1"/>
  <c r="T33" i="5"/>
  <c r="T203" i="5" s="1"/>
  <c r="T34" i="5"/>
  <c r="T204" i="5" s="1"/>
  <c r="T35" i="5"/>
  <c r="T205" i="5" s="1"/>
  <c r="T36" i="5"/>
  <c r="T206" i="5" s="1"/>
  <c r="T37" i="5"/>
  <c r="T207" i="5" s="1"/>
  <c r="T38" i="5"/>
  <c r="T208" i="5" s="1"/>
  <c r="T39" i="5"/>
  <c r="T209" i="5" s="1"/>
  <c r="T40" i="5"/>
  <c r="T210" i="5" s="1"/>
  <c r="T41" i="5"/>
  <c r="T211" i="5" s="1"/>
  <c r="T42" i="5"/>
  <c r="T212" i="5" s="1"/>
  <c r="T43" i="5"/>
  <c r="T213" i="5" s="1"/>
  <c r="T44" i="5"/>
  <c r="T214" i="5" s="1"/>
  <c r="T45" i="5"/>
  <c r="T215" i="5" s="1"/>
  <c r="T46" i="5"/>
  <c r="T216" i="5" s="1"/>
  <c r="T47" i="5"/>
  <c r="T217" i="5" s="1"/>
  <c r="T48" i="5"/>
  <c r="T218" i="5" s="1"/>
  <c r="T49" i="5"/>
  <c r="T219" i="5" s="1"/>
  <c r="T50" i="5"/>
  <c r="T220" i="5" s="1"/>
  <c r="T51" i="5"/>
  <c r="T221" i="5" s="1"/>
  <c r="T52" i="5"/>
  <c r="T222" i="5" s="1"/>
  <c r="T53" i="5"/>
  <c r="T223" i="5" s="1"/>
  <c r="T54" i="5"/>
  <c r="T224" i="5" s="1"/>
  <c r="T55" i="5"/>
  <c r="T225" i="5" s="1"/>
  <c r="T56" i="5"/>
  <c r="T226" i="5" s="1"/>
  <c r="T57" i="5"/>
  <c r="T227" i="5" s="1"/>
  <c r="T58" i="5"/>
  <c r="T228" i="5" s="1"/>
  <c r="T59" i="5"/>
  <c r="T229" i="5" s="1"/>
  <c r="T60" i="5"/>
  <c r="T230" i="5" s="1"/>
  <c r="T61" i="5"/>
  <c r="T231" i="5" s="1"/>
  <c r="T62" i="5"/>
  <c r="T232" i="5" s="1"/>
  <c r="T63" i="5"/>
  <c r="T233" i="5" s="1"/>
  <c r="T64" i="5"/>
  <c r="T234" i="5" s="1"/>
  <c r="T65" i="5"/>
  <c r="T235" i="5" s="1"/>
  <c r="T66" i="5"/>
  <c r="T236" i="5" s="1"/>
  <c r="T67" i="5"/>
  <c r="T237" i="5" s="1"/>
  <c r="T68" i="5"/>
  <c r="T238" i="5" s="1"/>
  <c r="T69" i="5"/>
  <c r="T239" i="5" s="1"/>
  <c r="T70" i="5"/>
  <c r="T240" i="5" s="1"/>
  <c r="T71" i="5"/>
  <c r="T241" i="5" s="1"/>
  <c r="T72" i="5"/>
  <c r="T242" i="5" s="1"/>
  <c r="T73" i="5"/>
  <c r="T243" i="5" s="1"/>
  <c r="T74" i="5"/>
  <c r="T244" i="5" s="1"/>
  <c r="T75" i="5"/>
  <c r="T245" i="5" s="1"/>
  <c r="T76" i="5"/>
  <c r="T246" i="5" s="1"/>
  <c r="T77" i="5"/>
  <c r="T247" i="5" s="1"/>
  <c r="T78" i="5"/>
  <c r="T248" i="5" s="1"/>
  <c r="T79" i="5"/>
  <c r="T249" i="5" s="1"/>
  <c r="T80" i="5"/>
  <c r="T250" i="5" s="1"/>
  <c r="T81" i="5"/>
  <c r="T251" i="5" s="1"/>
  <c r="T82" i="5"/>
  <c r="T252" i="5" s="1"/>
  <c r="T83" i="5"/>
  <c r="T253" i="5" s="1"/>
  <c r="T5" i="5"/>
  <c r="T175" i="5" s="1"/>
  <c r="S6" i="5"/>
  <c r="S176" i="5" s="1"/>
  <c r="S7" i="5"/>
  <c r="S177" i="5" s="1"/>
  <c r="S8" i="5"/>
  <c r="S178" i="5" s="1"/>
  <c r="S9" i="5"/>
  <c r="S179" i="5" s="1"/>
  <c r="S10" i="5"/>
  <c r="S180" i="5" s="1"/>
  <c r="S11" i="5"/>
  <c r="S181" i="5" s="1"/>
  <c r="S12" i="5"/>
  <c r="S182" i="5" s="1"/>
  <c r="S13" i="5"/>
  <c r="S183" i="5" s="1"/>
  <c r="S14" i="5"/>
  <c r="S184" i="5" s="1"/>
  <c r="S15" i="5"/>
  <c r="S185" i="5" s="1"/>
  <c r="S16" i="5"/>
  <c r="S186" i="5" s="1"/>
  <c r="S17" i="5"/>
  <c r="S187" i="5" s="1"/>
  <c r="S18" i="5"/>
  <c r="S188" i="5" s="1"/>
  <c r="S19" i="5"/>
  <c r="S189" i="5" s="1"/>
  <c r="S20" i="5"/>
  <c r="S190" i="5" s="1"/>
  <c r="S21" i="5"/>
  <c r="S191" i="5" s="1"/>
  <c r="S22" i="5"/>
  <c r="S192" i="5" s="1"/>
  <c r="S23" i="5"/>
  <c r="S193" i="5" s="1"/>
  <c r="S24" i="5"/>
  <c r="S194" i="5" s="1"/>
  <c r="S25" i="5"/>
  <c r="S195" i="5" s="1"/>
  <c r="S26" i="5"/>
  <c r="S196" i="5" s="1"/>
  <c r="S27" i="5"/>
  <c r="S197" i="5" s="1"/>
  <c r="S28" i="5"/>
  <c r="S198" i="5" s="1"/>
  <c r="S29" i="5"/>
  <c r="S199" i="5" s="1"/>
  <c r="S30" i="5"/>
  <c r="S200" i="5" s="1"/>
  <c r="S31" i="5"/>
  <c r="S201" i="5" s="1"/>
  <c r="S32" i="5"/>
  <c r="S202" i="5" s="1"/>
  <c r="S33" i="5"/>
  <c r="S203" i="5" s="1"/>
  <c r="S34" i="5"/>
  <c r="S204" i="5" s="1"/>
  <c r="S35" i="5"/>
  <c r="S205" i="5" s="1"/>
  <c r="S36" i="5"/>
  <c r="S206" i="5" s="1"/>
  <c r="S37" i="5"/>
  <c r="S207" i="5" s="1"/>
  <c r="S38" i="5"/>
  <c r="S208" i="5" s="1"/>
  <c r="S39" i="5"/>
  <c r="S209" i="5" s="1"/>
  <c r="S40" i="5"/>
  <c r="S210" i="5" s="1"/>
  <c r="S41" i="5"/>
  <c r="S211" i="5" s="1"/>
  <c r="S42" i="5"/>
  <c r="S212" i="5" s="1"/>
  <c r="S43" i="5"/>
  <c r="S213" i="5" s="1"/>
  <c r="S44" i="5"/>
  <c r="S214" i="5" s="1"/>
  <c r="S45" i="5"/>
  <c r="S215" i="5" s="1"/>
  <c r="S46" i="5"/>
  <c r="S216" i="5" s="1"/>
  <c r="S47" i="5"/>
  <c r="S217" i="5" s="1"/>
  <c r="S48" i="5"/>
  <c r="S218" i="5" s="1"/>
  <c r="S49" i="5"/>
  <c r="S219" i="5" s="1"/>
  <c r="S50" i="5"/>
  <c r="S220" i="5" s="1"/>
  <c r="S51" i="5"/>
  <c r="S221" i="5" s="1"/>
  <c r="S52" i="5"/>
  <c r="S222" i="5" s="1"/>
  <c r="S53" i="5"/>
  <c r="S223" i="5" s="1"/>
  <c r="S54" i="5"/>
  <c r="S224" i="5" s="1"/>
  <c r="S55" i="5"/>
  <c r="S225" i="5" s="1"/>
  <c r="S56" i="5"/>
  <c r="S226" i="5" s="1"/>
  <c r="S57" i="5"/>
  <c r="S227" i="5" s="1"/>
  <c r="S58" i="5"/>
  <c r="S228" i="5" s="1"/>
  <c r="S59" i="5"/>
  <c r="S229" i="5" s="1"/>
  <c r="S60" i="5"/>
  <c r="S230" i="5" s="1"/>
  <c r="S61" i="5"/>
  <c r="S231" i="5" s="1"/>
  <c r="S62" i="5"/>
  <c r="S232" i="5" s="1"/>
  <c r="S63" i="5"/>
  <c r="S233" i="5" s="1"/>
  <c r="S64" i="5"/>
  <c r="S234" i="5" s="1"/>
  <c r="S65" i="5"/>
  <c r="S235" i="5" s="1"/>
  <c r="S66" i="5"/>
  <c r="S236" i="5" s="1"/>
  <c r="S67" i="5"/>
  <c r="S237" i="5" s="1"/>
  <c r="S68" i="5"/>
  <c r="S238" i="5" s="1"/>
  <c r="S69" i="5"/>
  <c r="S239" i="5" s="1"/>
  <c r="S70" i="5"/>
  <c r="S240" i="5" s="1"/>
  <c r="S71" i="5"/>
  <c r="S241" i="5" s="1"/>
  <c r="S72" i="5"/>
  <c r="S242" i="5" s="1"/>
  <c r="S73" i="5"/>
  <c r="S243" i="5" s="1"/>
  <c r="S74" i="5"/>
  <c r="S244" i="5" s="1"/>
  <c r="S75" i="5"/>
  <c r="S245" i="5" s="1"/>
  <c r="S76" i="5"/>
  <c r="S246" i="5" s="1"/>
  <c r="S77" i="5"/>
  <c r="S247" i="5" s="1"/>
  <c r="S78" i="5"/>
  <c r="S248" i="5" s="1"/>
  <c r="S79" i="5"/>
  <c r="S249" i="5" s="1"/>
  <c r="S80" i="5"/>
  <c r="S250" i="5" s="1"/>
  <c r="S81" i="5"/>
  <c r="S251" i="5" s="1"/>
  <c r="S82" i="5"/>
  <c r="S252" i="5" s="1"/>
  <c r="S83" i="5"/>
  <c r="S253" i="5" s="1"/>
  <c r="S5" i="5"/>
  <c r="S175" i="5" s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5" i="5"/>
  <c r="P6" i="5"/>
  <c r="P176" i="5" s="1"/>
  <c r="P7" i="5"/>
  <c r="P177" i="5" s="1"/>
  <c r="P8" i="5"/>
  <c r="P178" i="5" s="1"/>
  <c r="P9" i="5"/>
  <c r="P179" i="5" s="1"/>
  <c r="P10" i="5"/>
  <c r="P180" i="5" s="1"/>
  <c r="P11" i="5"/>
  <c r="P181" i="5" s="1"/>
  <c r="P12" i="5"/>
  <c r="P182" i="5" s="1"/>
  <c r="P13" i="5"/>
  <c r="P183" i="5" s="1"/>
  <c r="P14" i="5"/>
  <c r="P184" i="5" s="1"/>
  <c r="P15" i="5"/>
  <c r="P185" i="5" s="1"/>
  <c r="P16" i="5"/>
  <c r="P186" i="5" s="1"/>
  <c r="P17" i="5"/>
  <c r="P187" i="5" s="1"/>
  <c r="P18" i="5"/>
  <c r="P188" i="5" s="1"/>
  <c r="P19" i="5"/>
  <c r="P189" i="5" s="1"/>
  <c r="P20" i="5"/>
  <c r="P190" i="5" s="1"/>
  <c r="P21" i="5"/>
  <c r="P191" i="5" s="1"/>
  <c r="P22" i="5"/>
  <c r="P192" i="5" s="1"/>
  <c r="P23" i="5"/>
  <c r="P193" i="5" s="1"/>
  <c r="P24" i="5"/>
  <c r="P194" i="5" s="1"/>
  <c r="P25" i="5"/>
  <c r="P195" i="5" s="1"/>
  <c r="P26" i="5"/>
  <c r="P196" i="5" s="1"/>
  <c r="P27" i="5"/>
  <c r="P197" i="5" s="1"/>
  <c r="P28" i="5"/>
  <c r="P198" i="5" s="1"/>
  <c r="P29" i="5"/>
  <c r="P199" i="5" s="1"/>
  <c r="P30" i="5"/>
  <c r="P200" i="5" s="1"/>
  <c r="P31" i="5"/>
  <c r="P201" i="5" s="1"/>
  <c r="P32" i="5"/>
  <c r="P202" i="5" s="1"/>
  <c r="P33" i="5"/>
  <c r="P203" i="5" s="1"/>
  <c r="P34" i="5"/>
  <c r="P204" i="5" s="1"/>
  <c r="P35" i="5"/>
  <c r="P205" i="5" s="1"/>
  <c r="P36" i="5"/>
  <c r="P206" i="5" s="1"/>
  <c r="P37" i="5"/>
  <c r="P207" i="5" s="1"/>
  <c r="P38" i="5"/>
  <c r="P208" i="5" s="1"/>
  <c r="P39" i="5"/>
  <c r="P209" i="5" s="1"/>
  <c r="P40" i="5"/>
  <c r="P210" i="5" s="1"/>
  <c r="P41" i="5"/>
  <c r="P211" i="5" s="1"/>
  <c r="P42" i="5"/>
  <c r="P212" i="5" s="1"/>
  <c r="P43" i="5"/>
  <c r="P213" i="5" s="1"/>
  <c r="P44" i="5"/>
  <c r="P214" i="5" s="1"/>
  <c r="P45" i="5"/>
  <c r="P215" i="5" s="1"/>
  <c r="P46" i="5"/>
  <c r="P216" i="5" s="1"/>
  <c r="P47" i="5"/>
  <c r="P217" i="5" s="1"/>
  <c r="P48" i="5"/>
  <c r="P218" i="5" s="1"/>
  <c r="P49" i="5"/>
  <c r="P219" i="5" s="1"/>
  <c r="P50" i="5"/>
  <c r="P220" i="5" s="1"/>
  <c r="P51" i="5"/>
  <c r="P221" i="5" s="1"/>
  <c r="P52" i="5"/>
  <c r="P222" i="5" s="1"/>
  <c r="P53" i="5"/>
  <c r="P223" i="5" s="1"/>
  <c r="P54" i="5"/>
  <c r="P224" i="5" s="1"/>
  <c r="P55" i="5"/>
  <c r="P225" i="5" s="1"/>
  <c r="P56" i="5"/>
  <c r="P226" i="5" s="1"/>
  <c r="P57" i="5"/>
  <c r="P227" i="5" s="1"/>
  <c r="P58" i="5"/>
  <c r="P228" i="5" s="1"/>
  <c r="P59" i="5"/>
  <c r="P229" i="5" s="1"/>
  <c r="P60" i="5"/>
  <c r="P230" i="5" s="1"/>
  <c r="P61" i="5"/>
  <c r="P231" i="5" s="1"/>
  <c r="P62" i="5"/>
  <c r="P232" i="5" s="1"/>
  <c r="P63" i="5"/>
  <c r="P233" i="5" s="1"/>
  <c r="P64" i="5"/>
  <c r="P234" i="5" s="1"/>
  <c r="P65" i="5"/>
  <c r="P235" i="5" s="1"/>
  <c r="P66" i="5"/>
  <c r="P236" i="5" s="1"/>
  <c r="P67" i="5"/>
  <c r="P237" i="5" s="1"/>
  <c r="P68" i="5"/>
  <c r="P238" i="5" s="1"/>
  <c r="P69" i="5"/>
  <c r="P239" i="5" s="1"/>
  <c r="P70" i="5"/>
  <c r="P240" i="5" s="1"/>
  <c r="P71" i="5"/>
  <c r="P241" i="5" s="1"/>
  <c r="P72" i="5"/>
  <c r="P242" i="5" s="1"/>
  <c r="P73" i="5"/>
  <c r="P243" i="5" s="1"/>
  <c r="P74" i="5"/>
  <c r="P244" i="5" s="1"/>
  <c r="P75" i="5"/>
  <c r="P245" i="5" s="1"/>
  <c r="P76" i="5"/>
  <c r="P246" i="5" s="1"/>
  <c r="P77" i="5"/>
  <c r="P247" i="5" s="1"/>
  <c r="P78" i="5"/>
  <c r="P248" i="5" s="1"/>
  <c r="P79" i="5"/>
  <c r="P249" i="5" s="1"/>
  <c r="P80" i="5"/>
  <c r="P250" i="5" s="1"/>
  <c r="P81" i="5"/>
  <c r="P251" i="5" s="1"/>
  <c r="P82" i="5"/>
  <c r="P252" i="5" s="1"/>
  <c r="P83" i="5"/>
  <c r="P253" i="5" s="1"/>
  <c r="P5" i="5"/>
  <c r="P175" i="5" s="1"/>
  <c r="O6" i="5"/>
  <c r="O176" i="5" s="1"/>
  <c r="O7" i="5"/>
  <c r="O177" i="5" s="1"/>
  <c r="O8" i="5"/>
  <c r="O178" i="5" s="1"/>
  <c r="O9" i="5"/>
  <c r="O179" i="5" s="1"/>
  <c r="O10" i="5"/>
  <c r="O180" i="5" s="1"/>
  <c r="O11" i="5"/>
  <c r="O181" i="5" s="1"/>
  <c r="O12" i="5"/>
  <c r="O182" i="5" s="1"/>
  <c r="O13" i="5"/>
  <c r="O183" i="5" s="1"/>
  <c r="O14" i="5"/>
  <c r="O184" i="5" s="1"/>
  <c r="O15" i="5"/>
  <c r="O185" i="5" s="1"/>
  <c r="O16" i="5"/>
  <c r="O186" i="5" s="1"/>
  <c r="O17" i="5"/>
  <c r="O187" i="5" s="1"/>
  <c r="O18" i="5"/>
  <c r="O188" i="5" s="1"/>
  <c r="O19" i="5"/>
  <c r="O189" i="5" s="1"/>
  <c r="O20" i="5"/>
  <c r="O190" i="5" s="1"/>
  <c r="O21" i="5"/>
  <c r="O191" i="5" s="1"/>
  <c r="O22" i="5"/>
  <c r="O192" i="5" s="1"/>
  <c r="O23" i="5"/>
  <c r="O193" i="5" s="1"/>
  <c r="O24" i="5"/>
  <c r="O194" i="5" s="1"/>
  <c r="O25" i="5"/>
  <c r="O195" i="5" s="1"/>
  <c r="O26" i="5"/>
  <c r="O196" i="5" s="1"/>
  <c r="O27" i="5"/>
  <c r="O197" i="5" s="1"/>
  <c r="O28" i="5"/>
  <c r="O198" i="5" s="1"/>
  <c r="O29" i="5"/>
  <c r="O199" i="5" s="1"/>
  <c r="O30" i="5"/>
  <c r="O200" i="5" s="1"/>
  <c r="O31" i="5"/>
  <c r="O201" i="5" s="1"/>
  <c r="O32" i="5"/>
  <c r="O202" i="5" s="1"/>
  <c r="O33" i="5"/>
  <c r="O203" i="5" s="1"/>
  <c r="O34" i="5"/>
  <c r="O204" i="5" s="1"/>
  <c r="O35" i="5"/>
  <c r="O205" i="5" s="1"/>
  <c r="O36" i="5"/>
  <c r="O206" i="5" s="1"/>
  <c r="O37" i="5"/>
  <c r="O207" i="5" s="1"/>
  <c r="O38" i="5"/>
  <c r="O208" i="5" s="1"/>
  <c r="O39" i="5"/>
  <c r="O209" i="5" s="1"/>
  <c r="O40" i="5"/>
  <c r="O210" i="5" s="1"/>
  <c r="O41" i="5"/>
  <c r="O211" i="5" s="1"/>
  <c r="O42" i="5"/>
  <c r="O212" i="5" s="1"/>
  <c r="O43" i="5"/>
  <c r="O213" i="5" s="1"/>
  <c r="O44" i="5"/>
  <c r="O214" i="5" s="1"/>
  <c r="O45" i="5"/>
  <c r="O215" i="5" s="1"/>
  <c r="O46" i="5"/>
  <c r="O216" i="5" s="1"/>
  <c r="O47" i="5"/>
  <c r="O217" i="5" s="1"/>
  <c r="O48" i="5"/>
  <c r="O218" i="5" s="1"/>
  <c r="O49" i="5"/>
  <c r="O219" i="5" s="1"/>
  <c r="O50" i="5"/>
  <c r="O220" i="5" s="1"/>
  <c r="O51" i="5"/>
  <c r="O221" i="5" s="1"/>
  <c r="O52" i="5"/>
  <c r="O222" i="5" s="1"/>
  <c r="O53" i="5"/>
  <c r="O223" i="5" s="1"/>
  <c r="O54" i="5"/>
  <c r="O224" i="5" s="1"/>
  <c r="O55" i="5"/>
  <c r="O225" i="5" s="1"/>
  <c r="O56" i="5"/>
  <c r="O226" i="5" s="1"/>
  <c r="O57" i="5"/>
  <c r="O227" i="5" s="1"/>
  <c r="O58" i="5"/>
  <c r="O228" i="5" s="1"/>
  <c r="O59" i="5"/>
  <c r="O229" i="5" s="1"/>
  <c r="O60" i="5"/>
  <c r="O230" i="5" s="1"/>
  <c r="O61" i="5"/>
  <c r="O231" i="5" s="1"/>
  <c r="O62" i="5"/>
  <c r="O232" i="5" s="1"/>
  <c r="O63" i="5"/>
  <c r="O233" i="5" s="1"/>
  <c r="O64" i="5"/>
  <c r="O234" i="5" s="1"/>
  <c r="O65" i="5"/>
  <c r="O235" i="5" s="1"/>
  <c r="O66" i="5"/>
  <c r="O236" i="5" s="1"/>
  <c r="O67" i="5"/>
  <c r="O237" i="5" s="1"/>
  <c r="O68" i="5"/>
  <c r="O238" i="5" s="1"/>
  <c r="O69" i="5"/>
  <c r="O239" i="5" s="1"/>
  <c r="O70" i="5"/>
  <c r="O240" i="5" s="1"/>
  <c r="O71" i="5"/>
  <c r="O241" i="5" s="1"/>
  <c r="O72" i="5"/>
  <c r="O242" i="5" s="1"/>
  <c r="O73" i="5"/>
  <c r="O243" i="5" s="1"/>
  <c r="O74" i="5"/>
  <c r="O244" i="5" s="1"/>
  <c r="O75" i="5"/>
  <c r="O245" i="5" s="1"/>
  <c r="O76" i="5"/>
  <c r="O246" i="5" s="1"/>
  <c r="O77" i="5"/>
  <c r="O247" i="5" s="1"/>
  <c r="O78" i="5"/>
  <c r="O248" i="5" s="1"/>
  <c r="O79" i="5"/>
  <c r="O249" i="5" s="1"/>
  <c r="O80" i="5"/>
  <c r="O250" i="5" s="1"/>
  <c r="O81" i="5"/>
  <c r="O251" i="5" s="1"/>
  <c r="O82" i="5"/>
  <c r="O252" i="5" s="1"/>
  <c r="O83" i="5"/>
  <c r="O253" i="5" s="1"/>
  <c r="O5" i="5"/>
  <c r="O175" i="5" s="1"/>
  <c r="N6" i="5"/>
  <c r="N176" i="5" s="1"/>
  <c r="N7" i="5"/>
  <c r="N177" i="5" s="1"/>
  <c r="N8" i="5"/>
  <c r="N178" i="5" s="1"/>
  <c r="N9" i="5"/>
  <c r="N179" i="5" s="1"/>
  <c r="N10" i="5"/>
  <c r="N180" i="5" s="1"/>
  <c r="N11" i="5"/>
  <c r="N181" i="5" s="1"/>
  <c r="N12" i="5"/>
  <c r="N182" i="5" s="1"/>
  <c r="N13" i="5"/>
  <c r="N183" i="5" s="1"/>
  <c r="N14" i="5"/>
  <c r="N184" i="5" s="1"/>
  <c r="N15" i="5"/>
  <c r="N185" i="5" s="1"/>
  <c r="N16" i="5"/>
  <c r="N186" i="5" s="1"/>
  <c r="N17" i="5"/>
  <c r="N187" i="5" s="1"/>
  <c r="N18" i="5"/>
  <c r="N188" i="5" s="1"/>
  <c r="N19" i="5"/>
  <c r="N189" i="5" s="1"/>
  <c r="N20" i="5"/>
  <c r="N190" i="5" s="1"/>
  <c r="N21" i="5"/>
  <c r="N191" i="5" s="1"/>
  <c r="N22" i="5"/>
  <c r="N192" i="5" s="1"/>
  <c r="N23" i="5"/>
  <c r="N193" i="5" s="1"/>
  <c r="N24" i="5"/>
  <c r="N194" i="5" s="1"/>
  <c r="N25" i="5"/>
  <c r="N195" i="5" s="1"/>
  <c r="N26" i="5"/>
  <c r="N196" i="5" s="1"/>
  <c r="N27" i="5"/>
  <c r="N197" i="5" s="1"/>
  <c r="N28" i="5"/>
  <c r="N198" i="5" s="1"/>
  <c r="N29" i="5"/>
  <c r="N199" i="5" s="1"/>
  <c r="N30" i="5"/>
  <c r="N200" i="5" s="1"/>
  <c r="N31" i="5"/>
  <c r="N201" i="5" s="1"/>
  <c r="N32" i="5"/>
  <c r="N202" i="5" s="1"/>
  <c r="N33" i="5"/>
  <c r="N203" i="5" s="1"/>
  <c r="N34" i="5"/>
  <c r="N204" i="5" s="1"/>
  <c r="N35" i="5"/>
  <c r="N205" i="5" s="1"/>
  <c r="N36" i="5"/>
  <c r="N206" i="5" s="1"/>
  <c r="N37" i="5"/>
  <c r="N207" i="5" s="1"/>
  <c r="N38" i="5"/>
  <c r="N208" i="5" s="1"/>
  <c r="N39" i="5"/>
  <c r="N209" i="5" s="1"/>
  <c r="N40" i="5"/>
  <c r="N210" i="5" s="1"/>
  <c r="N41" i="5"/>
  <c r="N211" i="5" s="1"/>
  <c r="N42" i="5"/>
  <c r="N212" i="5" s="1"/>
  <c r="N43" i="5"/>
  <c r="N213" i="5" s="1"/>
  <c r="N44" i="5"/>
  <c r="N214" i="5" s="1"/>
  <c r="N45" i="5"/>
  <c r="N215" i="5" s="1"/>
  <c r="N46" i="5"/>
  <c r="N216" i="5" s="1"/>
  <c r="N47" i="5"/>
  <c r="N217" i="5" s="1"/>
  <c r="N48" i="5"/>
  <c r="N218" i="5" s="1"/>
  <c r="N49" i="5"/>
  <c r="N219" i="5" s="1"/>
  <c r="N50" i="5"/>
  <c r="N220" i="5" s="1"/>
  <c r="N51" i="5"/>
  <c r="N221" i="5" s="1"/>
  <c r="N52" i="5"/>
  <c r="N222" i="5" s="1"/>
  <c r="N53" i="5"/>
  <c r="N223" i="5" s="1"/>
  <c r="N54" i="5"/>
  <c r="N224" i="5" s="1"/>
  <c r="N55" i="5"/>
  <c r="N225" i="5" s="1"/>
  <c r="N56" i="5"/>
  <c r="N226" i="5" s="1"/>
  <c r="N57" i="5"/>
  <c r="N227" i="5" s="1"/>
  <c r="N58" i="5"/>
  <c r="N228" i="5" s="1"/>
  <c r="N59" i="5"/>
  <c r="N229" i="5" s="1"/>
  <c r="N60" i="5"/>
  <c r="N230" i="5" s="1"/>
  <c r="N61" i="5"/>
  <c r="N231" i="5" s="1"/>
  <c r="N62" i="5"/>
  <c r="N232" i="5" s="1"/>
  <c r="N63" i="5"/>
  <c r="N233" i="5" s="1"/>
  <c r="N64" i="5"/>
  <c r="N234" i="5" s="1"/>
  <c r="N65" i="5"/>
  <c r="N235" i="5" s="1"/>
  <c r="N66" i="5"/>
  <c r="N236" i="5" s="1"/>
  <c r="N67" i="5"/>
  <c r="N237" i="5" s="1"/>
  <c r="N68" i="5"/>
  <c r="N238" i="5" s="1"/>
  <c r="N69" i="5"/>
  <c r="N239" i="5" s="1"/>
  <c r="N70" i="5"/>
  <c r="N240" i="5" s="1"/>
  <c r="N71" i="5"/>
  <c r="N241" i="5" s="1"/>
  <c r="N72" i="5"/>
  <c r="N242" i="5" s="1"/>
  <c r="N73" i="5"/>
  <c r="N243" i="5" s="1"/>
  <c r="N74" i="5"/>
  <c r="N244" i="5" s="1"/>
  <c r="N75" i="5"/>
  <c r="N245" i="5" s="1"/>
  <c r="N76" i="5"/>
  <c r="N246" i="5" s="1"/>
  <c r="N77" i="5"/>
  <c r="N247" i="5" s="1"/>
  <c r="N78" i="5"/>
  <c r="N248" i="5" s="1"/>
  <c r="N79" i="5"/>
  <c r="N249" i="5" s="1"/>
  <c r="N80" i="5"/>
  <c r="N250" i="5" s="1"/>
  <c r="N81" i="5"/>
  <c r="N251" i="5" s="1"/>
  <c r="N82" i="5"/>
  <c r="N252" i="5" s="1"/>
  <c r="N83" i="5"/>
  <c r="N253" i="5" s="1"/>
  <c r="N5" i="5"/>
  <c r="N175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5" i="5"/>
  <c r="K6" i="5"/>
  <c r="K176" i="5" s="1"/>
  <c r="K7" i="5"/>
  <c r="K177" i="5" s="1"/>
  <c r="K8" i="5"/>
  <c r="K178" i="5" s="1"/>
  <c r="K9" i="5"/>
  <c r="K179" i="5" s="1"/>
  <c r="K10" i="5"/>
  <c r="K180" i="5" s="1"/>
  <c r="K11" i="5"/>
  <c r="K181" i="5" s="1"/>
  <c r="K12" i="5"/>
  <c r="K182" i="5" s="1"/>
  <c r="K13" i="5"/>
  <c r="K183" i="5" s="1"/>
  <c r="K14" i="5"/>
  <c r="K184" i="5" s="1"/>
  <c r="K15" i="5"/>
  <c r="K185" i="5" s="1"/>
  <c r="K16" i="5"/>
  <c r="K186" i="5" s="1"/>
  <c r="K17" i="5"/>
  <c r="K187" i="5" s="1"/>
  <c r="K18" i="5"/>
  <c r="K188" i="5" s="1"/>
  <c r="K19" i="5"/>
  <c r="K189" i="5" s="1"/>
  <c r="K20" i="5"/>
  <c r="K190" i="5" s="1"/>
  <c r="K21" i="5"/>
  <c r="K191" i="5" s="1"/>
  <c r="K22" i="5"/>
  <c r="K192" i="5" s="1"/>
  <c r="K23" i="5"/>
  <c r="K193" i="5" s="1"/>
  <c r="K24" i="5"/>
  <c r="K194" i="5" s="1"/>
  <c r="K25" i="5"/>
  <c r="K195" i="5" s="1"/>
  <c r="K26" i="5"/>
  <c r="K196" i="5" s="1"/>
  <c r="K27" i="5"/>
  <c r="K197" i="5" s="1"/>
  <c r="K28" i="5"/>
  <c r="K198" i="5" s="1"/>
  <c r="K29" i="5"/>
  <c r="K199" i="5" s="1"/>
  <c r="K30" i="5"/>
  <c r="K200" i="5" s="1"/>
  <c r="K31" i="5"/>
  <c r="K201" i="5" s="1"/>
  <c r="K32" i="5"/>
  <c r="K202" i="5" s="1"/>
  <c r="K33" i="5"/>
  <c r="K203" i="5" s="1"/>
  <c r="K34" i="5"/>
  <c r="K204" i="5" s="1"/>
  <c r="K35" i="5"/>
  <c r="K205" i="5" s="1"/>
  <c r="K36" i="5"/>
  <c r="K206" i="5" s="1"/>
  <c r="K37" i="5"/>
  <c r="K207" i="5" s="1"/>
  <c r="K38" i="5"/>
  <c r="K208" i="5" s="1"/>
  <c r="K39" i="5"/>
  <c r="K209" i="5" s="1"/>
  <c r="K40" i="5"/>
  <c r="K210" i="5" s="1"/>
  <c r="K41" i="5"/>
  <c r="K211" i="5" s="1"/>
  <c r="K42" i="5"/>
  <c r="K212" i="5" s="1"/>
  <c r="K43" i="5"/>
  <c r="K213" i="5" s="1"/>
  <c r="K44" i="5"/>
  <c r="K214" i="5" s="1"/>
  <c r="K45" i="5"/>
  <c r="K215" i="5" s="1"/>
  <c r="K46" i="5"/>
  <c r="K216" i="5" s="1"/>
  <c r="K47" i="5"/>
  <c r="K217" i="5" s="1"/>
  <c r="K48" i="5"/>
  <c r="K218" i="5" s="1"/>
  <c r="K49" i="5"/>
  <c r="K219" i="5" s="1"/>
  <c r="K50" i="5"/>
  <c r="K220" i="5" s="1"/>
  <c r="K51" i="5"/>
  <c r="K221" i="5" s="1"/>
  <c r="K52" i="5"/>
  <c r="K222" i="5" s="1"/>
  <c r="K53" i="5"/>
  <c r="K223" i="5" s="1"/>
  <c r="K54" i="5"/>
  <c r="K224" i="5" s="1"/>
  <c r="K55" i="5"/>
  <c r="K225" i="5" s="1"/>
  <c r="K56" i="5"/>
  <c r="K226" i="5" s="1"/>
  <c r="K57" i="5"/>
  <c r="K227" i="5" s="1"/>
  <c r="K58" i="5"/>
  <c r="K228" i="5" s="1"/>
  <c r="K59" i="5"/>
  <c r="K229" i="5" s="1"/>
  <c r="K60" i="5"/>
  <c r="K230" i="5" s="1"/>
  <c r="K61" i="5"/>
  <c r="K231" i="5" s="1"/>
  <c r="K62" i="5"/>
  <c r="K232" i="5" s="1"/>
  <c r="K63" i="5"/>
  <c r="K233" i="5" s="1"/>
  <c r="K64" i="5"/>
  <c r="K234" i="5" s="1"/>
  <c r="K65" i="5"/>
  <c r="K235" i="5" s="1"/>
  <c r="K66" i="5"/>
  <c r="K236" i="5" s="1"/>
  <c r="K67" i="5"/>
  <c r="K237" i="5" s="1"/>
  <c r="K68" i="5"/>
  <c r="K238" i="5" s="1"/>
  <c r="K69" i="5"/>
  <c r="K239" i="5" s="1"/>
  <c r="K70" i="5"/>
  <c r="K240" i="5" s="1"/>
  <c r="K71" i="5"/>
  <c r="K241" i="5" s="1"/>
  <c r="K72" i="5"/>
  <c r="K242" i="5" s="1"/>
  <c r="K73" i="5"/>
  <c r="K243" i="5" s="1"/>
  <c r="K74" i="5"/>
  <c r="K244" i="5" s="1"/>
  <c r="K75" i="5"/>
  <c r="K245" i="5" s="1"/>
  <c r="K76" i="5"/>
  <c r="K246" i="5" s="1"/>
  <c r="K77" i="5"/>
  <c r="K247" i="5" s="1"/>
  <c r="K78" i="5"/>
  <c r="K248" i="5" s="1"/>
  <c r="K79" i="5"/>
  <c r="K249" i="5" s="1"/>
  <c r="K80" i="5"/>
  <c r="K250" i="5" s="1"/>
  <c r="K81" i="5"/>
  <c r="K251" i="5" s="1"/>
  <c r="K82" i="5"/>
  <c r="K252" i="5" s="1"/>
  <c r="K83" i="5"/>
  <c r="K253" i="5" s="1"/>
  <c r="K5" i="5"/>
  <c r="K175" i="5" s="1"/>
  <c r="J6" i="5"/>
  <c r="J176" i="5" s="1"/>
  <c r="J7" i="5"/>
  <c r="J177" i="5" s="1"/>
  <c r="J8" i="5"/>
  <c r="J178" i="5" s="1"/>
  <c r="J9" i="5"/>
  <c r="J179" i="5" s="1"/>
  <c r="J10" i="5"/>
  <c r="J180" i="5" s="1"/>
  <c r="J11" i="5"/>
  <c r="J181" i="5" s="1"/>
  <c r="J12" i="5"/>
  <c r="J182" i="5" s="1"/>
  <c r="J13" i="5"/>
  <c r="J183" i="5" s="1"/>
  <c r="J14" i="5"/>
  <c r="J184" i="5" s="1"/>
  <c r="J15" i="5"/>
  <c r="J185" i="5" s="1"/>
  <c r="J16" i="5"/>
  <c r="J186" i="5" s="1"/>
  <c r="J17" i="5"/>
  <c r="J187" i="5" s="1"/>
  <c r="J18" i="5"/>
  <c r="J188" i="5" s="1"/>
  <c r="J19" i="5"/>
  <c r="J189" i="5" s="1"/>
  <c r="J20" i="5"/>
  <c r="J190" i="5" s="1"/>
  <c r="J21" i="5"/>
  <c r="J191" i="5" s="1"/>
  <c r="J22" i="5"/>
  <c r="J192" i="5" s="1"/>
  <c r="J23" i="5"/>
  <c r="J193" i="5" s="1"/>
  <c r="J24" i="5"/>
  <c r="J194" i="5" s="1"/>
  <c r="J25" i="5"/>
  <c r="J195" i="5" s="1"/>
  <c r="J26" i="5"/>
  <c r="J196" i="5" s="1"/>
  <c r="J27" i="5"/>
  <c r="J197" i="5" s="1"/>
  <c r="J28" i="5"/>
  <c r="J198" i="5" s="1"/>
  <c r="J29" i="5"/>
  <c r="J199" i="5" s="1"/>
  <c r="J30" i="5"/>
  <c r="J200" i="5" s="1"/>
  <c r="J31" i="5"/>
  <c r="J201" i="5" s="1"/>
  <c r="J32" i="5"/>
  <c r="J202" i="5" s="1"/>
  <c r="J33" i="5"/>
  <c r="J203" i="5" s="1"/>
  <c r="J34" i="5"/>
  <c r="J204" i="5" s="1"/>
  <c r="J35" i="5"/>
  <c r="J205" i="5" s="1"/>
  <c r="J36" i="5"/>
  <c r="J206" i="5" s="1"/>
  <c r="J37" i="5"/>
  <c r="J207" i="5" s="1"/>
  <c r="J38" i="5"/>
  <c r="J208" i="5" s="1"/>
  <c r="J39" i="5"/>
  <c r="J209" i="5" s="1"/>
  <c r="J40" i="5"/>
  <c r="J210" i="5" s="1"/>
  <c r="J41" i="5"/>
  <c r="J211" i="5" s="1"/>
  <c r="J42" i="5"/>
  <c r="J212" i="5" s="1"/>
  <c r="J43" i="5"/>
  <c r="J213" i="5" s="1"/>
  <c r="J44" i="5"/>
  <c r="J214" i="5" s="1"/>
  <c r="J45" i="5"/>
  <c r="J215" i="5" s="1"/>
  <c r="J46" i="5"/>
  <c r="J216" i="5" s="1"/>
  <c r="J47" i="5"/>
  <c r="J217" i="5" s="1"/>
  <c r="J48" i="5"/>
  <c r="J218" i="5" s="1"/>
  <c r="J49" i="5"/>
  <c r="J219" i="5" s="1"/>
  <c r="J50" i="5"/>
  <c r="J220" i="5" s="1"/>
  <c r="J51" i="5"/>
  <c r="J221" i="5" s="1"/>
  <c r="J52" i="5"/>
  <c r="J222" i="5" s="1"/>
  <c r="J53" i="5"/>
  <c r="J223" i="5" s="1"/>
  <c r="J54" i="5"/>
  <c r="J224" i="5" s="1"/>
  <c r="J55" i="5"/>
  <c r="J225" i="5" s="1"/>
  <c r="J56" i="5"/>
  <c r="J226" i="5" s="1"/>
  <c r="J57" i="5"/>
  <c r="J227" i="5" s="1"/>
  <c r="J58" i="5"/>
  <c r="J228" i="5" s="1"/>
  <c r="J59" i="5"/>
  <c r="J229" i="5" s="1"/>
  <c r="J60" i="5"/>
  <c r="J230" i="5" s="1"/>
  <c r="J61" i="5"/>
  <c r="J231" i="5" s="1"/>
  <c r="J62" i="5"/>
  <c r="J232" i="5" s="1"/>
  <c r="J63" i="5"/>
  <c r="J233" i="5" s="1"/>
  <c r="J64" i="5"/>
  <c r="J234" i="5" s="1"/>
  <c r="J65" i="5"/>
  <c r="J235" i="5" s="1"/>
  <c r="J66" i="5"/>
  <c r="J236" i="5" s="1"/>
  <c r="J67" i="5"/>
  <c r="J237" i="5" s="1"/>
  <c r="J68" i="5"/>
  <c r="J238" i="5" s="1"/>
  <c r="J69" i="5"/>
  <c r="J239" i="5" s="1"/>
  <c r="J70" i="5"/>
  <c r="J240" i="5" s="1"/>
  <c r="J71" i="5"/>
  <c r="J241" i="5" s="1"/>
  <c r="J72" i="5"/>
  <c r="J242" i="5" s="1"/>
  <c r="J73" i="5"/>
  <c r="J243" i="5" s="1"/>
  <c r="J74" i="5"/>
  <c r="J244" i="5" s="1"/>
  <c r="J75" i="5"/>
  <c r="J245" i="5" s="1"/>
  <c r="J76" i="5"/>
  <c r="J246" i="5" s="1"/>
  <c r="J77" i="5"/>
  <c r="J247" i="5" s="1"/>
  <c r="J78" i="5"/>
  <c r="J248" i="5" s="1"/>
  <c r="J79" i="5"/>
  <c r="J249" i="5" s="1"/>
  <c r="J80" i="5"/>
  <c r="J250" i="5" s="1"/>
  <c r="J81" i="5"/>
  <c r="J251" i="5" s="1"/>
  <c r="J82" i="5"/>
  <c r="J252" i="5" s="1"/>
  <c r="J83" i="5"/>
  <c r="J253" i="5" s="1"/>
  <c r="J5" i="5"/>
  <c r="J175" i="5" s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191" i="5" s="1"/>
  <c r="I22" i="5"/>
  <c r="I23" i="5"/>
  <c r="I24" i="5"/>
  <c r="I25" i="5"/>
  <c r="I195" i="5" s="1"/>
  <c r="I26" i="5"/>
  <c r="I27" i="5"/>
  <c r="I28" i="5"/>
  <c r="I29" i="5"/>
  <c r="I199" i="5" s="1"/>
  <c r="I30" i="5"/>
  <c r="I31" i="5"/>
  <c r="I32" i="5"/>
  <c r="I33" i="5"/>
  <c r="I203" i="5" s="1"/>
  <c r="I34" i="5"/>
  <c r="I35" i="5"/>
  <c r="I36" i="5"/>
  <c r="I37" i="5"/>
  <c r="I207" i="5" s="1"/>
  <c r="I38" i="5"/>
  <c r="I208" i="5" s="1"/>
  <c r="I39" i="5"/>
  <c r="I209" i="5" s="1"/>
  <c r="I40" i="5"/>
  <c r="I41" i="5"/>
  <c r="I211" i="5" s="1"/>
  <c r="I42" i="5"/>
  <c r="I212" i="5" s="1"/>
  <c r="I43" i="5"/>
  <c r="I213" i="5" s="1"/>
  <c r="I44" i="5"/>
  <c r="I45" i="5"/>
  <c r="I215" i="5" s="1"/>
  <c r="I46" i="5"/>
  <c r="I216" i="5" s="1"/>
  <c r="I47" i="5"/>
  <c r="I217" i="5" s="1"/>
  <c r="I48" i="5"/>
  <c r="I49" i="5"/>
  <c r="I219" i="5" s="1"/>
  <c r="I50" i="5"/>
  <c r="I220" i="5" s="1"/>
  <c r="I51" i="5"/>
  <c r="I221" i="5" s="1"/>
  <c r="I52" i="5"/>
  <c r="I53" i="5"/>
  <c r="I223" i="5" s="1"/>
  <c r="I54" i="5"/>
  <c r="I224" i="5" s="1"/>
  <c r="I55" i="5"/>
  <c r="I225" i="5" s="1"/>
  <c r="I56" i="5"/>
  <c r="I57" i="5"/>
  <c r="I227" i="5" s="1"/>
  <c r="I58" i="5"/>
  <c r="I228" i="5" s="1"/>
  <c r="I59" i="5"/>
  <c r="I229" i="5" s="1"/>
  <c r="I60" i="5"/>
  <c r="I61" i="5"/>
  <c r="I231" i="5" s="1"/>
  <c r="I62" i="5"/>
  <c r="I232" i="5" s="1"/>
  <c r="I63" i="5"/>
  <c r="I233" i="5" s="1"/>
  <c r="I64" i="5"/>
  <c r="I234" i="5" s="1"/>
  <c r="I65" i="5"/>
  <c r="I235" i="5" s="1"/>
  <c r="I66" i="5"/>
  <c r="I236" i="5" s="1"/>
  <c r="I67" i="5"/>
  <c r="I237" i="5" s="1"/>
  <c r="I68" i="5"/>
  <c r="I238" i="5" s="1"/>
  <c r="I69" i="5"/>
  <c r="I239" i="5" s="1"/>
  <c r="I70" i="5"/>
  <c r="I240" i="5" s="1"/>
  <c r="I71" i="5"/>
  <c r="I241" i="5" s="1"/>
  <c r="I72" i="5"/>
  <c r="I242" i="5" s="1"/>
  <c r="I73" i="5"/>
  <c r="I243" i="5" s="1"/>
  <c r="I74" i="5"/>
  <c r="I244" i="5" s="1"/>
  <c r="I75" i="5"/>
  <c r="I245" i="5" s="1"/>
  <c r="I76" i="5"/>
  <c r="I246" i="5" s="1"/>
  <c r="I77" i="5"/>
  <c r="I247" i="5" s="1"/>
  <c r="I78" i="5"/>
  <c r="I248" i="5" s="1"/>
  <c r="I79" i="5"/>
  <c r="I249" i="5" s="1"/>
  <c r="I80" i="5"/>
  <c r="I250" i="5" s="1"/>
  <c r="I81" i="5"/>
  <c r="I251" i="5" s="1"/>
  <c r="I82" i="5"/>
  <c r="I252" i="5" s="1"/>
  <c r="I83" i="5"/>
  <c r="I253" i="5" s="1"/>
  <c r="I5" i="5"/>
  <c r="I175" i="5" s="1"/>
  <c r="G6" i="5"/>
  <c r="G176" i="5" s="1"/>
  <c r="G7" i="5"/>
  <c r="G177" i="5" s="1"/>
  <c r="G8" i="5"/>
  <c r="G178" i="5" s="1"/>
  <c r="G9" i="5"/>
  <c r="G179" i="5" s="1"/>
  <c r="G10" i="5"/>
  <c r="G180" i="5" s="1"/>
  <c r="G11" i="5"/>
  <c r="G181" i="5" s="1"/>
  <c r="G12" i="5"/>
  <c r="G182" i="5" s="1"/>
  <c r="G13" i="5"/>
  <c r="G183" i="5" s="1"/>
  <c r="G14" i="5"/>
  <c r="G184" i="5" s="1"/>
  <c r="G15" i="5"/>
  <c r="G185" i="5" s="1"/>
  <c r="G16" i="5"/>
  <c r="G186" i="5" s="1"/>
  <c r="G17" i="5"/>
  <c r="G187" i="5" s="1"/>
  <c r="G18" i="5"/>
  <c r="G188" i="5" s="1"/>
  <c r="G19" i="5"/>
  <c r="G189" i="5" s="1"/>
  <c r="G20" i="5"/>
  <c r="G190" i="5" s="1"/>
  <c r="G21" i="5"/>
  <c r="G191" i="5" s="1"/>
  <c r="G22" i="5"/>
  <c r="G192" i="5" s="1"/>
  <c r="G23" i="5"/>
  <c r="G193" i="5" s="1"/>
  <c r="G24" i="5"/>
  <c r="G194" i="5" s="1"/>
  <c r="G25" i="5"/>
  <c r="G195" i="5" s="1"/>
  <c r="G26" i="5"/>
  <c r="G196" i="5" s="1"/>
  <c r="G27" i="5"/>
  <c r="G197" i="5" s="1"/>
  <c r="G28" i="5"/>
  <c r="G198" i="5" s="1"/>
  <c r="G29" i="5"/>
  <c r="G199" i="5" s="1"/>
  <c r="G30" i="5"/>
  <c r="G200" i="5" s="1"/>
  <c r="G31" i="5"/>
  <c r="G201" i="5" s="1"/>
  <c r="G32" i="5"/>
  <c r="G202" i="5" s="1"/>
  <c r="G33" i="5"/>
  <c r="G203" i="5" s="1"/>
  <c r="G34" i="5"/>
  <c r="G204" i="5" s="1"/>
  <c r="G35" i="5"/>
  <c r="G205" i="5" s="1"/>
  <c r="G36" i="5"/>
  <c r="G206" i="5" s="1"/>
  <c r="G37" i="5"/>
  <c r="G207" i="5" s="1"/>
  <c r="G38" i="5"/>
  <c r="G208" i="5" s="1"/>
  <c r="G39" i="5"/>
  <c r="G209" i="5" s="1"/>
  <c r="G40" i="5"/>
  <c r="G210" i="5" s="1"/>
  <c r="G41" i="5"/>
  <c r="G211" i="5" s="1"/>
  <c r="G42" i="5"/>
  <c r="G212" i="5" s="1"/>
  <c r="G43" i="5"/>
  <c r="G213" i="5" s="1"/>
  <c r="G44" i="5"/>
  <c r="G214" i="5" s="1"/>
  <c r="G45" i="5"/>
  <c r="G215" i="5" s="1"/>
  <c r="G46" i="5"/>
  <c r="G216" i="5" s="1"/>
  <c r="G47" i="5"/>
  <c r="G217" i="5" s="1"/>
  <c r="G48" i="5"/>
  <c r="G218" i="5" s="1"/>
  <c r="G49" i="5"/>
  <c r="G219" i="5" s="1"/>
  <c r="G50" i="5"/>
  <c r="G220" i="5" s="1"/>
  <c r="G51" i="5"/>
  <c r="G221" i="5" s="1"/>
  <c r="G52" i="5"/>
  <c r="G222" i="5" s="1"/>
  <c r="G53" i="5"/>
  <c r="G223" i="5" s="1"/>
  <c r="G54" i="5"/>
  <c r="G224" i="5" s="1"/>
  <c r="G55" i="5"/>
  <c r="G225" i="5" s="1"/>
  <c r="G56" i="5"/>
  <c r="G226" i="5" s="1"/>
  <c r="G57" i="5"/>
  <c r="G227" i="5" s="1"/>
  <c r="G58" i="5"/>
  <c r="G228" i="5" s="1"/>
  <c r="G59" i="5"/>
  <c r="G229" i="5" s="1"/>
  <c r="G60" i="5"/>
  <c r="G230" i="5" s="1"/>
  <c r="G61" i="5"/>
  <c r="G231" i="5" s="1"/>
  <c r="G62" i="5"/>
  <c r="G232" i="5" s="1"/>
  <c r="G63" i="5"/>
  <c r="G233" i="5" s="1"/>
  <c r="G64" i="5"/>
  <c r="G234" i="5" s="1"/>
  <c r="G65" i="5"/>
  <c r="G235" i="5" s="1"/>
  <c r="G66" i="5"/>
  <c r="G236" i="5" s="1"/>
  <c r="G67" i="5"/>
  <c r="G237" i="5" s="1"/>
  <c r="G68" i="5"/>
  <c r="G238" i="5" s="1"/>
  <c r="G69" i="5"/>
  <c r="G239" i="5" s="1"/>
  <c r="G70" i="5"/>
  <c r="G240" i="5" s="1"/>
  <c r="G71" i="5"/>
  <c r="G241" i="5" s="1"/>
  <c r="G72" i="5"/>
  <c r="G242" i="5" s="1"/>
  <c r="G73" i="5"/>
  <c r="G243" i="5" s="1"/>
  <c r="G74" i="5"/>
  <c r="G244" i="5" s="1"/>
  <c r="G75" i="5"/>
  <c r="G245" i="5" s="1"/>
  <c r="G76" i="5"/>
  <c r="G246" i="5" s="1"/>
  <c r="G77" i="5"/>
  <c r="G247" i="5" s="1"/>
  <c r="G78" i="5"/>
  <c r="G248" i="5" s="1"/>
  <c r="G79" i="5"/>
  <c r="G249" i="5" s="1"/>
  <c r="G80" i="5"/>
  <c r="G250" i="5" s="1"/>
  <c r="G81" i="5"/>
  <c r="G251" i="5" s="1"/>
  <c r="G82" i="5"/>
  <c r="G252" i="5" s="1"/>
  <c r="G83" i="5"/>
  <c r="G253" i="5" s="1"/>
  <c r="G5" i="5"/>
  <c r="G175" i="5" s="1"/>
  <c r="F6" i="5"/>
  <c r="F176" i="5" s="1"/>
  <c r="F7" i="5"/>
  <c r="F177" i="5" s="1"/>
  <c r="F8" i="5"/>
  <c r="F178" i="5" s="1"/>
  <c r="F9" i="5"/>
  <c r="F179" i="5" s="1"/>
  <c r="F10" i="5"/>
  <c r="F180" i="5" s="1"/>
  <c r="F11" i="5"/>
  <c r="F181" i="5" s="1"/>
  <c r="F12" i="5"/>
  <c r="F182" i="5" s="1"/>
  <c r="F13" i="5"/>
  <c r="F183" i="5" s="1"/>
  <c r="F14" i="5"/>
  <c r="F184" i="5" s="1"/>
  <c r="F15" i="5"/>
  <c r="F185" i="5" s="1"/>
  <c r="F16" i="5"/>
  <c r="F186" i="5" s="1"/>
  <c r="F17" i="5"/>
  <c r="F187" i="5" s="1"/>
  <c r="F18" i="5"/>
  <c r="F188" i="5" s="1"/>
  <c r="F19" i="5"/>
  <c r="F189" i="5" s="1"/>
  <c r="F20" i="5"/>
  <c r="F190" i="5" s="1"/>
  <c r="F21" i="5"/>
  <c r="F191" i="5" s="1"/>
  <c r="F22" i="5"/>
  <c r="F192" i="5" s="1"/>
  <c r="F23" i="5"/>
  <c r="F193" i="5" s="1"/>
  <c r="F24" i="5"/>
  <c r="F194" i="5" s="1"/>
  <c r="F25" i="5"/>
  <c r="F195" i="5" s="1"/>
  <c r="F26" i="5"/>
  <c r="F196" i="5" s="1"/>
  <c r="F27" i="5"/>
  <c r="F197" i="5" s="1"/>
  <c r="F28" i="5"/>
  <c r="F198" i="5" s="1"/>
  <c r="F29" i="5"/>
  <c r="F199" i="5" s="1"/>
  <c r="F30" i="5"/>
  <c r="F200" i="5" s="1"/>
  <c r="F31" i="5"/>
  <c r="F201" i="5" s="1"/>
  <c r="F32" i="5"/>
  <c r="F202" i="5" s="1"/>
  <c r="F33" i="5"/>
  <c r="F203" i="5" s="1"/>
  <c r="F34" i="5"/>
  <c r="F204" i="5" s="1"/>
  <c r="F35" i="5"/>
  <c r="F205" i="5" s="1"/>
  <c r="F36" i="5"/>
  <c r="F206" i="5" s="1"/>
  <c r="F37" i="5"/>
  <c r="F207" i="5" s="1"/>
  <c r="F38" i="5"/>
  <c r="F208" i="5" s="1"/>
  <c r="F39" i="5"/>
  <c r="F209" i="5" s="1"/>
  <c r="F40" i="5"/>
  <c r="F210" i="5" s="1"/>
  <c r="F41" i="5"/>
  <c r="F211" i="5" s="1"/>
  <c r="F42" i="5"/>
  <c r="F212" i="5" s="1"/>
  <c r="F43" i="5"/>
  <c r="F213" i="5" s="1"/>
  <c r="F44" i="5"/>
  <c r="F214" i="5" s="1"/>
  <c r="F45" i="5"/>
  <c r="F215" i="5" s="1"/>
  <c r="F46" i="5"/>
  <c r="F216" i="5" s="1"/>
  <c r="F47" i="5"/>
  <c r="F217" i="5" s="1"/>
  <c r="F48" i="5"/>
  <c r="F218" i="5" s="1"/>
  <c r="F49" i="5"/>
  <c r="F219" i="5" s="1"/>
  <c r="F50" i="5"/>
  <c r="F220" i="5" s="1"/>
  <c r="F51" i="5"/>
  <c r="F221" i="5" s="1"/>
  <c r="F52" i="5"/>
  <c r="F222" i="5" s="1"/>
  <c r="F53" i="5"/>
  <c r="F223" i="5" s="1"/>
  <c r="F54" i="5"/>
  <c r="F224" i="5" s="1"/>
  <c r="F55" i="5"/>
  <c r="F225" i="5" s="1"/>
  <c r="F56" i="5"/>
  <c r="F226" i="5" s="1"/>
  <c r="F57" i="5"/>
  <c r="F227" i="5" s="1"/>
  <c r="F58" i="5"/>
  <c r="F228" i="5" s="1"/>
  <c r="F59" i="5"/>
  <c r="F229" i="5" s="1"/>
  <c r="F60" i="5"/>
  <c r="F230" i="5" s="1"/>
  <c r="F61" i="5"/>
  <c r="F231" i="5" s="1"/>
  <c r="F62" i="5"/>
  <c r="F232" i="5" s="1"/>
  <c r="F63" i="5"/>
  <c r="F233" i="5" s="1"/>
  <c r="F64" i="5"/>
  <c r="F234" i="5" s="1"/>
  <c r="F65" i="5"/>
  <c r="F235" i="5" s="1"/>
  <c r="F66" i="5"/>
  <c r="F236" i="5" s="1"/>
  <c r="F67" i="5"/>
  <c r="F237" i="5" s="1"/>
  <c r="F68" i="5"/>
  <c r="F238" i="5" s="1"/>
  <c r="F69" i="5"/>
  <c r="F239" i="5" s="1"/>
  <c r="F70" i="5"/>
  <c r="F240" i="5" s="1"/>
  <c r="F71" i="5"/>
  <c r="F241" i="5" s="1"/>
  <c r="F72" i="5"/>
  <c r="F242" i="5" s="1"/>
  <c r="F73" i="5"/>
  <c r="F243" i="5" s="1"/>
  <c r="F74" i="5"/>
  <c r="F244" i="5" s="1"/>
  <c r="F75" i="5"/>
  <c r="F245" i="5" s="1"/>
  <c r="F76" i="5"/>
  <c r="F246" i="5" s="1"/>
  <c r="F77" i="5"/>
  <c r="F247" i="5" s="1"/>
  <c r="F78" i="5"/>
  <c r="F248" i="5" s="1"/>
  <c r="F79" i="5"/>
  <c r="F249" i="5" s="1"/>
  <c r="F80" i="5"/>
  <c r="F250" i="5" s="1"/>
  <c r="F81" i="5"/>
  <c r="F251" i="5" s="1"/>
  <c r="F82" i="5"/>
  <c r="F252" i="5" s="1"/>
  <c r="F83" i="5"/>
  <c r="F253" i="5" s="1"/>
  <c r="F5" i="5"/>
  <c r="F175" i="5" s="1"/>
  <c r="E6" i="5"/>
  <c r="E176" i="5" s="1"/>
  <c r="E7" i="5"/>
  <c r="E177" i="5" s="1"/>
  <c r="E8" i="5"/>
  <c r="E178" i="5" s="1"/>
  <c r="E9" i="5"/>
  <c r="E179" i="5" s="1"/>
  <c r="E10" i="5"/>
  <c r="E180" i="5" s="1"/>
  <c r="E11" i="5"/>
  <c r="E181" i="5" s="1"/>
  <c r="E12" i="5"/>
  <c r="E182" i="5" s="1"/>
  <c r="E13" i="5"/>
  <c r="E183" i="5" s="1"/>
  <c r="E14" i="5"/>
  <c r="E184" i="5" s="1"/>
  <c r="E15" i="5"/>
  <c r="E185" i="5" s="1"/>
  <c r="E16" i="5"/>
  <c r="E186" i="5" s="1"/>
  <c r="E17" i="5"/>
  <c r="E187" i="5" s="1"/>
  <c r="E18" i="5"/>
  <c r="E188" i="5" s="1"/>
  <c r="E19" i="5"/>
  <c r="E189" i="5" s="1"/>
  <c r="E20" i="5"/>
  <c r="E190" i="5" s="1"/>
  <c r="E21" i="5"/>
  <c r="E191" i="5" s="1"/>
  <c r="E22" i="5"/>
  <c r="E192" i="5" s="1"/>
  <c r="E23" i="5"/>
  <c r="E193" i="5" s="1"/>
  <c r="E24" i="5"/>
  <c r="E194" i="5" s="1"/>
  <c r="E25" i="5"/>
  <c r="E195" i="5" s="1"/>
  <c r="E26" i="5"/>
  <c r="E196" i="5" s="1"/>
  <c r="E27" i="5"/>
  <c r="E197" i="5" s="1"/>
  <c r="E28" i="5"/>
  <c r="E198" i="5" s="1"/>
  <c r="E29" i="5"/>
  <c r="E199" i="5" s="1"/>
  <c r="E30" i="5"/>
  <c r="E200" i="5" s="1"/>
  <c r="E31" i="5"/>
  <c r="E201" i="5" s="1"/>
  <c r="E32" i="5"/>
  <c r="E202" i="5" s="1"/>
  <c r="E33" i="5"/>
  <c r="E203" i="5" s="1"/>
  <c r="E34" i="5"/>
  <c r="E204" i="5" s="1"/>
  <c r="E35" i="5"/>
  <c r="E205" i="5" s="1"/>
  <c r="E36" i="5"/>
  <c r="E206" i="5" s="1"/>
  <c r="E37" i="5"/>
  <c r="E207" i="5" s="1"/>
  <c r="E38" i="5"/>
  <c r="E208" i="5" s="1"/>
  <c r="E39" i="5"/>
  <c r="E209" i="5" s="1"/>
  <c r="E40" i="5"/>
  <c r="E210" i="5" s="1"/>
  <c r="E41" i="5"/>
  <c r="E211" i="5" s="1"/>
  <c r="E42" i="5"/>
  <c r="E212" i="5" s="1"/>
  <c r="E43" i="5"/>
  <c r="E213" i="5" s="1"/>
  <c r="E44" i="5"/>
  <c r="E214" i="5" s="1"/>
  <c r="E45" i="5"/>
  <c r="E215" i="5" s="1"/>
  <c r="E46" i="5"/>
  <c r="E216" i="5" s="1"/>
  <c r="E47" i="5"/>
  <c r="E217" i="5" s="1"/>
  <c r="E48" i="5"/>
  <c r="E218" i="5" s="1"/>
  <c r="E49" i="5"/>
  <c r="E219" i="5" s="1"/>
  <c r="E50" i="5"/>
  <c r="E220" i="5" s="1"/>
  <c r="E51" i="5"/>
  <c r="E221" i="5" s="1"/>
  <c r="E52" i="5"/>
  <c r="E222" i="5" s="1"/>
  <c r="E53" i="5"/>
  <c r="E223" i="5" s="1"/>
  <c r="E54" i="5"/>
  <c r="E224" i="5" s="1"/>
  <c r="E55" i="5"/>
  <c r="E225" i="5" s="1"/>
  <c r="E56" i="5"/>
  <c r="E226" i="5" s="1"/>
  <c r="E57" i="5"/>
  <c r="E227" i="5" s="1"/>
  <c r="E58" i="5"/>
  <c r="E228" i="5" s="1"/>
  <c r="E59" i="5"/>
  <c r="E229" i="5" s="1"/>
  <c r="E60" i="5"/>
  <c r="E230" i="5" s="1"/>
  <c r="E61" i="5"/>
  <c r="E231" i="5" s="1"/>
  <c r="E62" i="5"/>
  <c r="E232" i="5" s="1"/>
  <c r="E63" i="5"/>
  <c r="E233" i="5" s="1"/>
  <c r="E64" i="5"/>
  <c r="E234" i="5" s="1"/>
  <c r="E65" i="5"/>
  <c r="E235" i="5" s="1"/>
  <c r="E66" i="5"/>
  <c r="E236" i="5" s="1"/>
  <c r="E67" i="5"/>
  <c r="E237" i="5" s="1"/>
  <c r="E68" i="5"/>
  <c r="E238" i="5" s="1"/>
  <c r="E69" i="5"/>
  <c r="E239" i="5" s="1"/>
  <c r="E70" i="5"/>
  <c r="E240" i="5" s="1"/>
  <c r="E71" i="5"/>
  <c r="E241" i="5" s="1"/>
  <c r="E72" i="5"/>
  <c r="E242" i="5" s="1"/>
  <c r="E73" i="5"/>
  <c r="E243" i="5" s="1"/>
  <c r="E74" i="5"/>
  <c r="E244" i="5" s="1"/>
  <c r="E75" i="5"/>
  <c r="E245" i="5" s="1"/>
  <c r="E76" i="5"/>
  <c r="E246" i="5" s="1"/>
  <c r="E247" i="5"/>
  <c r="E78" i="5"/>
  <c r="E248" i="5" s="1"/>
  <c r="E79" i="5"/>
  <c r="E249" i="5" s="1"/>
  <c r="E80" i="5"/>
  <c r="E250" i="5" s="1"/>
  <c r="E81" i="5"/>
  <c r="E251" i="5" s="1"/>
  <c r="E82" i="5"/>
  <c r="E252" i="5" s="1"/>
  <c r="E83" i="5"/>
  <c r="E253" i="5" s="1"/>
  <c r="E5" i="5"/>
  <c r="E175" i="5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6" i="5"/>
  <c r="D77" i="5"/>
  <c r="D78" i="5"/>
  <c r="D79" i="5"/>
  <c r="D80" i="5"/>
  <c r="D81" i="5"/>
  <c r="D82" i="5"/>
  <c r="D83" i="5"/>
  <c r="D5" i="5"/>
  <c r="D5" i="2"/>
  <c r="D79" i="2" s="1"/>
  <c r="D6" i="2"/>
  <c r="D80" i="2" s="1"/>
  <c r="D7" i="2"/>
  <c r="D81" i="2" s="1"/>
  <c r="D8" i="2"/>
  <c r="D82" i="2" s="1"/>
  <c r="D9" i="2"/>
  <c r="D83" i="2" s="1"/>
  <c r="D10" i="2"/>
  <c r="D84" i="2" s="1"/>
  <c r="D11" i="2"/>
  <c r="D85" i="2" s="1"/>
  <c r="D12" i="2"/>
  <c r="D86" i="2" s="1"/>
  <c r="D13" i="2"/>
  <c r="D87" i="2" s="1"/>
  <c r="D14" i="2"/>
  <c r="D88" i="2" s="1"/>
  <c r="D15" i="2"/>
  <c r="D89" i="2" s="1"/>
  <c r="D16" i="2"/>
  <c r="D90" i="2" s="1"/>
  <c r="D17" i="2"/>
  <c r="D91" i="2" s="1"/>
  <c r="D18" i="2"/>
  <c r="D92" i="2" s="1"/>
  <c r="D19" i="2"/>
  <c r="D93" i="2" s="1"/>
  <c r="D20" i="2"/>
  <c r="D94" i="2" s="1"/>
  <c r="D21" i="2"/>
  <c r="D95" i="2" s="1"/>
  <c r="D22" i="2"/>
  <c r="D96" i="2" s="1"/>
  <c r="D23" i="2"/>
  <c r="D97" i="2" s="1"/>
  <c r="D24" i="2"/>
  <c r="D98" i="2" s="1"/>
  <c r="D25" i="2"/>
  <c r="D99" i="2" s="1"/>
  <c r="D26" i="2"/>
  <c r="D100" i="2" s="1"/>
  <c r="D27" i="2"/>
  <c r="D101" i="2" s="1"/>
  <c r="D28" i="2"/>
  <c r="D102" i="2" s="1"/>
  <c r="D29" i="2"/>
  <c r="D103" i="2" s="1"/>
  <c r="D30" i="2"/>
  <c r="D104" i="2" s="1"/>
  <c r="D31" i="2"/>
  <c r="D105" i="2" s="1"/>
  <c r="D32" i="2"/>
  <c r="D106" i="2" s="1"/>
  <c r="D33" i="2"/>
  <c r="D107" i="2" s="1"/>
  <c r="D34" i="2"/>
  <c r="D108" i="2" s="1"/>
  <c r="D110" i="2" s="1"/>
  <c r="D4" i="2"/>
  <c r="D78" i="2" s="1"/>
  <c r="C5" i="2"/>
  <c r="C6" i="2"/>
  <c r="C80" i="2" s="1"/>
  <c r="C7" i="2"/>
  <c r="C81" i="2" s="1"/>
  <c r="C8" i="2"/>
  <c r="C82" i="2" s="1"/>
  <c r="C9" i="2"/>
  <c r="C83" i="2" s="1"/>
  <c r="C10" i="2"/>
  <c r="C84" i="2" s="1"/>
  <c r="C11" i="2"/>
  <c r="C85" i="2" s="1"/>
  <c r="C12" i="2"/>
  <c r="C86" i="2" s="1"/>
  <c r="C13" i="2"/>
  <c r="C87" i="2" s="1"/>
  <c r="C14" i="2"/>
  <c r="C88" i="2" s="1"/>
  <c r="C15" i="2"/>
  <c r="C89" i="2" s="1"/>
  <c r="C16" i="2"/>
  <c r="C90" i="2" s="1"/>
  <c r="C17" i="2"/>
  <c r="C18" i="2"/>
  <c r="C92" i="2" s="1"/>
  <c r="C19" i="2"/>
  <c r="C93" i="2" s="1"/>
  <c r="C20" i="2"/>
  <c r="C94" i="2" s="1"/>
  <c r="C21" i="2"/>
  <c r="C95" i="2" s="1"/>
  <c r="C22" i="2"/>
  <c r="C96" i="2" s="1"/>
  <c r="C23" i="2"/>
  <c r="C97" i="2" s="1"/>
  <c r="C24" i="2"/>
  <c r="C98" i="2" s="1"/>
  <c r="C25" i="2"/>
  <c r="C99" i="2" s="1"/>
  <c r="C26" i="2"/>
  <c r="C100" i="2" s="1"/>
  <c r="C27" i="2"/>
  <c r="C101" i="2" s="1"/>
  <c r="C28" i="2"/>
  <c r="C102" i="2" s="1"/>
  <c r="C29" i="2"/>
  <c r="C103" i="2" s="1"/>
  <c r="C30" i="2"/>
  <c r="C104" i="2" s="1"/>
  <c r="C31" i="2"/>
  <c r="C105" i="2" s="1"/>
  <c r="C32" i="2"/>
  <c r="C106" i="2" s="1"/>
  <c r="C33" i="2"/>
  <c r="C107" i="2" s="1"/>
  <c r="C34" i="2"/>
  <c r="C108" i="2" s="1"/>
  <c r="C110" i="2" s="1"/>
  <c r="C4" i="2"/>
  <c r="AB5" i="2"/>
  <c r="AB79" i="2" s="1"/>
  <c r="AB6" i="2"/>
  <c r="AB80" i="2" s="1"/>
  <c r="AB7" i="2"/>
  <c r="AB81" i="2" s="1"/>
  <c r="AB8" i="2"/>
  <c r="AB82" i="2" s="1"/>
  <c r="AB9" i="2"/>
  <c r="AB83" i="2" s="1"/>
  <c r="AB10" i="2"/>
  <c r="AB84" i="2" s="1"/>
  <c r="AB11" i="2"/>
  <c r="AB85" i="2" s="1"/>
  <c r="AB12" i="2"/>
  <c r="AB86" i="2" s="1"/>
  <c r="AB13" i="2"/>
  <c r="AB87" i="2" s="1"/>
  <c r="AB14" i="2"/>
  <c r="AB88" i="2" s="1"/>
  <c r="AB15" i="2"/>
  <c r="AB89" i="2" s="1"/>
  <c r="AB16" i="2"/>
  <c r="AB90" i="2" s="1"/>
  <c r="AB17" i="2"/>
  <c r="AB91" i="2" s="1"/>
  <c r="AB18" i="2"/>
  <c r="AB92" i="2" s="1"/>
  <c r="AB19" i="2"/>
  <c r="AB93" i="2" s="1"/>
  <c r="AB20" i="2"/>
  <c r="AB94" i="2" s="1"/>
  <c r="AB21" i="2"/>
  <c r="AB95" i="2" s="1"/>
  <c r="AB22" i="2"/>
  <c r="AB96" i="2" s="1"/>
  <c r="AB23" i="2"/>
  <c r="AB97" i="2" s="1"/>
  <c r="AC256" i="5" s="1"/>
  <c r="AB24" i="2"/>
  <c r="AB98" i="2" s="1"/>
  <c r="AB25" i="2"/>
  <c r="AB99" i="2" s="1"/>
  <c r="AB26" i="2"/>
  <c r="AB100" i="2" s="1"/>
  <c r="AB27" i="2"/>
  <c r="AB101" i="2" s="1"/>
  <c r="AB28" i="2"/>
  <c r="AB102" i="2" s="1"/>
  <c r="AB29" i="2"/>
  <c r="AB103" i="2" s="1"/>
  <c r="AB30" i="2"/>
  <c r="AB104" i="2" s="1"/>
  <c r="AB31" i="2"/>
  <c r="AB105" i="2" s="1"/>
  <c r="AB32" i="2"/>
  <c r="AB106" i="2" s="1"/>
  <c r="AB33" i="2"/>
  <c r="AB107" i="2" s="1"/>
  <c r="AB34" i="2"/>
  <c r="AB108" i="2" s="1"/>
  <c r="AB110" i="2" s="1"/>
  <c r="AB4" i="2"/>
  <c r="AB78" i="2" s="1"/>
  <c r="AA5" i="2"/>
  <c r="AA79" i="2" s="1"/>
  <c r="AA6" i="2"/>
  <c r="AA80" i="2" s="1"/>
  <c r="AA7" i="2"/>
  <c r="AA81" i="2" s="1"/>
  <c r="AA8" i="2"/>
  <c r="AA82" i="2" s="1"/>
  <c r="AA9" i="2"/>
  <c r="AA83" i="2" s="1"/>
  <c r="AA10" i="2"/>
  <c r="AA84" i="2" s="1"/>
  <c r="AA11" i="2"/>
  <c r="AA85" i="2" s="1"/>
  <c r="AA12" i="2"/>
  <c r="AA86" i="2" s="1"/>
  <c r="AA13" i="2"/>
  <c r="AA87" i="2" s="1"/>
  <c r="AA14" i="2"/>
  <c r="AA88" i="2" s="1"/>
  <c r="AA15" i="2"/>
  <c r="AA89" i="2" s="1"/>
  <c r="AA16" i="2"/>
  <c r="AA90" i="2" s="1"/>
  <c r="AA17" i="2"/>
  <c r="AA91" i="2" s="1"/>
  <c r="AA18" i="2"/>
  <c r="AA92" i="2" s="1"/>
  <c r="AA19" i="2"/>
  <c r="AA93" i="2" s="1"/>
  <c r="AA20" i="2"/>
  <c r="AA94" i="2" s="1"/>
  <c r="AA21" i="2"/>
  <c r="AA95" i="2" s="1"/>
  <c r="AA22" i="2"/>
  <c r="AA96" i="2" s="1"/>
  <c r="AA23" i="2"/>
  <c r="AA97" i="2" s="1"/>
  <c r="AB256" i="5" s="1"/>
  <c r="AA24" i="2"/>
  <c r="AA98" i="2" s="1"/>
  <c r="AA25" i="2"/>
  <c r="AA99" i="2" s="1"/>
  <c r="AA26" i="2"/>
  <c r="AA100" i="2" s="1"/>
  <c r="AA27" i="2"/>
  <c r="AA101" i="2" s="1"/>
  <c r="AA28" i="2"/>
  <c r="AA102" i="2" s="1"/>
  <c r="AA29" i="2"/>
  <c r="AA103" i="2" s="1"/>
  <c r="AA30" i="2"/>
  <c r="AA104" i="2" s="1"/>
  <c r="AA31" i="2"/>
  <c r="AA105" i="2" s="1"/>
  <c r="AA32" i="2"/>
  <c r="AA106" i="2" s="1"/>
  <c r="AA33" i="2"/>
  <c r="AA107" i="2" s="1"/>
  <c r="AA34" i="2"/>
  <c r="AA108" i="2" s="1"/>
  <c r="AA110" i="2" s="1"/>
  <c r="AA4" i="2"/>
  <c r="AA78" i="2" s="1"/>
  <c r="Z5" i="2"/>
  <c r="Z79" i="2" s="1"/>
  <c r="Z6" i="2"/>
  <c r="Z80" i="2" s="1"/>
  <c r="Z7" i="2"/>
  <c r="Z81" i="2" s="1"/>
  <c r="Z8" i="2"/>
  <c r="Z82" i="2" s="1"/>
  <c r="Z9" i="2"/>
  <c r="Z83" i="2" s="1"/>
  <c r="Z10" i="2"/>
  <c r="Z84" i="2" s="1"/>
  <c r="Z11" i="2"/>
  <c r="Z85" i="2" s="1"/>
  <c r="Z12" i="2"/>
  <c r="Z86" i="2" s="1"/>
  <c r="Z13" i="2"/>
  <c r="Z87" i="2" s="1"/>
  <c r="Z14" i="2"/>
  <c r="Z88" i="2" s="1"/>
  <c r="Z15" i="2"/>
  <c r="Z89" i="2" s="1"/>
  <c r="Z16" i="2"/>
  <c r="Z90" i="2" s="1"/>
  <c r="Z17" i="2"/>
  <c r="Z91" i="2" s="1"/>
  <c r="Z18" i="2"/>
  <c r="Z92" i="2" s="1"/>
  <c r="Z19" i="2"/>
  <c r="Z93" i="2" s="1"/>
  <c r="Z20" i="2"/>
  <c r="Z94" i="2" s="1"/>
  <c r="Z21" i="2"/>
  <c r="Z95" i="2" s="1"/>
  <c r="Z22" i="2"/>
  <c r="Z96" i="2" s="1"/>
  <c r="Z23" i="2"/>
  <c r="Z97" i="2" s="1"/>
  <c r="Z24" i="2"/>
  <c r="Z98" i="2" s="1"/>
  <c r="Z25" i="2"/>
  <c r="Z99" i="2" s="1"/>
  <c r="Z26" i="2"/>
  <c r="Z100" i="2" s="1"/>
  <c r="Z27" i="2"/>
  <c r="Z101" i="2" s="1"/>
  <c r="Z28" i="2"/>
  <c r="Z102" i="2" s="1"/>
  <c r="Z29" i="2"/>
  <c r="Z103" i="2" s="1"/>
  <c r="Z30" i="2"/>
  <c r="Z104" i="2" s="1"/>
  <c r="Z31" i="2"/>
  <c r="Z105" i="2" s="1"/>
  <c r="Z32" i="2"/>
  <c r="Z106" i="2" s="1"/>
  <c r="Z33" i="2"/>
  <c r="Z107" i="2" s="1"/>
  <c r="Z34" i="2"/>
  <c r="Z108" i="2" s="1"/>
  <c r="Z110" i="2" s="1"/>
  <c r="Z4" i="2"/>
  <c r="Z78" i="2" s="1"/>
  <c r="Y5" i="2"/>
  <c r="Y79" i="2" s="1"/>
  <c r="Y6" i="2"/>
  <c r="Y80" i="2" s="1"/>
  <c r="Y7" i="2"/>
  <c r="Y81" i="2" s="1"/>
  <c r="Y8" i="2"/>
  <c r="Y82" i="2" s="1"/>
  <c r="Y9" i="2"/>
  <c r="Y83" i="2" s="1"/>
  <c r="Y10" i="2"/>
  <c r="Y84" i="2" s="1"/>
  <c r="Y11" i="2"/>
  <c r="Y85" i="2" s="1"/>
  <c r="Y12" i="2"/>
  <c r="Y86" i="2" s="1"/>
  <c r="Y13" i="2"/>
  <c r="Y87" i="2" s="1"/>
  <c r="Y14" i="2"/>
  <c r="Y88" i="2" s="1"/>
  <c r="Y15" i="2"/>
  <c r="Y89" i="2" s="1"/>
  <c r="Y16" i="2"/>
  <c r="Y90" i="2" s="1"/>
  <c r="Y17" i="2"/>
  <c r="Y91" i="2" s="1"/>
  <c r="Y18" i="2"/>
  <c r="Y92" i="2" s="1"/>
  <c r="Y19" i="2"/>
  <c r="Y93" i="2" s="1"/>
  <c r="Y20" i="2"/>
  <c r="Y94" i="2" s="1"/>
  <c r="Y21" i="2"/>
  <c r="Y95" i="2" s="1"/>
  <c r="Y22" i="2"/>
  <c r="Y96" i="2" s="1"/>
  <c r="Y23" i="2"/>
  <c r="Y97" i="2" s="1"/>
  <c r="Y24" i="2"/>
  <c r="Y98" i="2" s="1"/>
  <c r="Y25" i="2"/>
  <c r="Y99" i="2" s="1"/>
  <c r="Y26" i="2"/>
  <c r="Y100" i="2" s="1"/>
  <c r="Y27" i="2"/>
  <c r="Y101" i="2" s="1"/>
  <c r="Y28" i="2"/>
  <c r="Y102" i="2" s="1"/>
  <c r="Y29" i="2"/>
  <c r="Y103" i="2" s="1"/>
  <c r="Y30" i="2"/>
  <c r="Y104" i="2" s="1"/>
  <c r="Y31" i="2"/>
  <c r="Y105" i="2" s="1"/>
  <c r="Y32" i="2"/>
  <c r="Y106" i="2" s="1"/>
  <c r="Y33" i="2"/>
  <c r="Y107" i="2" s="1"/>
  <c r="Y34" i="2"/>
  <c r="Y108" i="2" s="1"/>
  <c r="Y110" i="2" s="1"/>
  <c r="Y4" i="2"/>
  <c r="Y78" i="2" s="1"/>
  <c r="X5" i="2"/>
  <c r="X79" i="2" s="1"/>
  <c r="X6" i="2"/>
  <c r="X80" i="2" s="1"/>
  <c r="X7" i="2"/>
  <c r="X81" i="2" s="1"/>
  <c r="X8" i="2"/>
  <c r="X82" i="2" s="1"/>
  <c r="X9" i="2"/>
  <c r="X83" i="2" s="1"/>
  <c r="X10" i="2"/>
  <c r="X84" i="2" s="1"/>
  <c r="X11" i="2"/>
  <c r="X85" i="2" s="1"/>
  <c r="X12" i="2"/>
  <c r="X86" i="2" s="1"/>
  <c r="X13" i="2"/>
  <c r="X87" i="2" s="1"/>
  <c r="X14" i="2"/>
  <c r="X88" i="2" s="1"/>
  <c r="X15" i="2"/>
  <c r="X89" i="2" s="1"/>
  <c r="X16" i="2"/>
  <c r="X90" i="2" s="1"/>
  <c r="X17" i="2"/>
  <c r="X91" i="2" s="1"/>
  <c r="X18" i="2"/>
  <c r="X92" i="2" s="1"/>
  <c r="X19" i="2"/>
  <c r="X93" i="2" s="1"/>
  <c r="X20" i="2"/>
  <c r="X94" i="2" s="1"/>
  <c r="X21" i="2"/>
  <c r="X95" i="2" s="1"/>
  <c r="X22" i="2"/>
  <c r="X96" i="2" s="1"/>
  <c r="X23" i="2"/>
  <c r="X97" i="2" s="1"/>
  <c r="Y256" i="5" s="1"/>
  <c r="X24" i="2"/>
  <c r="X98" i="2" s="1"/>
  <c r="X25" i="2"/>
  <c r="X99" i="2" s="1"/>
  <c r="X26" i="2"/>
  <c r="X100" i="2" s="1"/>
  <c r="X27" i="2"/>
  <c r="X101" i="2" s="1"/>
  <c r="X28" i="2"/>
  <c r="X102" i="2" s="1"/>
  <c r="X29" i="2"/>
  <c r="X103" i="2" s="1"/>
  <c r="X30" i="2"/>
  <c r="X104" i="2" s="1"/>
  <c r="X31" i="2"/>
  <c r="X105" i="2" s="1"/>
  <c r="X32" i="2"/>
  <c r="X106" i="2" s="1"/>
  <c r="X33" i="2"/>
  <c r="X107" i="2" s="1"/>
  <c r="X34" i="2"/>
  <c r="X108" i="2" s="1"/>
  <c r="X110" i="2" s="1"/>
  <c r="X4" i="2"/>
  <c r="X78" i="2" s="1"/>
  <c r="W5" i="2"/>
  <c r="W79" i="2" s="1"/>
  <c r="W6" i="2"/>
  <c r="W80" i="2" s="1"/>
  <c r="W7" i="2"/>
  <c r="W81" i="2" s="1"/>
  <c r="W8" i="2"/>
  <c r="W82" i="2" s="1"/>
  <c r="W9" i="2"/>
  <c r="W83" i="2" s="1"/>
  <c r="W10" i="2"/>
  <c r="W84" i="2" s="1"/>
  <c r="W11" i="2"/>
  <c r="W85" i="2" s="1"/>
  <c r="W12" i="2"/>
  <c r="W86" i="2" s="1"/>
  <c r="W13" i="2"/>
  <c r="W87" i="2" s="1"/>
  <c r="W14" i="2"/>
  <c r="W88" i="2" s="1"/>
  <c r="W15" i="2"/>
  <c r="W89" i="2" s="1"/>
  <c r="W16" i="2"/>
  <c r="W90" i="2" s="1"/>
  <c r="W17" i="2"/>
  <c r="W91" i="2" s="1"/>
  <c r="W18" i="2"/>
  <c r="W92" i="2" s="1"/>
  <c r="W19" i="2"/>
  <c r="W93" i="2" s="1"/>
  <c r="W20" i="2"/>
  <c r="W94" i="2" s="1"/>
  <c r="W21" i="2"/>
  <c r="W95" i="2" s="1"/>
  <c r="W22" i="2"/>
  <c r="W96" i="2" s="1"/>
  <c r="W23" i="2"/>
  <c r="W97" i="2" s="1"/>
  <c r="X256" i="5" s="1"/>
  <c r="W24" i="2"/>
  <c r="W98" i="2" s="1"/>
  <c r="W25" i="2"/>
  <c r="W99" i="2" s="1"/>
  <c r="W26" i="2"/>
  <c r="W100" i="2" s="1"/>
  <c r="W27" i="2"/>
  <c r="W101" i="2" s="1"/>
  <c r="W28" i="2"/>
  <c r="W102" i="2" s="1"/>
  <c r="W29" i="2"/>
  <c r="W103" i="2" s="1"/>
  <c r="W30" i="2"/>
  <c r="W104" i="2" s="1"/>
  <c r="W31" i="2"/>
  <c r="W105" i="2" s="1"/>
  <c r="W32" i="2"/>
  <c r="W106" i="2" s="1"/>
  <c r="W33" i="2"/>
  <c r="W107" i="2" s="1"/>
  <c r="W34" i="2"/>
  <c r="W108" i="2" s="1"/>
  <c r="W110" i="2" s="1"/>
  <c r="W4" i="2"/>
  <c r="W78" i="2" s="1"/>
  <c r="V5" i="2"/>
  <c r="V79" i="2" s="1"/>
  <c r="V6" i="2"/>
  <c r="V80" i="2" s="1"/>
  <c r="V7" i="2"/>
  <c r="V81" i="2" s="1"/>
  <c r="V8" i="2"/>
  <c r="V82" i="2" s="1"/>
  <c r="V9" i="2"/>
  <c r="V83" i="2" s="1"/>
  <c r="V10" i="2"/>
  <c r="V84" i="2" s="1"/>
  <c r="V11" i="2"/>
  <c r="V85" i="2" s="1"/>
  <c r="V12" i="2"/>
  <c r="V86" i="2" s="1"/>
  <c r="V13" i="2"/>
  <c r="V87" i="2" s="1"/>
  <c r="V14" i="2"/>
  <c r="V88" i="2" s="1"/>
  <c r="V15" i="2"/>
  <c r="V89" i="2" s="1"/>
  <c r="V16" i="2"/>
  <c r="V90" i="2" s="1"/>
  <c r="V17" i="2"/>
  <c r="V91" i="2" s="1"/>
  <c r="V18" i="2"/>
  <c r="V92" i="2" s="1"/>
  <c r="V19" i="2"/>
  <c r="V93" i="2" s="1"/>
  <c r="V20" i="2"/>
  <c r="V94" i="2" s="1"/>
  <c r="V21" i="2"/>
  <c r="V95" i="2" s="1"/>
  <c r="V22" i="2"/>
  <c r="V96" i="2" s="1"/>
  <c r="V23" i="2"/>
  <c r="V97" i="2" s="1"/>
  <c r="V24" i="2"/>
  <c r="V98" i="2" s="1"/>
  <c r="V25" i="2"/>
  <c r="V99" i="2" s="1"/>
  <c r="V26" i="2"/>
  <c r="V100" i="2" s="1"/>
  <c r="V27" i="2"/>
  <c r="V101" i="2" s="1"/>
  <c r="V28" i="2"/>
  <c r="V102" i="2" s="1"/>
  <c r="V29" i="2"/>
  <c r="V103" i="2" s="1"/>
  <c r="V30" i="2"/>
  <c r="V104" i="2" s="1"/>
  <c r="V31" i="2"/>
  <c r="V105" i="2" s="1"/>
  <c r="V32" i="2"/>
  <c r="V106" i="2" s="1"/>
  <c r="V33" i="2"/>
  <c r="V107" i="2" s="1"/>
  <c r="V34" i="2"/>
  <c r="V108" i="2" s="1"/>
  <c r="V110" i="2" s="1"/>
  <c r="V4" i="2"/>
  <c r="V78" i="2" s="1"/>
  <c r="U5" i="2"/>
  <c r="U79" i="2" s="1"/>
  <c r="U6" i="2"/>
  <c r="U80" i="2" s="1"/>
  <c r="U7" i="2"/>
  <c r="U81" i="2" s="1"/>
  <c r="U8" i="2"/>
  <c r="U82" i="2" s="1"/>
  <c r="U9" i="2"/>
  <c r="U83" i="2" s="1"/>
  <c r="U10" i="2"/>
  <c r="U84" i="2" s="1"/>
  <c r="U11" i="2"/>
  <c r="U85" i="2" s="1"/>
  <c r="U12" i="2"/>
  <c r="U86" i="2" s="1"/>
  <c r="U13" i="2"/>
  <c r="U87" i="2" s="1"/>
  <c r="U14" i="2"/>
  <c r="U88" i="2" s="1"/>
  <c r="U15" i="2"/>
  <c r="U89" i="2" s="1"/>
  <c r="U16" i="2"/>
  <c r="U90" i="2" s="1"/>
  <c r="U17" i="2"/>
  <c r="U91" i="2" s="1"/>
  <c r="U18" i="2"/>
  <c r="U92" i="2" s="1"/>
  <c r="U19" i="2"/>
  <c r="U93" i="2" s="1"/>
  <c r="U20" i="2"/>
  <c r="U94" i="2" s="1"/>
  <c r="U21" i="2"/>
  <c r="U95" i="2" s="1"/>
  <c r="U22" i="2"/>
  <c r="U96" i="2" s="1"/>
  <c r="U23" i="2"/>
  <c r="U97" i="2" s="1"/>
  <c r="U24" i="2"/>
  <c r="U98" i="2" s="1"/>
  <c r="U25" i="2"/>
  <c r="U99" i="2" s="1"/>
  <c r="U26" i="2"/>
  <c r="U100" i="2" s="1"/>
  <c r="U27" i="2"/>
  <c r="U101" i="2" s="1"/>
  <c r="U28" i="2"/>
  <c r="U102" i="2" s="1"/>
  <c r="U29" i="2"/>
  <c r="U103" i="2" s="1"/>
  <c r="U30" i="2"/>
  <c r="U104" i="2" s="1"/>
  <c r="U31" i="2"/>
  <c r="U105" i="2" s="1"/>
  <c r="U32" i="2"/>
  <c r="U106" i="2" s="1"/>
  <c r="U33" i="2"/>
  <c r="U107" i="2" s="1"/>
  <c r="U34" i="2"/>
  <c r="U108" i="2" s="1"/>
  <c r="U110" i="2" s="1"/>
  <c r="U4" i="2"/>
  <c r="S5" i="2"/>
  <c r="S79" i="2" s="1"/>
  <c r="S6" i="2"/>
  <c r="S80" i="2" s="1"/>
  <c r="S7" i="2"/>
  <c r="S81" i="2" s="1"/>
  <c r="S8" i="2"/>
  <c r="S82" i="2" s="1"/>
  <c r="S9" i="2"/>
  <c r="S83" i="2" s="1"/>
  <c r="S10" i="2"/>
  <c r="S84" i="2" s="1"/>
  <c r="S11" i="2"/>
  <c r="S85" i="2" s="1"/>
  <c r="S12" i="2"/>
  <c r="S86" i="2" s="1"/>
  <c r="S13" i="2"/>
  <c r="S87" i="2" s="1"/>
  <c r="S14" i="2"/>
  <c r="S88" i="2" s="1"/>
  <c r="S15" i="2"/>
  <c r="S89" i="2" s="1"/>
  <c r="S16" i="2"/>
  <c r="S90" i="2" s="1"/>
  <c r="S17" i="2"/>
  <c r="S91" i="2" s="1"/>
  <c r="S18" i="2"/>
  <c r="S92" i="2" s="1"/>
  <c r="S19" i="2"/>
  <c r="S93" i="2" s="1"/>
  <c r="S20" i="2"/>
  <c r="S94" i="2" s="1"/>
  <c r="S21" i="2"/>
  <c r="S95" i="2" s="1"/>
  <c r="S22" i="2"/>
  <c r="S96" i="2" s="1"/>
  <c r="S23" i="2"/>
  <c r="S97" i="2" s="1"/>
  <c r="T256" i="5" s="1"/>
  <c r="S24" i="2"/>
  <c r="S98" i="2" s="1"/>
  <c r="S25" i="2"/>
  <c r="S99" i="2" s="1"/>
  <c r="S26" i="2"/>
  <c r="S100" i="2" s="1"/>
  <c r="S27" i="2"/>
  <c r="S101" i="2" s="1"/>
  <c r="S28" i="2"/>
  <c r="S102" i="2" s="1"/>
  <c r="S29" i="2"/>
  <c r="S103" i="2" s="1"/>
  <c r="S30" i="2"/>
  <c r="S104" i="2" s="1"/>
  <c r="S31" i="2"/>
  <c r="S105" i="2" s="1"/>
  <c r="S32" i="2"/>
  <c r="S106" i="2" s="1"/>
  <c r="S33" i="2"/>
  <c r="S107" i="2" s="1"/>
  <c r="S34" i="2"/>
  <c r="S108" i="2" s="1"/>
  <c r="S110" i="2" s="1"/>
  <c r="S4" i="2"/>
  <c r="S78" i="2" s="1"/>
  <c r="R5" i="2"/>
  <c r="R79" i="2" s="1"/>
  <c r="R6" i="2"/>
  <c r="R80" i="2" s="1"/>
  <c r="R7" i="2"/>
  <c r="R81" i="2" s="1"/>
  <c r="R8" i="2"/>
  <c r="R82" i="2" s="1"/>
  <c r="R9" i="2"/>
  <c r="R83" i="2" s="1"/>
  <c r="R10" i="2"/>
  <c r="R84" i="2" s="1"/>
  <c r="R11" i="2"/>
  <c r="R85" i="2" s="1"/>
  <c r="R12" i="2"/>
  <c r="R86" i="2" s="1"/>
  <c r="R13" i="2"/>
  <c r="R87" i="2" s="1"/>
  <c r="R14" i="2"/>
  <c r="R88" i="2" s="1"/>
  <c r="R15" i="2"/>
  <c r="R89" i="2" s="1"/>
  <c r="R16" i="2"/>
  <c r="R90" i="2" s="1"/>
  <c r="R17" i="2"/>
  <c r="R91" i="2" s="1"/>
  <c r="R18" i="2"/>
  <c r="R92" i="2" s="1"/>
  <c r="R19" i="2"/>
  <c r="R93" i="2" s="1"/>
  <c r="R20" i="2"/>
  <c r="R94" i="2" s="1"/>
  <c r="R21" i="2"/>
  <c r="R95" i="2" s="1"/>
  <c r="R22" i="2"/>
  <c r="R96" i="2" s="1"/>
  <c r="R23" i="2"/>
  <c r="R97" i="2" s="1"/>
  <c r="S256" i="5" s="1"/>
  <c r="R24" i="2"/>
  <c r="R98" i="2" s="1"/>
  <c r="R25" i="2"/>
  <c r="R99" i="2" s="1"/>
  <c r="R26" i="2"/>
  <c r="R100" i="2" s="1"/>
  <c r="R27" i="2"/>
  <c r="R101" i="2" s="1"/>
  <c r="R28" i="2"/>
  <c r="R102" i="2" s="1"/>
  <c r="R29" i="2"/>
  <c r="R103" i="2" s="1"/>
  <c r="R30" i="2"/>
  <c r="R104" i="2" s="1"/>
  <c r="R31" i="2"/>
  <c r="R105" i="2" s="1"/>
  <c r="R32" i="2"/>
  <c r="R106" i="2" s="1"/>
  <c r="R33" i="2"/>
  <c r="R107" i="2" s="1"/>
  <c r="R34" i="2"/>
  <c r="R108" i="2" s="1"/>
  <c r="R110" i="2" s="1"/>
  <c r="R4" i="2"/>
  <c r="R78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95" i="2" s="1"/>
  <c r="Q22" i="2"/>
  <c r="Q23" i="2"/>
  <c r="Q24" i="2"/>
  <c r="Q25" i="2"/>
  <c r="Q26" i="2"/>
  <c r="Q27" i="2"/>
  <c r="Q101" i="2" s="1"/>
  <c r="Q28" i="2"/>
  <c r="Q29" i="2"/>
  <c r="Q30" i="2"/>
  <c r="Q104" i="2" s="1"/>
  <c r="Q31" i="2"/>
  <c r="Q32" i="2"/>
  <c r="Q106" i="2" s="1"/>
  <c r="Q33" i="2"/>
  <c r="Q107" i="2" s="1"/>
  <c r="Q34" i="2"/>
  <c r="Q108" i="2" s="1"/>
  <c r="Q110" i="2" s="1"/>
  <c r="Q4" i="2"/>
  <c r="O5" i="2"/>
  <c r="O79" i="2" s="1"/>
  <c r="O6" i="2"/>
  <c r="O80" i="2" s="1"/>
  <c r="O7" i="2"/>
  <c r="O81" i="2" s="1"/>
  <c r="O8" i="2"/>
  <c r="O82" i="2" s="1"/>
  <c r="O9" i="2"/>
  <c r="O83" i="2" s="1"/>
  <c r="O10" i="2"/>
  <c r="O84" i="2" s="1"/>
  <c r="O11" i="2"/>
  <c r="O85" i="2" s="1"/>
  <c r="O12" i="2"/>
  <c r="O86" i="2" s="1"/>
  <c r="O13" i="2"/>
  <c r="O87" i="2" s="1"/>
  <c r="O14" i="2"/>
  <c r="O88" i="2" s="1"/>
  <c r="O15" i="2"/>
  <c r="O89" i="2" s="1"/>
  <c r="O16" i="2"/>
  <c r="O90" i="2" s="1"/>
  <c r="O17" i="2"/>
  <c r="O91" i="2" s="1"/>
  <c r="O18" i="2"/>
  <c r="O92" i="2" s="1"/>
  <c r="O19" i="2"/>
  <c r="O93" i="2" s="1"/>
  <c r="O20" i="2"/>
  <c r="O94" i="2" s="1"/>
  <c r="O21" i="2"/>
  <c r="O95" i="2" s="1"/>
  <c r="O22" i="2"/>
  <c r="O96" i="2" s="1"/>
  <c r="O23" i="2"/>
  <c r="O97" i="2" s="1"/>
  <c r="O24" i="2"/>
  <c r="O98" i="2" s="1"/>
  <c r="O25" i="2"/>
  <c r="O99" i="2" s="1"/>
  <c r="O26" i="2"/>
  <c r="O100" i="2" s="1"/>
  <c r="O27" i="2"/>
  <c r="O101" i="2" s="1"/>
  <c r="O28" i="2"/>
  <c r="O102" i="2" s="1"/>
  <c r="O29" i="2"/>
  <c r="O103" i="2" s="1"/>
  <c r="O30" i="2"/>
  <c r="O104" i="2" s="1"/>
  <c r="O31" i="2"/>
  <c r="O32" i="2"/>
  <c r="O106" i="2" s="1"/>
  <c r="O33" i="2"/>
  <c r="O107" i="2" s="1"/>
  <c r="O34" i="2"/>
  <c r="O108" i="2" s="1"/>
  <c r="O110" i="2" s="1"/>
  <c r="O4" i="2"/>
  <c r="O78" i="2" s="1"/>
  <c r="N5" i="2"/>
  <c r="N79" i="2" s="1"/>
  <c r="N6" i="2"/>
  <c r="N80" i="2" s="1"/>
  <c r="N7" i="2"/>
  <c r="N81" i="2" s="1"/>
  <c r="N8" i="2"/>
  <c r="N82" i="2" s="1"/>
  <c r="N9" i="2"/>
  <c r="N83" i="2" s="1"/>
  <c r="N10" i="2"/>
  <c r="N84" i="2" s="1"/>
  <c r="N11" i="2"/>
  <c r="N85" i="2" s="1"/>
  <c r="N12" i="2"/>
  <c r="N86" i="2" s="1"/>
  <c r="N13" i="2"/>
  <c r="N87" i="2" s="1"/>
  <c r="N14" i="2"/>
  <c r="N88" i="2" s="1"/>
  <c r="N15" i="2"/>
  <c r="N89" i="2" s="1"/>
  <c r="N16" i="2"/>
  <c r="N90" i="2" s="1"/>
  <c r="N17" i="2"/>
  <c r="N91" i="2" s="1"/>
  <c r="N18" i="2"/>
  <c r="N92" i="2" s="1"/>
  <c r="N19" i="2"/>
  <c r="N93" i="2" s="1"/>
  <c r="N20" i="2"/>
  <c r="N94" i="2" s="1"/>
  <c r="N21" i="2"/>
  <c r="N95" i="2" s="1"/>
  <c r="N22" i="2"/>
  <c r="N96" i="2" s="1"/>
  <c r="N23" i="2"/>
  <c r="N97" i="2" s="1"/>
  <c r="N24" i="2"/>
  <c r="N98" i="2" s="1"/>
  <c r="N25" i="2"/>
  <c r="N99" i="2" s="1"/>
  <c r="N26" i="2"/>
  <c r="N100" i="2" s="1"/>
  <c r="N27" i="2"/>
  <c r="N101" i="2" s="1"/>
  <c r="N28" i="2"/>
  <c r="N102" i="2" s="1"/>
  <c r="N29" i="2"/>
  <c r="N103" i="2" s="1"/>
  <c r="N30" i="2"/>
  <c r="N104" i="2" s="1"/>
  <c r="N31" i="2"/>
  <c r="N32" i="2"/>
  <c r="N106" i="2" s="1"/>
  <c r="N33" i="2"/>
  <c r="N107" i="2" s="1"/>
  <c r="N34" i="2"/>
  <c r="N108" i="2" s="1"/>
  <c r="N110" i="2" s="1"/>
  <c r="N4" i="2"/>
  <c r="N78" i="2" s="1"/>
  <c r="M5" i="2"/>
  <c r="M79" i="2" s="1"/>
  <c r="M6" i="2"/>
  <c r="M80" i="2" s="1"/>
  <c r="M7" i="2"/>
  <c r="M81" i="2" s="1"/>
  <c r="M8" i="2"/>
  <c r="M82" i="2" s="1"/>
  <c r="M9" i="2"/>
  <c r="M83" i="2" s="1"/>
  <c r="M10" i="2"/>
  <c r="M84" i="2" s="1"/>
  <c r="M11" i="2"/>
  <c r="M85" i="2" s="1"/>
  <c r="M12" i="2"/>
  <c r="M86" i="2" s="1"/>
  <c r="M13" i="2"/>
  <c r="M87" i="2" s="1"/>
  <c r="M14" i="2"/>
  <c r="M88" i="2" s="1"/>
  <c r="M15" i="2"/>
  <c r="M89" i="2" s="1"/>
  <c r="M16" i="2"/>
  <c r="M90" i="2" s="1"/>
  <c r="M17" i="2"/>
  <c r="M91" i="2" s="1"/>
  <c r="M18" i="2"/>
  <c r="M92" i="2" s="1"/>
  <c r="M19" i="2"/>
  <c r="M93" i="2" s="1"/>
  <c r="M20" i="2"/>
  <c r="M94" i="2" s="1"/>
  <c r="M21" i="2"/>
  <c r="M95" i="2" s="1"/>
  <c r="M22" i="2"/>
  <c r="M96" i="2" s="1"/>
  <c r="M23" i="2"/>
  <c r="M97" i="2" s="1"/>
  <c r="N256" i="5" s="1"/>
  <c r="M24" i="2"/>
  <c r="M98" i="2" s="1"/>
  <c r="M25" i="2"/>
  <c r="M99" i="2" s="1"/>
  <c r="M26" i="2"/>
  <c r="M100" i="2" s="1"/>
  <c r="M27" i="2"/>
  <c r="M101" i="2" s="1"/>
  <c r="M28" i="2"/>
  <c r="M102" i="2" s="1"/>
  <c r="M29" i="2"/>
  <c r="M103" i="2" s="1"/>
  <c r="M30" i="2"/>
  <c r="M104" i="2" s="1"/>
  <c r="M31" i="2"/>
  <c r="M32" i="2"/>
  <c r="M106" i="2" s="1"/>
  <c r="M33" i="2"/>
  <c r="M107" i="2" s="1"/>
  <c r="M34" i="2"/>
  <c r="M108" i="2" s="1"/>
  <c r="M110" i="2" s="1"/>
  <c r="M4" i="2"/>
  <c r="M78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95" i="2" s="1"/>
  <c r="L22" i="2"/>
  <c r="L23" i="2"/>
  <c r="L24" i="2"/>
  <c r="L25" i="2"/>
  <c r="L26" i="2"/>
  <c r="L27" i="2"/>
  <c r="L101" i="2" s="1"/>
  <c r="L28" i="2"/>
  <c r="L29" i="2"/>
  <c r="L30" i="2"/>
  <c r="L104" i="2" s="1"/>
  <c r="L31" i="2"/>
  <c r="L32" i="2"/>
  <c r="L106" i="2" s="1"/>
  <c r="L33" i="2"/>
  <c r="L107" i="2" s="1"/>
  <c r="L34" i="2"/>
  <c r="L108" i="2" s="1"/>
  <c r="L110" i="2" s="1"/>
  <c r="L4" i="2"/>
  <c r="J5" i="2"/>
  <c r="J79" i="2" s="1"/>
  <c r="J6" i="2"/>
  <c r="J80" i="2" s="1"/>
  <c r="J7" i="2"/>
  <c r="J81" i="2" s="1"/>
  <c r="J8" i="2"/>
  <c r="J82" i="2" s="1"/>
  <c r="J9" i="2"/>
  <c r="J83" i="2" s="1"/>
  <c r="J10" i="2"/>
  <c r="J84" i="2" s="1"/>
  <c r="J11" i="2"/>
  <c r="J85" i="2" s="1"/>
  <c r="J12" i="2"/>
  <c r="J86" i="2" s="1"/>
  <c r="J13" i="2"/>
  <c r="J87" i="2" s="1"/>
  <c r="J14" i="2"/>
  <c r="J88" i="2" s="1"/>
  <c r="J15" i="2"/>
  <c r="J89" i="2" s="1"/>
  <c r="J16" i="2"/>
  <c r="J90" i="2" s="1"/>
  <c r="J17" i="2"/>
  <c r="J91" i="2" s="1"/>
  <c r="J18" i="2"/>
  <c r="J92" i="2" s="1"/>
  <c r="J19" i="2"/>
  <c r="J93" i="2" s="1"/>
  <c r="J20" i="2"/>
  <c r="J94" i="2" s="1"/>
  <c r="J21" i="2"/>
  <c r="J95" i="2" s="1"/>
  <c r="J22" i="2"/>
  <c r="J96" i="2" s="1"/>
  <c r="J23" i="2"/>
  <c r="J97" i="2" s="1"/>
  <c r="J24" i="2"/>
  <c r="J98" i="2" s="1"/>
  <c r="J25" i="2"/>
  <c r="J99" i="2" s="1"/>
  <c r="J26" i="2"/>
  <c r="J100" i="2" s="1"/>
  <c r="J27" i="2"/>
  <c r="J101" i="2" s="1"/>
  <c r="J28" i="2"/>
  <c r="J102" i="2" s="1"/>
  <c r="J29" i="2"/>
  <c r="J103" i="2" s="1"/>
  <c r="J30" i="2"/>
  <c r="J104" i="2" s="1"/>
  <c r="J31" i="2"/>
  <c r="J105" i="2" s="1"/>
  <c r="J32" i="2"/>
  <c r="J106" i="2" s="1"/>
  <c r="J33" i="2"/>
  <c r="J107" i="2" s="1"/>
  <c r="J34" i="2"/>
  <c r="J108" i="2" s="1"/>
  <c r="J110" i="2" s="1"/>
  <c r="J4" i="2"/>
  <c r="J78" i="2" s="1"/>
  <c r="I5" i="2"/>
  <c r="I79" i="2" s="1"/>
  <c r="I6" i="2"/>
  <c r="I80" i="2" s="1"/>
  <c r="I7" i="2"/>
  <c r="I81" i="2" s="1"/>
  <c r="I8" i="2"/>
  <c r="I82" i="2" s="1"/>
  <c r="I9" i="2"/>
  <c r="I83" i="2" s="1"/>
  <c r="I10" i="2"/>
  <c r="I84" i="2" s="1"/>
  <c r="I11" i="2"/>
  <c r="I85" i="2" s="1"/>
  <c r="I12" i="2"/>
  <c r="I86" i="2" s="1"/>
  <c r="I13" i="2"/>
  <c r="I87" i="2" s="1"/>
  <c r="I14" i="2"/>
  <c r="I88" i="2" s="1"/>
  <c r="I15" i="2"/>
  <c r="I89" i="2" s="1"/>
  <c r="I16" i="2"/>
  <c r="I90" i="2" s="1"/>
  <c r="I17" i="2"/>
  <c r="I91" i="2" s="1"/>
  <c r="I18" i="2"/>
  <c r="I92" i="2" s="1"/>
  <c r="I19" i="2"/>
  <c r="I93" i="2" s="1"/>
  <c r="I20" i="2"/>
  <c r="I94" i="2" s="1"/>
  <c r="I21" i="2"/>
  <c r="I95" i="2" s="1"/>
  <c r="I22" i="2"/>
  <c r="I96" i="2" s="1"/>
  <c r="I23" i="2"/>
  <c r="I97" i="2" s="1"/>
  <c r="J256" i="5" s="1"/>
  <c r="I24" i="2"/>
  <c r="I98" i="2" s="1"/>
  <c r="I25" i="2"/>
  <c r="I99" i="2" s="1"/>
  <c r="I26" i="2"/>
  <c r="I100" i="2" s="1"/>
  <c r="I27" i="2"/>
  <c r="I101" i="2" s="1"/>
  <c r="I28" i="2"/>
  <c r="I102" i="2" s="1"/>
  <c r="I29" i="2"/>
  <c r="I103" i="2" s="1"/>
  <c r="I30" i="2"/>
  <c r="I104" i="2" s="1"/>
  <c r="I31" i="2"/>
  <c r="I105" i="2" s="1"/>
  <c r="I32" i="2"/>
  <c r="I106" i="2" s="1"/>
  <c r="I33" i="2"/>
  <c r="I107" i="2" s="1"/>
  <c r="I34" i="2"/>
  <c r="I108" i="2" s="1"/>
  <c r="I110" i="2" s="1"/>
  <c r="I4" i="2"/>
  <c r="I78" i="2" s="1"/>
  <c r="H5" i="2"/>
  <c r="H79" i="2" s="1"/>
  <c r="H6" i="2"/>
  <c r="H80" i="2" s="1"/>
  <c r="H7" i="2"/>
  <c r="H81" i="2" s="1"/>
  <c r="H8" i="2"/>
  <c r="H82" i="2" s="1"/>
  <c r="H9" i="2"/>
  <c r="H83" i="2" s="1"/>
  <c r="H10" i="2"/>
  <c r="H84" i="2" s="1"/>
  <c r="H11" i="2"/>
  <c r="H85" i="2" s="1"/>
  <c r="H12" i="2"/>
  <c r="H86" i="2" s="1"/>
  <c r="H13" i="2"/>
  <c r="H87" i="2" s="1"/>
  <c r="H14" i="2"/>
  <c r="H88" i="2" s="1"/>
  <c r="H15" i="2"/>
  <c r="H89" i="2" s="1"/>
  <c r="H16" i="2"/>
  <c r="H90" i="2" s="1"/>
  <c r="H17" i="2"/>
  <c r="H91" i="2" s="1"/>
  <c r="H18" i="2"/>
  <c r="H92" i="2" s="1"/>
  <c r="H19" i="2"/>
  <c r="H93" i="2" s="1"/>
  <c r="H20" i="2"/>
  <c r="H94" i="2" s="1"/>
  <c r="H21" i="2"/>
  <c r="H95" i="2" s="1"/>
  <c r="H22" i="2"/>
  <c r="H96" i="2" s="1"/>
  <c r="H23" i="2"/>
  <c r="H97" i="2" s="1"/>
  <c r="I256" i="5" s="1"/>
  <c r="H24" i="2"/>
  <c r="H98" i="2" s="1"/>
  <c r="H25" i="2"/>
  <c r="H99" i="2" s="1"/>
  <c r="H26" i="2"/>
  <c r="H100" i="2" s="1"/>
  <c r="H27" i="2"/>
  <c r="H101" i="2" s="1"/>
  <c r="H28" i="2"/>
  <c r="H102" i="2" s="1"/>
  <c r="H29" i="2"/>
  <c r="H103" i="2" s="1"/>
  <c r="H30" i="2"/>
  <c r="H104" i="2" s="1"/>
  <c r="H31" i="2"/>
  <c r="H105" i="2" s="1"/>
  <c r="H32" i="2"/>
  <c r="H106" i="2" s="1"/>
  <c r="H33" i="2"/>
  <c r="H107" i="2" s="1"/>
  <c r="H34" i="2"/>
  <c r="H108" i="2" s="1"/>
  <c r="H110" i="2" s="1"/>
  <c r="H4" i="2"/>
  <c r="F5" i="2"/>
  <c r="F79" i="2" s="1"/>
  <c r="F6" i="2"/>
  <c r="F80" i="2" s="1"/>
  <c r="F7" i="2"/>
  <c r="F81" i="2" s="1"/>
  <c r="F8" i="2"/>
  <c r="F82" i="2" s="1"/>
  <c r="F9" i="2"/>
  <c r="F83" i="2" s="1"/>
  <c r="F10" i="2"/>
  <c r="F84" i="2" s="1"/>
  <c r="F11" i="2"/>
  <c r="F85" i="2" s="1"/>
  <c r="F12" i="2"/>
  <c r="F86" i="2" s="1"/>
  <c r="F13" i="2"/>
  <c r="F87" i="2" s="1"/>
  <c r="F14" i="2"/>
  <c r="F88" i="2" s="1"/>
  <c r="F15" i="2"/>
  <c r="F89" i="2" s="1"/>
  <c r="F16" i="2"/>
  <c r="F90" i="2" s="1"/>
  <c r="F17" i="2"/>
  <c r="F91" i="2" s="1"/>
  <c r="F18" i="2"/>
  <c r="F92" i="2" s="1"/>
  <c r="F19" i="2"/>
  <c r="F93" i="2" s="1"/>
  <c r="F20" i="2"/>
  <c r="F94" i="2" s="1"/>
  <c r="F21" i="2"/>
  <c r="F95" i="2" s="1"/>
  <c r="F22" i="2"/>
  <c r="F96" i="2" s="1"/>
  <c r="F23" i="2"/>
  <c r="F97" i="2" s="1"/>
  <c r="F24" i="2"/>
  <c r="F98" i="2" s="1"/>
  <c r="F25" i="2"/>
  <c r="F99" i="2" s="1"/>
  <c r="F26" i="2"/>
  <c r="F100" i="2" s="1"/>
  <c r="F27" i="2"/>
  <c r="F101" i="2" s="1"/>
  <c r="F28" i="2"/>
  <c r="F102" i="2" s="1"/>
  <c r="F29" i="2"/>
  <c r="F103" i="2" s="1"/>
  <c r="F30" i="2"/>
  <c r="F104" i="2" s="1"/>
  <c r="F31" i="2"/>
  <c r="F105" i="2" s="1"/>
  <c r="F32" i="2"/>
  <c r="F106" i="2" s="1"/>
  <c r="F33" i="2"/>
  <c r="F107" i="2" s="1"/>
  <c r="F34" i="2"/>
  <c r="F108" i="2" s="1"/>
  <c r="F110" i="2" s="1"/>
  <c r="F4" i="2"/>
  <c r="F78" i="2" s="1"/>
  <c r="E5" i="2"/>
  <c r="E79" i="2" s="1"/>
  <c r="E6" i="2"/>
  <c r="E80" i="2" s="1"/>
  <c r="E7" i="2"/>
  <c r="E81" i="2" s="1"/>
  <c r="E8" i="2"/>
  <c r="E82" i="2" s="1"/>
  <c r="E9" i="2"/>
  <c r="E83" i="2" s="1"/>
  <c r="E10" i="2"/>
  <c r="E84" i="2" s="1"/>
  <c r="E11" i="2"/>
  <c r="E85" i="2" s="1"/>
  <c r="E12" i="2"/>
  <c r="E86" i="2" s="1"/>
  <c r="E13" i="2"/>
  <c r="E87" i="2" s="1"/>
  <c r="E14" i="2"/>
  <c r="E88" i="2" s="1"/>
  <c r="E15" i="2"/>
  <c r="E89" i="2" s="1"/>
  <c r="E16" i="2"/>
  <c r="E90" i="2" s="1"/>
  <c r="E17" i="2"/>
  <c r="E91" i="2" s="1"/>
  <c r="E18" i="2"/>
  <c r="E92" i="2" s="1"/>
  <c r="E19" i="2"/>
  <c r="E93" i="2" s="1"/>
  <c r="E20" i="2"/>
  <c r="E94" i="2" s="1"/>
  <c r="E21" i="2"/>
  <c r="E95" i="2" s="1"/>
  <c r="E22" i="2"/>
  <c r="E96" i="2" s="1"/>
  <c r="E23" i="2"/>
  <c r="E97" i="2" s="1"/>
  <c r="E24" i="2"/>
  <c r="E98" i="2" s="1"/>
  <c r="E25" i="2"/>
  <c r="E99" i="2" s="1"/>
  <c r="E26" i="2"/>
  <c r="E100" i="2" s="1"/>
  <c r="E27" i="2"/>
  <c r="E101" i="2" s="1"/>
  <c r="E28" i="2"/>
  <c r="E102" i="2" s="1"/>
  <c r="E29" i="2"/>
  <c r="E103" i="2" s="1"/>
  <c r="E30" i="2"/>
  <c r="E104" i="2" s="1"/>
  <c r="E31" i="2"/>
  <c r="E105" i="2" s="1"/>
  <c r="E32" i="2"/>
  <c r="E106" i="2" s="1"/>
  <c r="E33" i="2"/>
  <c r="E107" i="2" s="1"/>
  <c r="E34" i="2"/>
  <c r="E108" i="2" s="1"/>
  <c r="E110" i="2" s="1"/>
  <c r="E4" i="2"/>
  <c r="E78" i="2" s="1"/>
  <c r="Z256" i="5" l="1"/>
  <c r="G256" i="5"/>
  <c r="W256" i="5"/>
  <c r="AA256" i="5"/>
  <c r="O256" i="5"/>
  <c r="K256" i="5"/>
  <c r="P256" i="5"/>
  <c r="F256" i="5"/>
  <c r="T4" i="2"/>
  <c r="T78" i="2" s="1"/>
  <c r="E256" i="5"/>
  <c r="G4" i="2"/>
  <c r="G78" i="2" s="1"/>
  <c r="K31" i="2"/>
  <c r="K105" i="2" s="1"/>
  <c r="K4" i="2"/>
  <c r="K78" i="2" s="1"/>
  <c r="P4" i="2"/>
  <c r="P78" i="2" s="1"/>
  <c r="K26" i="2"/>
  <c r="K100" i="2" s="1"/>
  <c r="L100" i="2"/>
  <c r="K18" i="2"/>
  <c r="K92" i="2" s="1"/>
  <c r="L92" i="2"/>
  <c r="K10" i="2"/>
  <c r="K84" i="2" s="1"/>
  <c r="L84" i="2"/>
  <c r="K6" i="2"/>
  <c r="K80" i="2" s="1"/>
  <c r="L80" i="2"/>
  <c r="P22" i="2"/>
  <c r="P96" i="2" s="1"/>
  <c r="Q96" i="2"/>
  <c r="P14" i="2"/>
  <c r="P88" i="2" s="1"/>
  <c r="Q88" i="2"/>
  <c r="P6" i="2"/>
  <c r="P80" i="2" s="1"/>
  <c r="Q80" i="2"/>
  <c r="K29" i="2"/>
  <c r="K103" i="2" s="1"/>
  <c r="L103" i="2"/>
  <c r="K25" i="2"/>
  <c r="K99" i="2" s="1"/>
  <c r="L99" i="2"/>
  <c r="K17" i="2"/>
  <c r="K91" i="2" s="1"/>
  <c r="L91" i="2"/>
  <c r="K13" i="2"/>
  <c r="K87" i="2" s="1"/>
  <c r="L87" i="2"/>
  <c r="K9" i="2"/>
  <c r="K83" i="2" s="1"/>
  <c r="L83" i="2"/>
  <c r="K5" i="2"/>
  <c r="K79" i="2" s="1"/>
  <c r="L79" i="2"/>
  <c r="P29" i="2"/>
  <c r="P103" i="2" s="1"/>
  <c r="Q103" i="2"/>
  <c r="P25" i="2"/>
  <c r="P99" i="2" s="1"/>
  <c r="Q99" i="2"/>
  <c r="P17" i="2"/>
  <c r="P91" i="2" s="1"/>
  <c r="Q91" i="2"/>
  <c r="P13" i="2"/>
  <c r="P87" i="2" s="1"/>
  <c r="Q87" i="2"/>
  <c r="P9" i="2"/>
  <c r="P83" i="2" s="1"/>
  <c r="Q83" i="2"/>
  <c r="P5" i="2"/>
  <c r="P79" i="2" s="1"/>
  <c r="Q79" i="2"/>
  <c r="K22" i="2"/>
  <c r="K96" i="2" s="1"/>
  <c r="L96" i="2"/>
  <c r="K14" i="2"/>
  <c r="K88" i="2" s="1"/>
  <c r="L88" i="2"/>
  <c r="P26" i="2"/>
  <c r="P100" i="2" s="1"/>
  <c r="Q100" i="2"/>
  <c r="P18" i="2"/>
  <c r="P92" i="2" s="1"/>
  <c r="Q92" i="2"/>
  <c r="P10" i="2"/>
  <c r="P84" i="2" s="1"/>
  <c r="Q84" i="2"/>
  <c r="K28" i="2"/>
  <c r="K102" i="2" s="1"/>
  <c r="L102" i="2"/>
  <c r="K24" i="2"/>
  <c r="K98" i="2" s="1"/>
  <c r="L98" i="2"/>
  <c r="K20" i="2"/>
  <c r="K94" i="2" s="1"/>
  <c r="L94" i="2"/>
  <c r="K16" i="2"/>
  <c r="K90" i="2" s="1"/>
  <c r="L90" i="2"/>
  <c r="K12" i="2"/>
  <c r="K86" i="2" s="1"/>
  <c r="L86" i="2"/>
  <c r="K8" i="2"/>
  <c r="K82" i="2" s="1"/>
  <c r="L82" i="2"/>
  <c r="P28" i="2"/>
  <c r="P102" i="2" s="1"/>
  <c r="Q102" i="2"/>
  <c r="P24" i="2"/>
  <c r="P98" i="2" s="1"/>
  <c r="Q98" i="2"/>
  <c r="P20" i="2"/>
  <c r="P94" i="2" s="1"/>
  <c r="Q94" i="2"/>
  <c r="P16" i="2"/>
  <c r="P90" i="2" s="1"/>
  <c r="Q90" i="2"/>
  <c r="P12" i="2"/>
  <c r="P86" i="2" s="1"/>
  <c r="Q86" i="2"/>
  <c r="P8" i="2"/>
  <c r="P82" i="2" s="1"/>
  <c r="Q82" i="2"/>
  <c r="K23" i="2"/>
  <c r="K97" i="2" s="1"/>
  <c r="L97" i="2"/>
  <c r="K19" i="2"/>
  <c r="K93" i="2" s="1"/>
  <c r="L93" i="2"/>
  <c r="K15" i="2"/>
  <c r="K89" i="2" s="1"/>
  <c r="L89" i="2"/>
  <c r="K11" i="2"/>
  <c r="K85" i="2" s="1"/>
  <c r="L85" i="2"/>
  <c r="K7" i="2"/>
  <c r="K81" i="2" s="1"/>
  <c r="L81" i="2"/>
  <c r="P31" i="2"/>
  <c r="P105" i="2" s="1"/>
  <c r="Q105" i="2"/>
  <c r="P23" i="2"/>
  <c r="P97" i="2" s="1"/>
  <c r="Q97" i="2"/>
  <c r="P19" i="2"/>
  <c r="P93" i="2" s="1"/>
  <c r="Q93" i="2"/>
  <c r="P15" i="2"/>
  <c r="P89" i="2" s="1"/>
  <c r="Q89" i="2"/>
  <c r="P11" i="2"/>
  <c r="P85" i="2" s="1"/>
  <c r="Q85" i="2"/>
  <c r="P7" i="2"/>
  <c r="P81" i="2" s="1"/>
  <c r="Q81" i="2"/>
  <c r="D175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D182" i="5"/>
  <c r="D178" i="5"/>
  <c r="I230" i="5"/>
  <c r="H60" i="5"/>
  <c r="H230" i="5" s="1"/>
  <c r="I226" i="5"/>
  <c r="H56" i="5"/>
  <c r="H226" i="5" s="1"/>
  <c r="I222" i="5"/>
  <c r="H52" i="5"/>
  <c r="H222" i="5" s="1"/>
  <c r="I218" i="5"/>
  <c r="H48" i="5"/>
  <c r="H218" i="5" s="1"/>
  <c r="I214" i="5"/>
  <c r="H44" i="5"/>
  <c r="H214" i="5" s="1"/>
  <c r="I210" i="5"/>
  <c r="H40" i="5"/>
  <c r="H210" i="5" s="1"/>
  <c r="I206" i="5"/>
  <c r="H36" i="5"/>
  <c r="H206" i="5" s="1"/>
  <c r="I202" i="5"/>
  <c r="H32" i="5"/>
  <c r="H202" i="5" s="1"/>
  <c r="I198" i="5"/>
  <c r="H28" i="5"/>
  <c r="H198" i="5" s="1"/>
  <c r="I194" i="5"/>
  <c r="H24" i="5"/>
  <c r="H194" i="5" s="1"/>
  <c r="I190" i="5"/>
  <c r="H20" i="5"/>
  <c r="H190" i="5" s="1"/>
  <c r="I186" i="5"/>
  <c r="H16" i="5"/>
  <c r="H186" i="5" s="1"/>
  <c r="I182" i="5"/>
  <c r="H12" i="5"/>
  <c r="H182" i="5" s="1"/>
  <c r="I178" i="5"/>
  <c r="H8" i="5"/>
  <c r="H178" i="5" s="1"/>
  <c r="M251" i="5"/>
  <c r="L81" i="5"/>
  <c r="L251" i="5" s="1"/>
  <c r="M247" i="5"/>
  <c r="L77" i="5"/>
  <c r="L247" i="5" s="1"/>
  <c r="M243" i="5"/>
  <c r="L73" i="5"/>
  <c r="L243" i="5" s="1"/>
  <c r="L69" i="5"/>
  <c r="L239" i="5" s="1"/>
  <c r="M239" i="5"/>
  <c r="L65" i="5"/>
  <c r="L235" i="5" s="1"/>
  <c r="M235" i="5"/>
  <c r="M231" i="5"/>
  <c r="L61" i="5"/>
  <c r="L231" i="5" s="1"/>
  <c r="M227" i="5"/>
  <c r="L57" i="5"/>
  <c r="L227" i="5" s="1"/>
  <c r="M223" i="5"/>
  <c r="L53" i="5"/>
  <c r="L223" i="5" s="1"/>
  <c r="M219" i="5"/>
  <c r="L49" i="5"/>
  <c r="L219" i="5" s="1"/>
  <c r="M215" i="5"/>
  <c r="L45" i="5"/>
  <c r="L215" i="5" s="1"/>
  <c r="M211" i="5"/>
  <c r="L41" i="5"/>
  <c r="L211" i="5" s="1"/>
  <c r="M207" i="5"/>
  <c r="L37" i="5"/>
  <c r="L207" i="5" s="1"/>
  <c r="M203" i="5"/>
  <c r="L33" i="5"/>
  <c r="L203" i="5" s="1"/>
  <c r="M199" i="5"/>
  <c r="L29" i="5"/>
  <c r="L199" i="5" s="1"/>
  <c r="M195" i="5"/>
  <c r="L25" i="5"/>
  <c r="L195" i="5" s="1"/>
  <c r="M191" i="5"/>
  <c r="L21" i="5"/>
  <c r="L191" i="5" s="1"/>
  <c r="M187" i="5"/>
  <c r="L17" i="5"/>
  <c r="L187" i="5" s="1"/>
  <c r="M183" i="5"/>
  <c r="L13" i="5"/>
  <c r="L183" i="5" s="1"/>
  <c r="M179" i="5"/>
  <c r="L9" i="5"/>
  <c r="L179" i="5" s="1"/>
  <c r="R251" i="5"/>
  <c r="Q81" i="5"/>
  <c r="Q251" i="5" s="1"/>
  <c r="R247" i="5"/>
  <c r="Q77" i="5"/>
  <c r="Q247" i="5" s="1"/>
  <c r="R243" i="5"/>
  <c r="Q73" i="5"/>
  <c r="Q243" i="5" s="1"/>
  <c r="Q69" i="5"/>
  <c r="Q239" i="5" s="1"/>
  <c r="R239" i="5"/>
  <c r="Q65" i="5"/>
  <c r="Q235" i="5" s="1"/>
  <c r="R235" i="5"/>
  <c r="R231" i="5"/>
  <c r="Q61" i="5"/>
  <c r="Q231" i="5" s="1"/>
  <c r="R227" i="5"/>
  <c r="Q57" i="5"/>
  <c r="Q227" i="5" s="1"/>
  <c r="R223" i="5"/>
  <c r="Q53" i="5"/>
  <c r="Q223" i="5" s="1"/>
  <c r="R219" i="5"/>
  <c r="Q49" i="5"/>
  <c r="Q219" i="5" s="1"/>
  <c r="R215" i="5"/>
  <c r="Q45" i="5"/>
  <c r="Q215" i="5" s="1"/>
  <c r="R211" i="5"/>
  <c r="Q41" i="5"/>
  <c r="Q211" i="5" s="1"/>
  <c r="R207" i="5"/>
  <c r="Q37" i="5"/>
  <c r="Q207" i="5" s="1"/>
  <c r="R203" i="5"/>
  <c r="Q33" i="5"/>
  <c r="Q203" i="5" s="1"/>
  <c r="R199" i="5"/>
  <c r="Q29" i="5"/>
  <c r="Q199" i="5" s="1"/>
  <c r="R195" i="5"/>
  <c r="Q25" i="5"/>
  <c r="Q195" i="5" s="1"/>
  <c r="R191" i="5"/>
  <c r="Q21" i="5"/>
  <c r="Q191" i="5" s="1"/>
  <c r="R187" i="5"/>
  <c r="Q17" i="5"/>
  <c r="Q187" i="5" s="1"/>
  <c r="R183" i="5"/>
  <c r="Q13" i="5"/>
  <c r="Q183" i="5" s="1"/>
  <c r="R179" i="5"/>
  <c r="Q9" i="5"/>
  <c r="Q179" i="5" s="1"/>
  <c r="V252" i="5"/>
  <c r="U82" i="5"/>
  <c r="U252" i="5" s="1"/>
  <c r="V248" i="5"/>
  <c r="U78" i="5"/>
  <c r="U248" i="5" s="1"/>
  <c r="V244" i="5"/>
  <c r="U74" i="5"/>
  <c r="U244" i="5" s="1"/>
  <c r="U70" i="5"/>
  <c r="U240" i="5" s="1"/>
  <c r="V240" i="5"/>
  <c r="U66" i="5"/>
  <c r="U236" i="5" s="1"/>
  <c r="V236" i="5"/>
  <c r="U62" i="5"/>
  <c r="U232" i="5" s="1"/>
  <c r="V232" i="5"/>
  <c r="V228" i="5"/>
  <c r="U58" i="5"/>
  <c r="U228" i="5" s="1"/>
  <c r="V224" i="5"/>
  <c r="U54" i="5"/>
  <c r="U224" i="5" s="1"/>
  <c r="V220" i="5"/>
  <c r="U50" i="5"/>
  <c r="U220" i="5" s="1"/>
  <c r="V216" i="5"/>
  <c r="U46" i="5"/>
  <c r="U216" i="5" s="1"/>
  <c r="V212" i="5"/>
  <c r="U42" i="5"/>
  <c r="U212" i="5" s="1"/>
  <c r="V208" i="5"/>
  <c r="U38" i="5"/>
  <c r="U208" i="5" s="1"/>
  <c r="V204" i="5"/>
  <c r="U34" i="5"/>
  <c r="U204" i="5" s="1"/>
  <c r="V200" i="5"/>
  <c r="U30" i="5"/>
  <c r="U200" i="5" s="1"/>
  <c r="V196" i="5"/>
  <c r="U26" i="5"/>
  <c r="U196" i="5" s="1"/>
  <c r="V192" i="5"/>
  <c r="U22" i="5"/>
  <c r="U192" i="5" s="1"/>
  <c r="V188" i="5"/>
  <c r="U18" i="5"/>
  <c r="U188" i="5" s="1"/>
  <c r="V184" i="5"/>
  <c r="U14" i="5"/>
  <c r="U184" i="5" s="1"/>
  <c r="V180" i="5"/>
  <c r="U10" i="5"/>
  <c r="U180" i="5" s="1"/>
  <c r="V176" i="5"/>
  <c r="U6" i="5"/>
  <c r="U176" i="5" s="1"/>
  <c r="H82" i="5"/>
  <c r="H252" i="5" s="1"/>
  <c r="H78" i="5"/>
  <c r="H248" i="5" s="1"/>
  <c r="H74" i="5"/>
  <c r="H244" i="5" s="1"/>
  <c r="H70" i="5"/>
  <c r="H240" i="5" s="1"/>
  <c r="H66" i="5"/>
  <c r="H236" i="5" s="1"/>
  <c r="H62" i="5"/>
  <c r="H232" i="5" s="1"/>
  <c r="H57" i="5"/>
  <c r="H227" i="5" s="1"/>
  <c r="H51" i="5"/>
  <c r="H221" i="5" s="1"/>
  <c r="H46" i="5"/>
  <c r="H216" i="5" s="1"/>
  <c r="H41" i="5"/>
  <c r="H211" i="5" s="1"/>
  <c r="H33" i="5"/>
  <c r="H203" i="5" s="1"/>
  <c r="D253" i="5"/>
  <c r="D256" i="5" s="1"/>
  <c r="D249" i="5"/>
  <c r="D245" i="5"/>
  <c r="D241" i="5"/>
  <c r="D237" i="5"/>
  <c r="D233" i="5"/>
  <c r="D229" i="5"/>
  <c r="D225" i="5"/>
  <c r="D221" i="5"/>
  <c r="D217" i="5"/>
  <c r="D213" i="5"/>
  <c r="D209" i="5"/>
  <c r="D205" i="5"/>
  <c r="D201" i="5"/>
  <c r="D197" i="5"/>
  <c r="D193" i="5"/>
  <c r="D189" i="5"/>
  <c r="D185" i="5"/>
  <c r="D181" i="5"/>
  <c r="D177" i="5"/>
  <c r="I205" i="5"/>
  <c r="H35" i="5"/>
  <c r="H205" i="5" s="1"/>
  <c r="I201" i="5"/>
  <c r="H31" i="5"/>
  <c r="H201" i="5" s="1"/>
  <c r="I197" i="5"/>
  <c r="H27" i="5"/>
  <c r="H197" i="5" s="1"/>
  <c r="I193" i="5"/>
  <c r="H23" i="5"/>
  <c r="H193" i="5" s="1"/>
  <c r="I189" i="5"/>
  <c r="H19" i="5"/>
  <c r="H189" i="5" s="1"/>
  <c r="I185" i="5"/>
  <c r="H15" i="5"/>
  <c r="H185" i="5" s="1"/>
  <c r="I181" i="5"/>
  <c r="H11" i="5"/>
  <c r="H181" i="5" s="1"/>
  <c r="I177" i="5"/>
  <c r="H7" i="5"/>
  <c r="H177" i="5" s="1"/>
  <c r="L5" i="5"/>
  <c r="L175" i="5" s="1"/>
  <c r="M175" i="5"/>
  <c r="M250" i="5"/>
  <c r="L80" i="5"/>
  <c r="L250" i="5" s="1"/>
  <c r="M246" i="5"/>
  <c r="L76" i="5"/>
  <c r="L246" i="5" s="1"/>
  <c r="M242" i="5"/>
  <c r="L72" i="5"/>
  <c r="L242" i="5" s="1"/>
  <c r="L68" i="5"/>
  <c r="L238" i="5" s="1"/>
  <c r="M238" i="5"/>
  <c r="L64" i="5"/>
  <c r="L234" i="5" s="1"/>
  <c r="M234" i="5"/>
  <c r="M230" i="5"/>
  <c r="L60" i="5"/>
  <c r="L230" i="5" s="1"/>
  <c r="M226" i="5"/>
  <c r="L56" i="5"/>
  <c r="L226" i="5" s="1"/>
  <c r="M222" i="5"/>
  <c r="L52" i="5"/>
  <c r="L222" i="5" s="1"/>
  <c r="M218" i="5"/>
  <c r="L48" i="5"/>
  <c r="L218" i="5" s="1"/>
  <c r="M214" i="5"/>
  <c r="L44" i="5"/>
  <c r="L214" i="5" s="1"/>
  <c r="M210" i="5"/>
  <c r="L40" i="5"/>
  <c r="L210" i="5" s="1"/>
  <c r="M206" i="5"/>
  <c r="L36" i="5"/>
  <c r="L206" i="5" s="1"/>
  <c r="M202" i="5"/>
  <c r="L32" i="5"/>
  <c r="L202" i="5" s="1"/>
  <c r="M198" i="5"/>
  <c r="L28" i="5"/>
  <c r="L198" i="5" s="1"/>
  <c r="M194" i="5"/>
  <c r="L24" i="5"/>
  <c r="L194" i="5" s="1"/>
  <c r="M190" i="5"/>
  <c r="L20" i="5"/>
  <c r="L190" i="5" s="1"/>
  <c r="M186" i="5"/>
  <c r="L16" i="5"/>
  <c r="L186" i="5" s="1"/>
  <c r="M182" i="5"/>
  <c r="L12" i="5"/>
  <c r="L182" i="5" s="1"/>
  <c r="M178" i="5"/>
  <c r="L8" i="5"/>
  <c r="L178" i="5" s="1"/>
  <c r="Q5" i="5"/>
  <c r="Q175" i="5" s="1"/>
  <c r="R175" i="5"/>
  <c r="R250" i="5"/>
  <c r="Q80" i="5"/>
  <c r="Q250" i="5" s="1"/>
  <c r="R246" i="5"/>
  <c r="Q76" i="5"/>
  <c r="Q246" i="5" s="1"/>
  <c r="R242" i="5"/>
  <c r="Q72" i="5"/>
  <c r="Q242" i="5" s="1"/>
  <c r="R238" i="5"/>
  <c r="Q68" i="5"/>
  <c r="Q238" i="5" s="1"/>
  <c r="R234" i="5"/>
  <c r="Q64" i="5"/>
  <c r="Q234" i="5" s="1"/>
  <c r="Q60" i="5"/>
  <c r="Q230" i="5" s="1"/>
  <c r="R230" i="5"/>
  <c r="R226" i="5"/>
  <c r="Q56" i="5"/>
  <c r="Q226" i="5" s="1"/>
  <c r="R222" i="5"/>
  <c r="Q52" i="5"/>
  <c r="Q222" i="5" s="1"/>
  <c r="R218" i="5"/>
  <c r="Q48" i="5"/>
  <c r="Q218" i="5" s="1"/>
  <c r="R214" i="5"/>
  <c r="Q44" i="5"/>
  <c r="Q214" i="5" s="1"/>
  <c r="R210" i="5"/>
  <c r="Q40" i="5"/>
  <c r="Q210" i="5" s="1"/>
  <c r="R206" i="5"/>
  <c r="Q36" i="5"/>
  <c r="Q206" i="5" s="1"/>
  <c r="R202" i="5"/>
  <c r="Q32" i="5"/>
  <c r="Q202" i="5" s="1"/>
  <c r="R198" i="5"/>
  <c r="Q28" i="5"/>
  <c r="Q198" i="5" s="1"/>
  <c r="R194" i="5"/>
  <c r="Q24" i="5"/>
  <c r="Q194" i="5" s="1"/>
  <c r="R190" i="5"/>
  <c r="Q20" i="5"/>
  <c r="Q190" i="5" s="1"/>
  <c r="R186" i="5"/>
  <c r="Q16" i="5"/>
  <c r="Q186" i="5" s="1"/>
  <c r="R182" i="5"/>
  <c r="Q12" i="5"/>
  <c r="Q182" i="5" s="1"/>
  <c r="R178" i="5"/>
  <c r="Q8" i="5"/>
  <c r="Q178" i="5" s="1"/>
  <c r="V251" i="5"/>
  <c r="U81" i="5"/>
  <c r="U251" i="5" s="1"/>
  <c r="V247" i="5"/>
  <c r="U77" i="5"/>
  <c r="U247" i="5" s="1"/>
  <c r="V243" i="5"/>
  <c r="U73" i="5"/>
  <c r="U243" i="5" s="1"/>
  <c r="V239" i="5"/>
  <c r="U69" i="5"/>
  <c r="U239" i="5" s="1"/>
  <c r="V235" i="5"/>
  <c r="U65" i="5"/>
  <c r="U235" i="5" s="1"/>
  <c r="V231" i="5"/>
  <c r="U61" i="5"/>
  <c r="U231" i="5" s="1"/>
  <c r="V227" i="5"/>
  <c r="U57" i="5"/>
  <c r="U227" i="5" s="1"/>
  <c r="V223" i="5"/>
  <c r="U53" i="5"/>
  <c r="U223" i="5" s="1"/>
  <c r="V219" i="5"/>
  <c r="U49" i="5"/>
  <c r="U219" i="5" s="1"/>
  <c r="V215" i="5"/>
  <c r="U45" i="5"/>
  <c r="U215" i="5" s="1"/>
  <c r="V211" i="5"/>
  <c r="U41" i="5"/>
  <c r="U211" i="5" s="1"/>
  <c r="V207" i="5"/>
  <c r="U37" i="5"/>
  <c r="U207" i="5" s="1"/>
  <c r="V203" i="5"/>
  <c r="U33" i="5"/>
  <c r="U203" i="5" s="1"/>
  <c r="V199" i="5"/>
  <c r="U29" i="5"/>
  <c r="U199" i="5" s="1"/>
  <c r="V195" i="5"/>
  <c r="U25" i="5"/>
  <c r="U195" i="5" s="1"/>
  <c r="V191" i="5"/>
  <c r="U21" i="5"/>
  <c r="U191" i="5" s="1"/>
  <c r="V187" i="5"/>
  <c r="U17" i="5"/>
  <c r="U187" i="5" s="1"/>
  <c r="V183" i="5"/>
  <c r="U13" i="5"/>
  <c r="U183" i="5" s="1"/>
  <c r="V179" i="5"/>
  <c r="U9" i="5"/>
  <c r="U179" i="5" s="1"/>
  <c r="H81" i="5"/>
  <c r="H251" i="5" s="1"/>
  <c r="H77" i="5"/>
  <c r="H247" i="5" s="1"/>
  <c r="H73" i="5"/>
  <c r="H243" i="5" s="1"/>
  <c r="H69" i="5"/>
  <c r="H239" i="5" s="1"/>
  <c r="H65" i="5"/>
  <c r="H235" i="5" s="1"/>
  <c r="H61" i="5"/>
  <c r="H231" i="5" s="1"/>
  <c r="H55" i="5"/>
  <c r="H225" i="5" s="1"/>
  <c r="H50" i="5"/>
  <c r="H220" i="5" s="1"/>
  <c r="H45" i="5"/>
  <c r="H215" i="5" s="1"/>
  <c r="H39" i="5"/>
  <c r="H209" i="5" s="1"/>
  <c r="H29" i="5"/>
  <c r="H199" i="5" s="1"/>
  <c r="D252" i="5"/>
  <c r="D248" i="5"/>
  <c r="D244" i="5"/>
  <c r="D240" i="5"/>
  <c r="D236" i="5"/>
  <c r="D232" i="5"/>
  <c r="D228" i="5"/>
  <c r="D224" i="5"/>
  <c r="D220" i="5"/>
  <c r="D216" i="5"/>
  <c r="D212" i="5"/>
  <c r="D208" i="5"/>
  <c r="D204" i="5"/>
  <c r="D200" i="5"/>
  <c r="D196" i="5"/>
  <c r="D192" i="5"/>
  <c r="D188" i="5"/>
  <c r="D184" i="5"/>
  <c r="D180" i="5"/>
  <c r="D176" i="5"/>
  <c r="I204" i="5"/>
  <c r="H34" i="5"/>
  <c r="H204" i="5" s="1"/>
  <c r="I200" i="5"/>
  <c r="H30" i="5"/>
  <c r="H200" i="5" s="1"/>
  <c r="I196" i="5"/>
  <c r="H26" i="5"/>
  <c r="H196" i="5" s="1"/>
  <c r="I192" i="5"/>
  <c r="H22" i="5"/>
  <c r="H192" i="5" s="1"/>
  <c r="I188" i="5"/>
  <c r="H18" i="5"/>
  <c r="H188" i="5" s="1"/>
  <c r="I184" i="5"/>
  <c r="H14" i="5"/>
  <c r="H184" i="5" s="1"/>
  <c r="I180" i="5"/>
  <c r="H10" i="5"/>
  <c r="H180" i="5" s="1"/>
  <c r="I176" i="5"/>
  <c r="H6" i="5"/>
  <c r="H176" i="5" s="1"/>
  <c r="M253" i="5"/>
  <c r="L83" i="5"/>
  <c r="L253" i="5" s="1"/>
  <c r="M249" i="5"/>
  <c r="L79" i="5"/>
  <c r="L249" i="5" s="1"/>
  <c r="M245" i="5"/>
  <c r="L75" i="5"/>
  <c r="L245" i="5" s="1"/>
  <c r="M241" i="5"/>
  <c r="L71" i="5"/>
  <c r="L241" i="5" s="1"/>
  <c r="M237" i="5"/>
  <c r="L67" i="5"/>
  <c r="L237" i="5" s="1"/>
  <c r="M233" i="5"/>
  <c r="L63" i="5"/>
  <c r="L233" i="5" s="1"/>
  <c r="M229" i="5"/>
  <c r="L59" i="5"/>
  <c r="L229" i="5" s="1"/>
  <c r="M225" i="5"/>
  <c r="L55" i="5"/>
  <c r="L225" i="5" s="1"/>
  <c r="M221" i="5"/>
  <c r="L51" i="5"/>
  <c r="L221" i="5" s="1"/>
  <c r="M217" i="5"/>
  <c r="L47" i="5"/>
  <c r="L217" i="5" s="1"/>
  <c r="M213" i="5"/>
  <c r="L43" i="5"/>
  <c r="L213" i="5" s="1"/>
  <c r="M209" i="5"/>
  <c r="L39" i="5"/>
  <c r="L209" i="5" s="1"/>
  <c r="M205" i="5"/>
  <c r="L35" i="5"/>
  <c r="L205" i="5" s="1"/>
  <c r="M201" i="5"/>
  <c r="L31" i="5"/>
  <c r="L201" i="5" s="1"/>
  <c r="M197" i="5"/>
  <c r="L27" i="5"/>
  <c r="L197" i="5" s="1"/>
  <c r="M193" i="5"/>
  <c r="L23" i="5"/>
  <c r="L193" i="5" s="1"/>
  <c r="M189" i="5"/>
  <c r="L19" i="5"/>
  <c r="L189" i="5" s="1"/>
  <c r="M185" i="5"/>
  <c r="L15" i="5"/>
  <c r="L185" i="5" s="1"/>
  <c r="M181" i="5"/>
  <c r="L11" i="5"/>
  <c r="L181" i="5" s="1"/>
  <c r="M177" i="5"/>
  <c r="L7" i="5"/>
  <c r="L177" i="5" s="1"/>
  <c r="R253" i="5"/>
  <c r="Q83" i="5"/>
  <c r="Q253" i="5" s="1"/>
  <c r="R249" i="5"/>
  <c r="Q79" i="5"/>
  <c r="Q249" i="5" s="1"/>
  <c r="R245" i="5"/>
  <c r="Q75" i="5"/>
  <c r="Q245" i="5" s="1"/>
  <c r="Q71" i="5"/>
  <c r="Q241" i="5" s="1"/>
  <c r="R241" i="5"/>
  <c r="Q67" i="5"/>
  <c r="Q237" i="5" s="1"/>
  <c r="R237" i="5"/>
  <c r="Q63" i="5"/>
  <c r="Q233" i="5" s="1"/>
  <c r="R233" i="5"/>
  <c r="R229" i="5"/>
  <c r="Q59" i="5"/>
  <c r="Q229" i="5" s="1"/>
  <c r="R225" i="5"/>
  <c r="Q55" i="5"/>
  <c r="Q225" i="5" s="1"/>
  <c r="R221" i="5"/>
  <c r="Q51" i="5"/>
  <c r="Q221" i="5" s="1"/>
  <c r="R217" i="5"/>
  <c r="Q47" i="5"/>
  <c r="Q217" i="5" s="1"/>
  <c r="R213" i="5"/>
  <c r="Q43" i="5"/>
  <c r="Q213" i="5" s="1"/>
  <c r="R209" i="5"/>
  <c r="Q39" i="5"/>
  <c r="Q209" i="5" s="1"/>
  <c r="R205" i="5"/>
  <c r="Q35" i="5"/>
  <c r="Q205" i="5" s="1"/>
  <c r="R201" i="5"/>
  <c r="Q31" i="5"/>
  <c r="Q201" i="5" s="1"/>
  <c r="R197" i="5"/>
  <c r="Q27" i="5"/>
  <c r="Q197" i="5" s="1"/>
  <c r="R193" i="5"/>
  <c r="Q23" i="5"/>
  <c r="Q193" i="5" s="1"/>
  <c r="R189" i="5"/>
  <c r="Q19" i="5"/>
  <c r="Q189" i="5" s="1"/>
  <c r="R185" i="5"/>
  <c r="Q15" i="5"/>
  <c r="Q185" i="5" s="1"/>
  <c r="R181" i="5"/>
  <c r="Q11" i="5"/>
  <c r="Q181" i="5" s="1"/>
  <c r="R177" i="5"/>
  <c r="Q7" i="5"/>
  <c r="Q177" i="5" s="1"/>
  <c r="U5" i="5"/>
  <c r="U175" i="5" s="1"/>
  <c r="V175" i="5"/>
  <c r="V250" i="5"/>
  <c r="U80" i="5"/>
  <c r="U250" i="5" s="1"/>
  <c r="V246" i="5"/>
  <c r="U76" i="5"/>
  <c r="U246" i="5" s="1"/>
  <c r="V242" i="5"/>
  <c r="U72" i="5"/>
  <c r="U242" i="5" s="1"/>
  <c r="V238" i="5"/>
  <c r="U68" i="5"/>
  <c r="U238" i="5" s="1"/>
  <c r="V234" i="5"/>
  <c r="U64" i="5"/>
  <c r="U234" i="5" s="1"/>
  <c r="V230" i="5"/>
  <c r="U60" i="5"/>
  <c r="U230" i="5" s="1"/>
  <c r="V226" i="5"/>
  <c r="U56" i="5"/>
  <c r="U226" i="5" s="1"/>
  <c r="V222" i="5"/>
  <c r="U52" i="5"/>
  <c r="U222" i="5" s="1"/>
  <c r="V218" i="5"/>
  <c r="U48" i="5"/>
  <c r="U218" i="5" s="1"/>
  <c r="V214" i="5"/>
  <c r="U44" i="5"/>
  <c r="U214" i="5" s="1"/>
  <c r="V210" i="5"/>
  <c r="U40" i="5"/>
  <c r="U210" i="5" s="1"/>
  <c r="V206" i="5"/>
  <c r="U36" i="5"/>
  <c r="U206" i="5" s="1"/>
  <c r="V202" i="5"/>
  <c r="U32" i="5"/>
  <c r="U202" i="5" s="1"/>
  <c r="V198" i="5"/>
  <c r="U28" i="5"/>
  <c r="U198" i="5" s="1"/>
  <c r="V194" i="5"/>
  <c r="U24" i="5"/>
  <c r="U194" i="5" s="1"/>
  <c r="V190" i="5"/>
  <c r="U20" i="5"/>
  <c r="U190" i="5" s="1"/>
  <c r="V186" i="5"/>
  <c r="U16" i="5"/>
  <c r="U186" i="5" s="1"/>
  <c r="V182" i="5"/>
  <c r="U12" i="5"/>
  <c r="U182" i="5" s="1"/>
  <c r="V178" i="5"/>
  <c r="U8" i="5"/>
  <c r="U178" i="5" s="1"/>
  <c r="H5" i="5"/>
  <c r="H175" i="5" s="1"/>
  <c r="H80" i="5"/>
  <c r="H250" i="5" s="1"/>
  <c r="H76" i="5"/>
  <c r="H246" i="5" s="1"/>
  <c r="H72" i="5"/>
  <c r="H242" i="5" s="1"/>
  <c r="H68" i="5"/>
  <c r="H238" i="5" s="1"/>
  <c r="H64" i="5"/>
  <c r="H234" i="5" s="1"/>
  <c r="H59" i="5"/>
  <c r="H229" i="5" s="1"/>
  <c r="H54" i="5"/>
  <c r="H224" i="5" s="1"/>
  <c r="H49" i="5"/>
  <c r="H219" i="5" s="1"/>
  <c r="H43" i="5"/>
  <c r="H213" i="5" s="1"/>
  <c r="H38" i="5"/>
  <c r="H208" i="5" s="1"/>
  <c r="H25" i="5"/>
  <c r="H195" i="5" s="1"/>
  <c r="D251" i="5"/>
  <c r="D247" i="5"/>
  <c r="D243" i="5"/>
  <c r="D239" i="5"/>
  <c r="D235" i="5"/>
  <c r="D231" i="5"/>
  <c r="D227" i="5"/>
  <c r="D223" i="5"/>
  <c r="D219" i="5"/>
  <c r="D215" i="5"/>
  <c r="D211" i="5"/>
  <c r="D207" i="5"/>
  <c r="D203" i="5"/>
  <c r="D199" i="5"/>
  <c r="D195" i="5"/>
  <c r="C25" i="5"/>
  <c r="C195" i="5" s="1"/>
  <c r="D191" i="5"/>
  <c r="D187" i="5"/>
  <c r="D183" i="5"/>
  <c r="D179" i="5"/>
  <c r="I187" i="5"/>
  <c r="H17" i="5"/>
  <c r="H187" i="5" s="1"/>
  <c r="I183" i="5"/>
  <c r="H13" i="5"/>
  <c r="H183" i="5" s="1"/>
  <c r="I179" i="5"/>
  <c r="H9" i="5"/>
  <c r="H179" i="5" s="1"/>
  <c r="M252" i="5"/>
  <c r="L82" i="5"/>
  <c r="L252" i="5" s="1"/>
  <c r="M248" i="5"/>
  <c r="L78" i="5"/>
  <c r="L248" i="5" s="1"/>
  <c r="M244" i="5"/>
  <c r="L74" i="5"/>
  <c r="L244" i="5" s="1"/>
  <c r="M240" i="5"/>
  <c r="L70" i="5"/>
  <c r="L240" i="5" s="1"/>
  <c r="M236" i="5"/>
  <c r="L66" i="5"/>
  <c r="L236" i="5" s="1"/>
  <c r="M232" i="5"/>
  <c r="L62" i="5"/>
  <c r="L232" i="5" s="1"/>
  <c r="M228" i="5"/>
  <c r="L58" i="5"/>
  <c r="L228" i="5" s="1"/>
  <c r="M224" i="5"/>
  <c r="L54" i="5"/>
  <c r="L224" i="5" s="1"/>
  <c r="M220" i="5"/>
  <c r="L50" i="5"/>
  <c r="L220" i="5" s="1"/>
  <c r="M216" i="5"/>
  <c r="L46" i="5"/>
  <c r="L216" i="5" s="1"/>
  <c r="M212" i="5"/>
  <c r="L42" i="5"/>
  <c r="L212" i="5" s="1"/>
  <c r="M208" i="5"/>
  <c r="L38" i="5"/>
  <c r="L208" i="5" s="1"/>
  <c r="M204" i="5"/>
  <c r="L34" i="5"/>
  <c r="L204" i="5" s="1"/>
  <c r="M200" i="5"/>
  <c r="L30" i="5"/>
  <c r="L200" i="5" s="1"/>
  <c r="M196" i="5"/>
  <c r="L26" i="5"/>
  <c r="L196" i="5" s="1"/>
  <c r="M192" i="5"/>
  <c r="L22" i="5"/>
  <c r="L192" i="5" s="1"/>
  <c r="M188" i="5"/>
  <c r="L18" i="5"/>
  <c r="L188" i="5" s="1"/>
  <c r="M184" i="5"/>
  <c r="L14" i="5"/>
  <c r="L184" i="5" s="1"/>
  <c r="M180" i="5"/>
  <c r="L10" i="5"/>
  <c r="L180" i="5" s="1"/>
  <c r="M176" i="5"/>
  <c r="L6" i="5"/>
  <c r="L176" i="5" s="1"/>
  <c r="R252" i="5"/>
  <c r="Q82" i="5"/>
  <c r="Q252" i="5" s="1"/>
  <c r="R248" i="5"/>
  <c r="Q78" i="5"/>
  <c r="Q248" i="5" s="1"/>
  <c r="R244" i="5"/>
  <c r="Q74" i="5"/>
  <c r="Q244" i="5" s="1"/>
  <c r="R240" i="5"/>
  <c r="Q70" i="5"/>
  <c r="Q240" i="5" s="1"/>
  <c r="R236" i="5"/>
  <c r="Q66" i="5"/>
  <c r="Q236" i="5" s="1"/>
  <c r="R232" i="5"/>
  <c r="Q62" i="5"/>
  <c r="Q232" i="5" s="1"/>
  <c r="R228" i="5"/>
  <c r="Q58" i="5"/>
  <c r="Q228" i="5" s="1"/>
  <c r="R224" i="5"/>
  <c r="Q54" i="5"/>
  <c r="Q224" i="5" s="1"/>
  <c r="R220" i="5"/>
  <c r="Q50" i="5"/>
  <c r="Q220" i="5" s="1"/>
  <c r="R216" i="5"/>
  <c r="Q46" i="5"/>
  <c r="Q216" i="5" s="1"/>
  <c r="R212" i="5"/>
  <c r="Q42" i="5"/>
  <c r="Q212" i="5" s="1"/>
  <c r="R208" i="5"/>
  <c r="Q38" i="5"/>
  <c r="Q208" i="5" s="1"/>
  <c r="R204" i="5"/>
  <c r="Q34" i="5"/>
  <c r="Q204" i="5" s="1"/>
  <c r="R200" i="5"/>
  <c r="Q30" i="5"/>
  <c r="Q200" i="5" s="1"/>
  <c r="R196" i="5"/>
  <c r="Q26" i="5"/>
  <c r="Q196" i="5" s="1"/>
  <c r="R192" i="5"/>
  <c r="Q22" i="5"/>
  <c r="Q192" i="5" s="1"/>
  <c r="R188" i="5"/>
  <c r="Q18" i="5"/>
  <c r="Q188" i="5" s="1"/>
  <c r="R184" i="5"/>
  <c r="Q14" i="5"/>
  <c r="Q184" i="5" s="1"/>
  <c r="R180" i="5"/>
  <c r="Q10" i="5"/>
  <c r="Q180" i="5" s="1"/>
  <c r="R176" i="5"/>
  <c r="Q6" i="5"/>
  <c r="Q176" i="5" s="1"/>
  <c r="V253" i="5"/>
  <c r="V256" i="5" s="1"/>
  <c r="U83" i="5"/>
  <c r="U253" i="5" s="1"/>
  <c r="V249" i="5"/>
  <c r="U79" i="5"/>
  <c r="U249" i="5" s="1"/>
  <c r="V245" i="5"/>
  <c r="U75" i="5"/>
  <c r="U245" i="5" s="1"/>
  <c r="V241" i="5"/>
  <c r="U71" i="5"/>
  <c r="U241" i="5" s="1"/>
  <c r="V237" i="5"/>
  <c r="U67" i="5"/>
  <c r="U237" i="5" s="1"/>
  <c r="V233" i="5"/>
  <c r="U63" i="5"/>
  <c r="U233" i="5" s="1"/>
  <c r="V229" i="5"/>
  <c r="U59" i="5"/>
  <c r="U229" i="5" s="1"/>
  <c r="V225" i="5"/>
  <c r="U55" i="5"/>
  <c r="U225" i="5" s="1"/>
  <c r="V221" i="5"/>
  <c r="U51" i="5"/>
  <c r="U221" i="5" s="1"/>
  <c r="V217" i="5"/>
  <c r="U47" i="5"/>
  <c r="U217" i="5" s="1"/>
  <c r="V213" i="5"/>
  <c r="U43" i="5"/>
  <c r="U213" i="5" s="1"/>
  <c r="V209" i="5"/>
  <c r="U39" i="5"/>
  <c r="U209" i="5" s="1"/>
  <c r="V205" i="5"/>
  <c r="U35" i="5"/>
  <c r="U205" i="5" s="1"/>
  <c r="V201" i="5"/>
  <c r="U31" i="5"/>
  <c r="U201" i="5" s="1"/>
  <c r="V197" i="5"/>
  <c r="U27" i="5"/>
  <c r="U197" i="5" s="1"/>
  <c r="V193" i="5"/>
  <c r="U23" i="5"/>
  <c r="U193" i="5" s="1"/>
  <c r="V189" i="5"/>
  <c r="U19" i="5"/>
  <c r="U189" i="5" s="1"/>
  <c r="V185" i="5"/>
  <c r="U15" i="5"/>
  <c r="U185" i="5" s="1"/>
  <c r="V181" i="5"/>
  <c r="U11" i="5"/>
  <c r="U181" i="5" s="1"/>
  <c r="V177" i="5"/>
  <c r="U7" i="5"/>
  <c r="U177" i="5" s="1"/>
  <c r="H83" i="5"/>
  <c r="H253" i="5" s="1"/>
  <c r="H79" i="5"/>
  <c r="H249" i="5" s="1"/>
  <c r="H75" i="5"/>
  <c r="H245" i="5" s="1"/>
  <c r="H71" i="5"/>
  <c r="H241" i="5" s="1"/>
  <c r="H67" i="5"/>
  <c r="H237" i="5" s="1"/>
  <c r="H63" i="5"/>
  <c r="H233" i="5" s="1"/>
  <c r="H58" i="5"/>
  <c r="H228" i="5" s="1"/>
  <c r="H53" i="5"/>
  <c r="H223" i="5" s="1"/>
  <c r="H47" i="5"/>
  <c r="H217" i="5" s="1"/>
  <c r="H42" i="5"/>
  <c r="H212" i="5" s="1"/>
  <c r="H37" i="5"/>
  <c r="H207" i="5" s="1"/>
  <c r="H21" i="5"/>
  <c r="H191" i="5" s="1"/>
  <c r="G34" i="2"/>
  <c r="G108" i="2" s="1"/>
  <c r="G110" i="2" s="1"/>
  <c r="G30" i="2"/>
  <c r="G104" i="2" s="1"/>
  <c r="G26" i="2"/>
  <c r="G100" i="2" s="1"/>
  <c r="G22" i="2"/>
  <c r="G96" i="2" s="1"/>
  <c r="G18" i="2"/>
  <c r="G92" i="2" s="1"/>
  <c r="G14" i="2"/>
  <c r="G88" i="2" s="1"/>
  <c r="G10" i="2"/>
  <c r="G84" i="2" s="1"/>
  <c r="G6" i="2"/>
  <c r="G80" i="2" s="1"/>
  <c r="K34" i="2"/>
  <c r="K108" i="2" s="1"/>
  <c r="K110" i="2" s="1"/>
  <c r="K30" i="2"/>
  <c r="K104" i="2" s="1"/>
  <c r="P34" i="2"/>
  <c r="P108" i="2" s="1"/>
  <c r="P110" i="2" s="1"/>
  <c r="P30" i="2"/>
  <c r="P104" i="2" s="1"/>
  <c r="T34" i="2"/>
  <c r="T108" i="2" s="1"/>
  <c r="T110" i="2" s="1"/>
  <c r="T30" i="2"/>
  <c r="T104" i="2" s="1"/>
  <c r="T26" i="2"/>
  <c r="T100" i="2" s="1"/>
  <c r="T22" i="2"/>
  <c r="T96" i="2" s="1"/>
  <c r="T18" i="2"/>
  <c r="T92" i="2" s="1"/>
  <c r="T14" i="2"/>
  <c r="T88" i="2" s="1"/>
  <c r="T10" i="2"/>
  <c r="T84" i="2" s="1"/>
  <c r="T6" i="2"/>
  <c r="T80" i="2" s="1"/>
  <c r="U78" i="2"/>
  <c r="Q78" i="2"/>
  <c r="C79" i="2"/>
  <c r="G29" i="2"/>
  <c r="G103" i="2" s="1"/>
  <c r="G25" i="2"/>
  <c r="G99" i="2" s="1"/>
  <c r="G21" i="2"/>
  <c r="G95" i="2" s="1"/>
  <c r="G17" i="2"/>
  <c r="G91" i="2" s="1"/>
  <c r="G13" i="2"/>
  <c r="G87" i="2" s="1"/>
  <c r="G9" i="2"/>
  <c r="G83" i="2" s="1"/>
  <c r="G5" i="2"/>
  <c r="G79" i="2" s="1"/>
  <c r="K21" i="2"/>
  <c r="K95" i="2" s="1"/>
  <c r="P21" i="2"/>
  <c r="P95" i="2" s="1"/>
  <c r="T29" i="2"/>
  <c r="T103" i="2" s="1"/>
  <c r="T25" i="2"/>
  <c r="T99" i="2" s="1"/>
  <c r="T21" i="2"/>
  <c r="T95" i="2" s="1"/>
  <c r="T17" i="2"/>
  <c r="T91" i="2" s="1"/>
  <c r="T13" i="2"/>
  <c r="T87" i="2" s="1"/>
  <c r="T9" i="2"/>
  <c r="T83" i="2" s="1"/>
  <c r="T5" i="2"/>
  <c r="T79" i="2" s="1"/>
  <c r="L78" i="2"/>
  <c r="H78" i="2"/>
  <c r="G32" i="2"/>
  <c r="G106" i="2" s="1"/>
  <c r="G28" i="2"/>
  <c r="G102" i="2" s="1"/>
  <c r="G24" i="2"/>
  <c r="G98" i="2" s="1"/>
  <c r="G20" i="2"/>
  <c r="G94" i="2" s="1"/>
  <c r="G16" i="2"/>
  <c r="G90" i="2" s="1"/>
  <c r="G12" i="2"/>
  <c r="G86" i="2" s="1"/>
  <c r="G8" i="2"/>
  <c r="G82" i="2" s="1"/>
  <c r="K32" i="2"/>
  <c r="K106" i="2" s="1"/>
  <c r="P32" i="2"/>
  <c r="P106" i="2" s="1"/>
  <c r="T32" i="2"/>
  <c r="T106" i="2" s="1"/>
  <c r="T28" i="2"/>
  <c r="T102" i="2" s="1"/>
  <c r="T24" i="2"/>
  <c r="T98" i="2" s="1"/>
  <c r="T20" i="2"/>
  <c r="T94" i="2" s="1"/>
  <c r="T16" i="2"/>
  <c r="T90" i="2" s="1"/>
  <c r="T12" i="2"/>
  <c r="T86" i="2" s="1"/>
  <c r="T8" i="2"/>
  <c r="T82" i="2" s="1"/>
  <c r="G33" i="2"/>
  <c r="G107" i="2" s="1"/>
  <c r="G31" i="2"/>
  <c r="G105" i="2" s="1"/>
  <c r="G27" i="2"/>
  <c r="G101" i="2" s="1"/>
  <c r="G23" i="2"/>
  <c r="G97" i="2" s="1"/>
  <c r="G19" i="2"/>
  <c r="G93" i="2" s="1"/>
  <c r="G15" i="2"/>
  <c r="G89" i="2" s="1"/>
  <c r="G11" i="2"/>
  <c r="G85" i="2" s="1"/>
  <c r="G7" i="2"/>
  <c r="G81" i="2" s="1"/>
  <c r="K33" i="2"/>
  <c r="K107" i="2" s="1"/>
  <c r="K27" i="2"/>
  <c r="K101" i="2" s="1"/>
  <c r="P33" i="2"/>
  <c r="P107" i="2" s="1"/>
  <c r="P27" i="2"/>
  <c r="P101" i="2" s="1"/>
  <c r="T33" i="2"/>
  <c r="T107" i="2" s="1"/>
  <c r="T31" i="2"/>
  <c r="T105" i="2" s="1"/>
  <c r="T27" i="2"/>
  <c r="T101" i="2" s="1"/>
  <c r="T23" i="2"/>
  <c r="T97" i="2" s="1"/>
  <c r="T19" i="2"/>
  <c r="T93" i="2" s="1"/>
  <c r="T15" i="2"/>
  <c r="T89" i="2" s="1"/>
  <c r="T11" i="2"/>
  <c r="T85" i="2" s="1"/>
  <c r="T7" i="2"/>
  <c r="T81" i="2" s="1"/>
  <c r="B4" i="2" l="1"/>
  <c r="U256" i="5"/>
  <c r="C33" i="5"/>
  <c r="C203" i="5" s="1"/>
  <c r="C13" i="5"/>
  <c r="C183" i="5" s="1"/>
  <c r="C65" i="5"/>
  <c r="C235" i="5" s="1"/>
  <c r="C77" i="5"/>
  <c r="C247" i="5" s="1"/>
  <c r="C61" i="5"/>
  <c r="C231" i="5" s="1"/>
  <c r="C69" i="5"/>
  <c r="C239" i="5" s="1"/>
  <c r="C45" i="5"/>
  <c r="C215" i="5" s="1"/>
  <c r="C29" i="5"/>
  <c r="C199" i="5" s="1"/>
  <c r="C57" i="5"/>
  <c r="C227" i="5" s="1"/>
  <c r="C73" i="5"/>
  <c r="C243" i="5" s="1"/>
  <c r="C81" i="5"/>
  <c r="C251" i="5" s="1"/>
  <c r="C41" i="5"/>
  <c r="C211" i="5" s="1"/>
  <c r="C49" i="5"/>
  <c r="C219" i="5" s="1"/>
  <c r="R256" i="5"/>
  <c r="M256" i="5"/>
  <c r="Q256" i="5"/>
  <c r="L256" i="5"/>
  <c r="C5" i="5"/>
  <c r="C175" i="5" s="1"/>
  <c r="H256" i="5"/>
  <c r="C83" i="5"/>
  <c r="B14" i="2"/>
  <c r="B88" i="2" s="1"/>
  <c r="B12" i="2"/>
  <c r="B86" i="2" s="1"/>
  <c r="B13" i="2"/>
  <c r="B87" i="2" s="1"/>
  <c r="B18" i="2"/>
  <c r="B92" i="2" s="1"/>
  <c r="B21" i="2"/>
  <c r="B95" i="2" s="1"/>
  <c r="B11" i="2"/>
  <c r="B85" i="2" s="1"/>
  <c r="B10" i="2"/>
  <c r="B84" i="2" s="1"/>
  <c r="B7" i="2"/>
  <c r="B81" i="2" s="1"/>
  <c r="B33" i="2"/>
  <c r="B107" i="2" s="1"/>
  <c r="B17" i="2"/>
  <c r="B6" i="2"/>
  <c r="B80" i="2" s="1"/>
  <c r="B30" i="2"/>
  <c r="B104" i="2" s="1"/>
  <c r="B15" i="2"/>
  <c r="B89" i="2" s="1"/>
  <c r="B9" i="2"/>
  <c r="B83" i="2" s="1"/>
  <c r="B34" i="2"/>
  <c r="C21" i="5"/>
  <c r="C191" i="5" s="1"/>
  <c r="C37" i="5"/>
  <c r="C207" i="5" s="1"/>
  <c r="C53" i="5"/>
  <c r="C223" i="5" s="1"/>
  <c r="C6" i="5"/>
  <c r="C176" i="5" s="1"/>
  <c r="C14" i="5"/>
  <c r="C184" i="5" s="1"/>
  <c r="C22" i="5"/>
  <c r="C192" i="5" s="1"/>
  <c r="C30" i="5"/>
  <c r="C200" i="5" s="1"/>
  <c r="C38" i="5"/>
  <c r="C208" i="5" s="1"/>
  <c r="C46" i="5"/>
  <c r="C216" i="5" s="1"/>
  <c r="C54" i="5"/>
  <c r="C224" i="5" s="1"/>
  <c r="C62" i="5"/>
  <c r="C232" i="5" s="1"/>
  <c r="C70" i="5"/>
  <c r="C240" i="5" s="1"/>
  <c r="C78" i="5"/>
  <c r="C248" i="5" s="1"/>
  <c r="C67" i="5"/>
  <c r="C237" i="5" s="1"/>
  <c r="C8" i="5"/>
  <c r="C178" i="5" s="1"/>
  <c r="C16" i="5"/>
  <c r="C186" i="5" s="1"/>
  <c r="C24" i="5"/>
  <c r="C194" i="5" s="1"/>
  <c r="C32" i="5"/>
  <c r="C202" i="5" s="1"/>
  <c r="C40" i="5"/>
  <c r="C210" i="5" s="1"/>
  <c r="C48" i="5"/>
  <c r="C218" i="5" s="1"/>
  <c r="C56" i="5"/>
  <c r="C226" i="5" s="1"/>
  <c r="C64" i="5"/>
  <c r="C234" i="5" s="1"/>
  <c r="C72" i="5"/>
  <c r="C242" i="5" s="1"/>
  <c r="C80" i="5"/>
  <c r="C250" i="5" s="1"/>
  <c r="C7" i="5"/>
  <c r="C177" i="5" s="1"/>
  <c r="C15" i="5"/>
  <c r="C185" i="5" s="1"/>
  <c r="C23" i="5"/>
  <c r="C193" i="5" s="1"/>
  <c r="C31" i="5"/>
  <c r="C201" i="5" s="1"/>
  <c r="C39" i="5"/>
  <c r="C209" i="5" s="1"/>
  <c r="C47" i="5"/>
  <c r="C217" i="5" s="1"/>
  <c r="C55" i="5"/>
  <c r="C225" i="5" s="1"/>
  <c r="C63" i="5"/>
  <c r="C233" i="5" s="1"/>
  <c r="C79" i="5"/>
  <c r="C249" i="5" s="1"/>
  <c r="C9" i="5"/>
  <c r="C179" i="5" s="1"/>
  <c r="C17" i="5"/>
  <c r="C187" i="5" s="1"/>
  <c r="C10" i="5"/>
  <c r="C180" i="5" s="1"/>
  <c r="C18" i="5"/>
  <c r="C188" i="5" s="1"/>
  <c r="C26" i="5"/>
  <c r="C196" i="5" s="1"/>
  <c r="C34" i="5"/>
  <c r="C204" i="5" s="1"/>
  <c r="C42" i="5"/>
  <c r="C212" i="5" s="1"/>
  <c r="C50" i="5"/>
  <c r="C220" i="5" s="1"/>
  <c r="C58" i="5"/>
  <c r="C228" i="5" s="1"/>
  <c r="C66" i="5"/>
  <c r="C236" i="5" s="1"/>
  <c r="C74" i="5"/>
  <c r="C244" i="5" s="1"/>
  <c r="C82" i="5"/>
  <c r="C252" i="5" s="1"/>
  <c r="C71" i="5"/>
  <c r="C241" i="5" s="1"/>
  <c r="C12" i="5"/>
  <c r="C182" i="5" s="1"/>
  <c r="C20" i="5"/>
  <c r="C190" i="5" s="1"/>
  <c r="C28" i="5"/>
  <c r="C198" i="5" s="1"/>
  <c r="C36" i="5"/>
  <c r="C206" i="5" s="1"/>
  <c r="C44" i="5"/>
  <c r="C214" i="5" s="1"/>
  <c r="C52" i="5"/>
  <c r="C222" i="5" s="1"/>
  <c r="C60" i="5"/>
  <c r="C230" i="5" s="1"/>
  <c r="C68" i="5"/>
  <c r="C238" i="5" s="1"/>
  <c r="C76" i="5"/>
  <c r="C246" i="5" s="1"/>
  <c r="C11" i="5"/>
  <c r="C181" i="5" s="1"/>
  <c r="C19" i="5"/>
  <c r="C189" i="5" s="1"/>
  <c r="C27" i="5"/>
  <c r="C197" i="5" s="1"/>
  <c r="C35" i="5"/>
  <c r="C205" i="5" s="1"/>
  <c r="C43" i="5"/>
  <c r="C213" i="5" s="1"/>
  <c r="C51" i="5"/>
  <c r="C221" i="5" s="1"/>
  <c r="C59" i="5"/>
  <c r="C229" i="5" s="1"/>
  <c r="C75" i="5"/>
  <c r="C245" i="5" s="1"/>
  <c r="B16" i="2"/>
  <c r="B90" i="2" s="1"/>
  <c r="B29" i="2"/>
  <c r="B103" i="2" s="1"/>
  <c r="B31" i="2"/>
  <c r="B105" i="2" s="1"/>
  <c r="B20" i="2"/>
  <c r="B94" i="2" s="1"/>
  <c r="B22" i="2"/>
  <c r="B96" i="2" s="1"/>
  <c r="B24" i="2"/>
  <c r="B98" i="2" s="1"/>
  <c r="B19" i="2"/>
  <c r="B93" i="2" s="1"/>
  <c r="B27" i="2"/>
  <c r="B101" i="2" s="1"/>
  <c r="B8" i="2"/>
  <c r="B82" i="2" s="1"/>
  <c r="B32" i="2"/>
  <c r="B106" i="2" s="1"/>
  <c r="B5" i="2"/>
  <c r="B79" i="2" s="1"/>
  <c r="B26" i="2"/>
  <c r="B100" i="2" s="1"/>
  <c r="B28" i="2"/>
  <c r="B102" i="2" s="1"/>
  <c r="B25" i="2"/>
  <c r="B99" i="2" s="1"/>
  <c r="B23" i="2"/>
  <c r="B97" i="2" s="1"/>
  <c r="B108" i="2" l="1"/>
  <c r="B112" i="2" s="1"/>
  <c r="B37" i="2"/>
  <c r="C253" i="5"/>
  <c r="C256" i="5" s="1"/>
  <c r="C86" i="5"/>
  <c r="B110" i="2" l="1"/>
  <c r="C78" i="2" l="1"/>
  <c r="C91" i="2"/>
  <c r="B56" i="2"/>
  <c r="B91" i="2" s="1"/>
  <c r="B78" i="2"/>
</calcChain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  <comment ref="C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总部交易</t>
        </r>
      </text>
    </comment>
    <comment ref="I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  <comment ref="C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投四已开票未收款</t>
        </r>
      </text>
    </comment>
    <comment ref="C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经总长期分摊
</t>
        </r>
      </text>
    </comment>
    <comment ref="I7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sharedStrings.xml><?xml version="1.0" encoding="utf-8"?>
<sst xmlns="http://schemas.openxmlformats.org/spreadsheetml/2006/main" count="1450" uniqueCount="478">
  <si>
    <t>业务推广费</t>
  </si>
  <si>
    <t>业务咨询费</t>
  </si>
  <si>
    <t>业务宣传费</t>
  </si>
  <si>
    <t>营运加盟费</t>
  </si>
  <si>
    <t>业务费用-办公费</t>
  </si>
  <si>
    <t>业务费用-水电费</t>
  </si>
  <si>
    <t>托管费</t>
  </si>
  <si>
    <t>委托管理费</t>
  </si>
  <si>
    <t>其他业务费用</t>
  </si>
  <si>
    <t>社会保险费</t>
  </si>
  <si>
    <t>住房公积金</t>
  </si>
  <si>
    <t>企业年金</t>
  </si>
  <si>
    <t>商业保险</t>
  </si>
  <si>
    <t>工会经费</t>
  </si>
  <si>
    <t>辞退福利</t>
  </si>
  <si>
    <t>其他人工费用</t>
  </si>
  <si>
    <t>差旅费</t>
  </si>
  <si>
    <t>公务交通费</t>
  </si>
  <si>
    <t>上交管理费</t>
  </si>
  <si>
    <t>印刷费</t>
  </si>
  <si>
    <t>法律顾问费</t>
  </si>
  <si>
    <t>诉讼费</t>
  </si>
  <si>
    <t>董事会经费</t>
  </si>
  <si>
    <t>报刊书籍费</t>
  </si>
  <si>
    <t>教育培训费</t>
  </si>
  <si>
    <t>劳动保护费</t>
  </si>
  <si>
    <t>洗涤费</t>
  </si>
  <si>
    <t>其他经营费用</t>
  </si>
  <si>
    <t>修理费</t>
  </si>
  <si>
    <t>软件使用费</t>
  </si>
  <si>
    <t>财产保险费</t>
  </si>
  <si>
    <t>折旧费</t>
  </si>
  <si>
    <t>无形资产摊销</t>
  </si>
  <si>
    <t>长期待摊费用摊销</t>
  </si>
  <si>
    <t>其他固定费用</t>
  </si>
  <si>
    <t>外事费</t>
  </si>
  <si>
    <t>不可预见费用</t>
  </si>
  <si>
    <t>党组织工作经费</t>
  </si>
  <si>
    <t>开办费</t>
  </si>
  <si>
    <t>项目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</si>
  <si>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</si>
  <si>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</si>
  <si>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</si>
  <si>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</si>
  <si>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</si>
  <si>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</si>
  <si>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</si>
  <si>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</si>
  <si>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</si>
  <si>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</si>
  <si>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</si>
  <si>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</si>
  <si>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</si>
  <si>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</si>
  <si>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</si>
  <si>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</si>
  <si>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</si>
  <si>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</si>
  <si>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</si>
  <si>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</si>
  <si>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</si>
  <si>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</si>
  <si>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</si>
  <si>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</si>
  <si>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</si>
  <si>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</si>
  <si>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</si>
  <si>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</si>
  <si>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</si>
  <si>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六、其他综合收益的税后净额</t>
  </si>
  <si>
    <t>七、综合收益总额</t>
  </si>
  <si>
    <t>本年累计</t>
    <phoneticPr fontId="2" type="noConversion"/>
  </si>
  <si>
    <t>母公司合并</t>
  </si>
  <si>
    <t>财富证券总部</t>
  </si>
  <si>
    <t>总部交易</t>
  </si>
  <si>
    <t>结算托管部</t>
  </si>
  <si>
    <t>深圳分公司</t>
  </si>
  <si>
    <t>投资银行部</t>
  </si>
  <si>
    <t>资管业务</t>
  </si>
  <si>
    <t>浙江分公司</t>
  </si>
  <si>
    <t>广东分公司</t>
  </si>
  <si>
    <t>母公司抵消</t>
  </si>
  <si>
    <t>经纪业务</t>
  </si>
  <si>
    <t>深圳管理总部</t>
  </si>
  <si>
    <t>固定收益投资部</t>
  </si>
  <si>
    <t>固定收益市场部</t>
  </si>
  <si>
    <t>证券投资部</t>
  </si>
  <si>
    <t>金融衍生品部</t>
  </si>
  <si>
    <t>做市业务部</t>
  </si>
  <si>
    <t>投顾业务部</t>
  </si>
  <si>
    <t>投资银行管理部</t>
  </si>
  <si>
    <t>投资银行一部</t>
  </si>
  <si>
    <t>投资银行二部</t>
  </si>
  <si>
    <t>投资银行三部</t>
  </si>
  <si>
    <t>投资银行四部</t>
  </si>
  <si>
    <t>投资银行北京一部</t>
  </si>
  <si>
    <t>投资银行北京二部</t>
  </si>
  <si>
    <t>投资银行深圳一部</t>
  </si>
  <si>
    <t>量化产品投资部</t>
  </si>
  <si>
    <t>资产管理部</t>
  </si>
  <si>
    <t>权益产品投资部</t>
  </si>
  <si>
    <t>固收产品投资部</t>
  </si>
  <si>
    <t>浙江管理总部</t>
  </si>
  <si>
    <t>综合业务部</t>
  </si>
  <si>
    <t>经纪业务总部</t>
  </si>
  <si>
    <t>零售业务部</t>
  </si>
  <si>
    <t>财富管理部</t>
  </si>
  <si>
    <t>机构业务部</t>
  </si>
  <si>
    <t>运营支持部</t>
  </si>
  <si>
    <t>零售与网络金融部</t>
  </si>
  <si>
    <t>证券营业部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</si>
  <si>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</si>
  <si>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</si>
  <si>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</si>
  <si>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</si>
  <si>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</si>
  <si>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</si>
  <si>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</si>
  <si>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</si>
  <si>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</si>
  <si>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</si>
  <si>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温州营业部</t>
  </si>
  <si>
    <t>深圳宝安南路营业部</t>
  </si>
  <si>
    <t>深圳深南营业部</t>
  </si>
  <si>
    <t>吉首营业部</t>
  </si>
  <si>
    <t>张家界营业部</t>
  </si>
  <si>
    <t>衡阳营业部</t>
  </si>
  <si>
    <t>株洲营业部</t>
  </si>
  <si>
    <t>怀化营业部</t>
  </si>
  <si>
    <t>娄底营业部</t>
  </si>
  <si>
    <t>常德营业部</t>
  </si>
  <si>
    <t>湘潭芙蓉营业部</t>
  </si>
  <si>
    <t>长沙观沙路营业部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</si>
  <si>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</si>
  <si>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</si>
  <si>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</si>
  <si>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</si>
  <si>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</si>
  <si>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</si>
  <si>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</si>
  <si>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</si>
  <si>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</si>
  <si>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</si>
  <si>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</si>
  <si>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</si>
  <si>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</si>
  <si>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</si>
  <si>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</si>
  <si>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</si>
  <si>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</si>
  <si>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南京营业部</t>
  </si>
  <si>
    <t>福州营业部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</si>
  <si>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</si>
  <si>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</si>
  <si>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</si>
  <si>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</si>
  <si>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</si>
  <si>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</si>
  <si>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</si>
  <si>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</si>
  <si>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</si>
  <si>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</si>
  <si>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</si>
  <si>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</si>
  <si>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</si>
  <si>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</si>
  <si>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</si>
  <si>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</si>
  <si>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</si>
  <si>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</si>
  <si>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嘉兴营业部</t>
  </si>
  <si>
    <t>东莞营业部</t>
  </si>
  <si>
    <t>台州三门营业部</t>
  </si>
  <si>
    <t>浙江长兴营业部</t>
  </si>
  <si>
    <t>温州苍南营业部</t>
  </si>
  <si>
    <t>天津武清营业部</t>
  </si>
  <si>
    <t>福建莆田营业部</t>
  </si>
  <si>
    <t>广东揭阳黄岐山大道营业部（筹）</t>
  </si>
  <si>
    <t>北京朝阳区营业部（筹）</t>
  </si>
  <si>
    <t>深圳南山海德三道营业部（筹）</t>
  </si>
  <si>
    <t>深圳福田泰然九路营业部（筹）</t>
  </si>
  <si>
    <t>大连黄河路营业部（筹）</t>
  </si>
  <si>
    <t>邵阳新宁解放路营业部（筹）</t>
  </si>
  <si>
    <t>投资银行总部</t>
  </si>
  <si>
    <t>合计</t>
  </si>
  <si>
    <t>其他</t>
  </si>
  <si>
    <t>权益投资小计</t>
  </si>
  <si>
    <t>固收投资小计</t>
  </si>
  <si>
    <t>深分投资小计</t>
  </si>
  <si>
    <t>投资银行合计</t>
  </si>
  <si>
    <t>项目</t>
    <phoneticPr fontId="14" type="noConversion"/>
  </si>
  <si>
    <t>财富合并</t>
    <phoneticPr fontId="5" type="noConversion"/>
  </si>
  <si>
    <t>母公司合并</t>
    <phoneticPr fontId="5" type="noConversion"/>
  </si>
  <si>
    <t>德盛</t>
    <phoneticPr fontId="5" type="noConversion"/>
  </si>
  <si>
    <t>惠和投资</t>
    <phoneticPr fontId="5" type="noConversion"/>
  </si>
  <si>
    <t>惠和基金</t>
    <phoneticPr fontId="5" type="noConversion"/>
  </si>
  <si>
    <t>产品</t>
    <phoneticPr fontId="5" type="noConversion"/>
  </si>
  <si>
    <t>合并抵消</t>
    <phoneticPr fontId="5" type="noConversion"/>
  </si>
  <si>
    <t>财富证券总部</t>
    <phoneticPr fontId="5" type="noConversion"/>
  </si>
  <si>
    <t>经纪业务</t>
    <phoneticPr fontId="5" type="noConversion"/>
  </si>
  <si>
    <t>投资银行三部</t>
    <phoneticPr fontId="5" type="noConversion"/>
  </si>
  <si>
    <t>投资银行四部</t>
    <phoneticPr fontId="5" type="noConversion"/>
  </si>
  <si>
    <t>投资银行北京一部</t>
    <phoneticPr fontId="5" type="noConversion"/>
  </si>
  <si>
    <t>投资银行北京二部</t>
    <phoneticPr fontId="5" type="noConversion"/>
  </si>
  <si>
    <t>投资银行深圳一部</t>
    <phoneticPr fontId="5" type="noConversion"/>
  </si>
  <si>
    <t>固收产品投资部</t>
    <phoneticPr fontId="5" type="noConversion"/>
  </si>
  <si>
    <t>零售业务部（停用）</t>
    <phoneticPr fontId="5" type="noConversion"/>
  </si>
  <si>
    <t>财富管理部</t>
    <phoneticPr fontId="5" type="noConversion"/>
  </si>
  <si>
    <t>零售与网络金融部</t>
    <phoneticPr fontId="5" type="noConversion"/>
  </si>
  <si>
    <t>长沙曙光营业部</t>
    <phoneticPr fontId="5" type="noConversion"/>
  </si>
  <si>
    <t>天津分公司</t>
  </si>
  <si>
    <t>长沙观沙路营业部</t>
    <phoneticPr fontId="5" type="noConversion"/>
  </si>
  <si>
    <t>深圳香林路营业部</t>
  </si>
  <si>
    <t>杭州西湖国贸中心营业部</t>
  </si>
  <si>
    <t>深圳嘉宾路营业部</t>
  </si>
  <si>
    <t>一、营业总收入</t>
    <phoneticPr fontId="14" type="noConversion"/>
  </si>
  <si>
    <r>
      <rPr>
        <sz val="10"/>
        <rFont val="Noto Sans Mono CJK JP Regular"/>
        <family val="2"/>
      </rPr>
      <t xml:space="preserve">      </t>
    </r>
    <r>
      <rPr>
        <sz val="10"/>
        <rFont val="宋体"/>
        <family val="3"/>
        <charset val="134"/>
      </rPr>
      <t>利息净收入</t>
    </r>
    <phoneticPr fontId="14" type="noConversion"/>
  </si>
  <si>
    <t xml:space="preserve">   其中：利息收入</t>
    <phoneticPr fontId="14" type="noConversion"/>
  </si>
  <si>
    <t xml:space="preserve">         利息支出</t>
    <phoneticPr fontId="14" type="noConversion"/>
  </si>
  <si>
    <t xml:space="preserve">   手续费及佣金净收入</t>
    <phoneticPr fontId="14" type="noConversion"/>
  </si>
  <si>
    <t xml:space="preserve">   其中：经纪业务手续费净收入</t>
    <phoneticPr fontId="14" type="noConversion"/>
  </si>
  <si>
    <t xml:space="preserve">        投资银行业务手续费净收入</t>
    <phoneticPr fontId="14" type="noConversion"/>
  </si>
  <si>
    <r>
      <rPr>
        <sz val="10"/>
        <rFont val="宋体"/>
        <family val="3"/>
        <charset val="134"/>
      </rPr>
      <t xml:space="preserve">        资产管理业务手续费净收入</t>
    </r>
    <r>
      <rPr>
        <sz val="11"/>
        <rFont val="Noto Sans Mono CJK JP Regular"/>
        <family val="2"/>
      </rPr>
      <t/>
    </r>
    <phoneticPr fontId="14" type="noConversion"/>
  </si>
  <si>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投资收益（损失以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</si>
  <si>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t xml:space="preserve">   其中：对联营企业和合营企业的投资收益</t>
    <phoneticPr fontId="14" type="noConversion"/>
  </si>
  <si>
    <r>
      <rPr>
        <sz val="10"/>
        <rFont val="宋体"/>
        <family val="3"/>
        <charset val="134"/>
      </rPr>
      <t>以摊余成本计量的金融资产终止确认产生的收益（损失以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</si>
  <si>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净敞口套期收益（损失以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</si>
  <si>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r>
      <rPr>
        <sz val="10"/>
        <rFont val="Noto Sans Mono CJK JP Regular"/>
        <family val="2"/>
      </rPr>
      <t xml:space="preserve">      </t>
    </r>
    <r>
      <rPr>
        <sz val="10"/>
        <rFont val="宋体"/>
        <family val="3"/>
        <charset val="134"/>
      </rPr>
      <t>其他收益</t>
    </r>
    <phoneticPr fontId="14" type="noConversion"/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</si>
  <si>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公允价值变动收益（损失以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</si>
  <si>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汇兑收益（损失以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</si>
  <si>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t xml:space="preserve">    其他业务收入</t>
    <phoneticPr fontId="14" type="noConversion"/>
  </si>
  <si>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资产处置收益（损失以</t>
    </r>
    <r>
      <rPr>
        <sz val="10"/>
        <rFont val="Times New Roman"/>
        <family val="1"/>
      </rPr>
      <t>“-”</t>
    </r>
    <r>
      <rPr>
        <sz val="10"/>
        <rFont val="宋体"/>
        <family val="3"/>
        <charset val="134"/>
      </rPr>
      <t>号填列）</t>
    </r>
    <phoneticPr fontId="14" type="noConversion"/>
  </si>
  <si>
    <t>二、营业总支出</t>
    <phoneticPr fontId="14" type="noConversion"/>
  </si>
  <si>
    <t xml:space="preserve">    税金及附加</t>
    <phoneticPr fontId="14" type="noConversion"/>
  </si>
  <si>
    <t xml:space="preserve">    业务及管理费</t>
    <phoneticPr fontId="14" type="noConversion"/>
  </si>
  <si>
    <t xml:space="preserve">    信用减值损失</t>
    <phoneticPr fontId="14" type="noConversion"/>
  </si>
  <si>
    <t xml:space="preserve">    其他资产减值损失</t>
    <phoneticPr fontId="14" type="noConversion"/>
  </si>
  <si>
    <t xml:space="preserve">    其他业务成本</t>
    <phoneticPr fontId="14" type="noConversion"/>
  </si>
  <si>
    <r>
      <rPr>
        <b/>
        <sz val="10"/>
        <rFont val="宋体"/>
        <family val="3"/>
        <charset val="134"/>
      </rPr>
      <t>三、营业利润（亏损以</t>
    </r>
    <r>
      <rPr>
        <b/>
        <sz val="10"/>
        <rFont val="Times New Roman"/>
        <family val="1"/>
      </rPr>
      <t>“-”</t>
    </r>
    <r>
      <rPr>
        <b/>
        <sz val="10"/>
        <rFont val="宋体"/>
        <family val="3"/>
        <charset val="134"/>
      </rPr>
      <t>号填列）</t>
    </r>
    <phoneticPr fontId="14" type="noConversion"/>
  </si>
  <si>
    <t xml:space="preserve">    加：营业外收入</t>
    <phoneticPr fontId="14" type="noConversion"/>
  </si>
  <si>
    <t xml:space="preserve">    减：营业外支出</t>
    <phoneticPr fontId="14" type="noConversion"/>
  </si>
  <si>
    <r>
      <rPr>
        <b/>
        <sz val="10"/>
        <rFont val="宋体"/>
        <family val="3"/>
        <charset val="134"/>
      </rPr>
      <t>四、利润总额（亏损总额以</t>
    </r>
    <r>
      <rPr>
        <b/>
        <sz val="10"/>
        <rFont val="Times New Roman"/>
        <family val="1"/>
      </rPr>
      <t>“-”</t>
    </r>
    <r>
      <rPr>
        <b/>
        <sz val="10"/>
        <rFont val="宋体"/>
        <family val="3"/>
        <charset val="134"/>
      </rPr>
      <t>号填列）</t>
    </r>
    <phoneticPr fontId="14" type="noConversion"/>
  </si>
  <si>
    <t xml:space="preserve">    减：所得税费用</t>
    <phoneticPr fontId="14" type="noConversion"/>
  </si>
  <si>
    <r>
      <rPr>
        <b/>
        <sz val="10"/>
        <rFont val="宋体"/>
        <family val="3"/>
        <charset val="134"/>
      </rPr>
      <t>五、净利润（净亏损以</t>
    </r>
    <r>
      <rPr>
        <b/>
        <sz val="10"/>
        <rFont val="Times New Roman"/>
        <family val="1"/>
      </rPr>
      <t>“-”</t>
    </r>
    <r>
      <rPr>
        <b/>
        <sz val="10"/>
        <rFont val="宋体"/>
        <family val="3"/>
        <charset val="134"/>
      </rPr>
      <t>号填列）</t>
    </r>
    <phoneticPr fontId="14" type="noConversion"/>
  </si>
  <si>
    <t>（一）按经营持续性分类：</t>
    <phoneticPr fontId="14" type="noConversion"/>
  </si>
  <si>
    <t xml:space="preserve">  1.持续经营净利润（净亏损以“－”号填列）</t>
    <phoneticPr fontId="14" type="noConversion"/>
  </si>
  <si>
    <t xml:space="preserve">  2.终止经营净利润（净亏损以“－”号填列）</t>
    <phoneticPr fontId="14" type="noConversion"/>
  </si>
  <si>
    <t>（二）按所有权归属分类：</t>
    <phoneticPr fontId="14" type="noConversion"/>
  </si>
  <si>
    <t xml:space="preserve">    1.少数股东损益（净亏损以“－”号填列）</t>
    <phoneticPr fontId="14" type="noConversion"/>
  </si>
  <si>
    <t xml:space="preserve">    2.归属于母公司股东的净利润（净亏损以“－”号填列）</t>
    <phoneticPr fontId="14" type="noConversion"/>
  </si>
  <si>
    <t>六、其他综合收益的税后净额</t>
    <phoneticPr fontId="14" type="noConversion"/>
  </si>
  <si>
    <t xml:space="preserve">    归属母公司股东（或所有者）的其他综合收益的税后净额</t>
    <phoneticPr fontId="14" type="noConversion"/>
  </si>
  <si>
    <t xml:space="preserve">   （一）不能重分类进损益的其他综合收益</t>
    <phoneticPr fontId="14" type="noConversion"/>
  </si>
  <si>
    <r>
      <rPr>
        <sz val="10"/>
        <rFont val="Times New Roman"/>
        <family val="1"/>
      </rPr>
      <t xml:space="preserve">            1</t>
    </r>
    <r>
      <rPr>
        <sz val="10"/>
        <rFont val="宋体"/>
        <family val="3"/>
        <charset val="134"/>
      </rPr>
      <t>．重新计量设定受益计划变动额</t>
    </r>
    <phoneticPr fontId="14" type="noConversion"/>
  </si>
  <si>
    <r>
      <rPr>
        <sz val="10"/>
        <rFont val="Times New Roman"/>
        <family val="1"/>
      </rPr>
      <t xml:space="preserve">            2</t>
    </r>
    <r>
      <rPr>
        <sz val="10"/>
        <rFont val="宋体"/>
        <family val="3"/>
        <charset val="134"/>
      </rPr>
      <t>．权益法下不能转损益的其他综合收益</t>
    </r>
    <phoneticPr fontId="14" type="noConversion"/>
  </si>
  <si>
    <r>
      <rPr>
        <sz val="10"/>
        <rFont val="Times New Roman"/>
        <family val="1"/>
      </rPr>
      <t xml:space="preserve">            3</t>
    </r>
    <r>
      <rPr>
        <sz val="10"/>
        <rFont val="宋体"/>
        <family val="3"/>
        <charset val="134"/>
      </rPr>
      <t>．其他权益工具投资公允价值变动</t>
    </r>
    <phoneticPr fontId="14" type="noConversion"/>
  </si>
  <si>
    <r>
      <rPr>
        <sz val="10"/>
        <rFont val="Times New Roman"/>
        <family val="1"/>
      </rPr>
      <t xml:space="preserve">            4</t>
    </r>
    <r>
      <rPr>
        <sz val="10"/>
        <rFont val="宋体"/>
        <family val="3"/>
        <charset val="134"/>
      </rPr>
      <t>．企业自身信用风险公允价值变动</t>
    </r>
    <phoneticPr fontId="14" type="noConversion"/>
  </si>
  <si>
    <t xml:space="preserve">   （二）将重分类进损益的其他综合收益</t>
    <phoneticPr fontId="14" type="noConversion"/>
  </si>
  <si>
    <r>
      <rPr>
        <sz val="10"/>
        <rFont val="Times New Roman"/>
        <family val="1"/>
      </rPr>
      <t xml:space="preserve">            1</t>
    </r>
    <r>
      <rPr>
        <sz val="10"/>
        <rFont val="宋体"/>
        <family val="3"/>
        <charset val="134"/>
      </rPr>
      <t>．权益法下可转损益的其他综合收益</t>
    </r>
    <phoneticPr fontId="14" type="noConversion"/>
  </si>
  <si>
    <r>
      <rPr>
        <sz val="10"/>
        <rFont val="Times New Roman"/>
        <family val="1"/>
      </rPr>
      <t xml:space="preserve">            2</t>
    </r>
    <r>
      <rPr>
        <sz val="10"/>
        <rFont val="宋体"/>
        <family val="3"/>
        <charset val="134"/>
      </rPr>
      <t>．其他债权投资公允价值变动</t>
    </r>
    <phoneticPr fontId="14" type="noConversion"/>
  </si>
  <si>
    <r>
      <rPr>
        <sz val="10"/>
        <rFont val="Times New Roman"/>
        <family val="1"/>
      </rPr>
      <t xml:space="preserve">            3</t>
    </r>
    <r>
      <rPr>
        <sz val="10"/>
        <rFont val="宋体"/>
        <family val="3"/>
        <charset val="134"/>
      </rPr>
      <t>．金融资产重分类计入其他综合收益的金额</t>
    </r>
    <phoneticPr fontId="14" type="noConversion"/>
  </si>
  <si>
    <r>
      <rPr>
        <sz val="10"/>
        <rFont val="Times New Roman"/>
        <family val="1"/>
      </rPr>
      <t xml:space="preserve">            4</t>
    </r>
    <r>
      <rPr>
        <sz val="10"/>
        <rFont val="宋体"/>
        <family val="3"/>
        <charset val="134"/>
      </rPr>
      <t>．其他债权投资信用损失准备</t>
    </r>
    <phoneticPr fontId="14" type="noConversion"/>
  </si>
  <si>
    <r>
      <rPr>
        <sz val="10"/>
        <rFont val="Times New Roman"/>
        <family val="1"/>
      </rPr>
      <t xml:space="preserve">            5</t>
    </r>
    <r>
      <rPr>
        <sz val="10"/>
        <rFont val="宋体"/>
        <family val="3"/>
        <charset val="134"/>
      </rPr>
      <t>．现金流量套期储备</t>
    </r>
    <phoneticPr fontId="14" type="noConversion"/>
  </si>
  <si>
    <r>
      <rPr>
        <sz val="10"/>
        <rFont val="Times New Roman"/>
        <family val="1"/>
      </rPr>
      <t xml:space="preserve">            6</t>
    </r>
    <r>
      <rPr>
        <sz val="10"/>
        <rFont val="宋体"/>
        <family val="3"/>
        <charset val="134"/>
      </rPr>
      <t>．外币财务报表折算差额</t>
    </r>
    <phoneticPr fontId="14" type="noConversion"/>
  </si>
  <si>
    <t xml:space="preserve">   归属于少数股东的其他综合收益的税后净额</t>
    <phoneticPr fontId="14" type="noConversion"/>
  </si>
  <si>
    <t>七、综合收益总额</t>
    <phoneticPr fontId="14" type="noConversion"/>
  </si>
  <si>
    <t xml:space="preserve">    归属于母公司所有者的综合收益总额</t>
    <phoneticPr fontId="14" type="noConversion"/>
  </si>
  <si>
    <t xml:space="preserve">    归属于少数股东的综合收益总额</t>
    <phoneticPr fontId="14" type="noConversion"/>
  </si>
  <si>
    <t>验证</t>
    <phoneticPr fontId="2" type="noConversion"/>
  </si>
  <si>
    <t>考核调整</t>
    <phoneticPr fontId="2" type="noConversion"/>
  </si>
  <si>
    <t>报表数据</t>
    <phoneticPr fontId="2" type="noConversion"/>
  </si>
  <si>
    <t>考核调整后</t>
    <phoneticPr fontId="2" type="noConversion"/>
  </si>
  <si>
    <t>累计数</t>
    <phoneticPr fontId="2" type="noConversion"/>
  </si>
  <si>
    <t>分类</t>
  </si>
  <si>
    <t>科目名称</t>
  </si>
  <si>
    <t>公司领导</t>
  </si>
  <si>
    <t>财富证券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</si>
  <si>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</si>
  <si>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</si>
  <si>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</si>
  <si>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</si>
  <si>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</si>
  <si>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</si>
  <si>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</si>
  <si>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</si>
  <si>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风险管理部</t>
  </si>
  <si>
    <t>稽核审计部</t>
  </si>
  <si>
    <t>研究发展中心</t>
  </si>
  <si>
    <t>结算管理部</t>
  </si>
  <si>
    <t>信息技术中心</t>
  </si>
  <si>
    <t>资产托管部</t>
  </si>
  <si>
    <t>培训学院</t>
  </si>
  <si>
    <t>外派人员</t>
  </si>
  <si>
    <t>监事会</t>
  </si>
  <si>
    <t>纪检监察处</t>
  </si>
  <si>
    <t>基金服务部</t>
  </si>
  <si>
    <t>内核管理部</t>
  </si>
  <si>
    <t>深圳福华路营业部</t>
  </si>
  <si>
    <t>业务费用</t>
  </si>
  <si>
    <t>业务提成</t>
  </si>
  <si>
    <t>营销活动费</t>
  </si>
  <si>
    <t>投资者保护基金</t>
  </si>
  <si>
    <t>交易所会员年费</t>
  </si>
  <si>
    <t>销售招商佣金</t>
  </si>
  <si>
    <t>物业管理费</t>
  </si>
  <si>
    <t>返租门面租金</t>
  </si>
  <si>
    <t>商品费用</t>
  </si>
  <si>
    <t>销售折让</t>
  </si>
  <si>
    <t>产品维修费</t>
  </si>
  <si>
    <t>产品设计费</t>
  </si>
  <si>
    <t>小计</t>
  </si>
  <si>
    <t>人工费用</t>
  </si>
  <si>
    <t>固定工资</t>
  </si>
  <si>
    <t>绩效奖金</t>
  </si>
  <si>
    <t>津补贴</t>
  </si>
  <si>
    <t>福利费</t>
  </si>
  <si>
    <t>编外人员薪酬</t>
  </si>
  <si>
    <t>职工教育经费</t>
  </si>
  <si>
    <t>经营费用</t>
  </si>
  <si>
    <t>业务招待费</t>
  </si>
  <si>
    <t>办公费用</t>
  </si>
  <si>
    <t>会费</t>
  </si>
  <si>
    <t>车辆使用费</t>
  </si>
  <si>
    <t>人事招聘费</t>
  </si>
  <si>
    <t>广告宣传费</t>
  </si>
  <si>
    <t>会议费</t>
  </si>
  <si>
    <t>邮电通讯费</t>
  </si>
  <si>
    <t>咨询费</t>
  </si>
  <si>
    <t>信息披露费</t>
  </si>
  <si>
    <t>固定费用</t>
  </si>
  <si>
    <t>审计评估费</t>
  </si>
  <si>
    <t>能源燃料费</t>
  </si>
  <si>
    <t>租赁费</t>
  </si>
  <si>
    <t>安全保卫费</t>
  </si>
  <si>
    <t>网络信息费</t>
  </si>
  <si>
    <t>电子设备运转费</t>
  </si>
  <si>
    <t>专项费用</t>
  </si>
  <si>
    <t>本月数</t>
    <phoneticPr fontId="2" type="noConversion"/>
  </si>
  <si>
    <t>分类</t>
    <phoneticPr fontId="5" type="noConversion"/>
  </si>
  <si>
    <t>科目名称</t>
    <phoneticPr fontId="5" type="noConversion"/>
  </si>
  <si>
    <t>业务费用</t>
    <phoneticPr fontId="5" type="noConversion"/>
  </si>
  <si>
    <t>业务宣传费</t>
    <phoneticPr fontId="5" type="noConversion"/>
  </si>
  <si>
    <t>物业管理费（业务）</t>
    <phoneticPr fontId="5" type="noConversion"/>
  </si>
  <si>
    <t>小计</t>
    <phoneticPr fontId="5" type="noConversion"/>
  </si>
  <si>
    <t>人工费用</t>
    <phoneticPr fontId="5" type="noConversion"/>
  </si>
  <si>
    <t>经营费用</t>
    <phoneticPr fontId="5" type="noConversion"/>
  </si>
  <si>
    <t>小计</t>
    <phoneticPr fontId="5" type="noConversion"/>
  </si>
  <si>
    <t>固定费用</t>
    <phoneticPr fontId="5" type="noConversion"/>
  </si>
  <si>
    <t>物业管理费（固定）</t>
    <phoneticPr fontId="5" type="noConversion"/>
  </si>
  <si>
    <t>专项费用</t>
    <phoneticPr fontId="5" type="noConversion"/>
  </si>
  <si>
    <t>合计</t>
    <phoneticPr fontId="5" type="noConversion"/>
  </si>
  <si>
    <t>二、考核调整</t>
    <phoneticPr fontId="5" type="noConversion"/>
  </si>
  <si>
    <t>业务费用</t>
    <phoneticPr fontId="5" type="noConversion"/>
  </si>
  <si>
    <t>经营费用</t>
    <phoneticPr fontId="5" type="noConversion"/>
  </si>
  <si>
    <t>固定费用</t>
    <phoneticPr fontId="5" type="noConversion"/>
  </si>
  <si>
    <t>三、考核调整后数据</t>
    <phoneticPr fontId="5" type="noConversion"/>
  </si>
  <si>
    <t>一、报表数据</t>
    <phoneticPr fontId="5" type="noConversion"/>
  </si>
  <si>
    <t>总部中后台</t>
  </si>
  <si>
    <t>验证</t>
    <phoneticPr fontId="2" type="noConversion"/>
  </si>
  <si>
    <t>验证</t>
    <phoneticPr fontId="2" type="noConversion"/>
  </si>
  <si>
    <t>验证</t>
    <phoneticPr fontId="2" type="noConversion"/>
  </si>
  <si>
    <t>资金成本</t>
    <phoneticPr fontId="2" type="noConversion"/>
  </si>
  <si>
    <t>部门考核利润</t>
    <phoneticPr fontId="2" type="noConversion"/>
  </si>
  <si>
    <t>财富证券有限责任公司</t>
  </si>
  <si>
    <t>人力资源状况统计表</t>
  </si>
  <si>
    <t>部门</t>
  </si>
  <si>
    <t>公司领导小计①</t>
  </si>
  <si>
    <t>纪检监察室</t>
  </si>
  <si>
    <t>合规管理部</t>
  </si>
  <si>
    <t>风险管理部（深）</t>
  </si>
  <si>
    <t>后台小计②</t>
  </si>
  <si>
    <t>基金服务部</t>
    <phoneticPr fontId="2" type="noConversion"/>
  </si>
  <si>
    <t>运营管理部</t>
  </si>
  <si>
    <t>质量控制一部</t>
  </si>
  <si>
    <t>质量控制二部</t>
  </si>
  <si>
    <t>持续督导部</t>
  </si>
  <si>
    <t>创新发展部</t>
  </si>
  <si>
    <t>资本市场部</t>
  </si>
  <si>
    <t>中台小计③</t>
  </si>
  <si>
    <t>浙江分公司综合管理部</t>
  </si>
  <si>
    <t>浙江分公司综合业务部</t>
  </si>
  <si>
    <t>固定收益产品投资部</t>
  </si>
  <si>
    <t>金融衍生品投资部</t>
  </si>
  <si>
    <t>投资顾问业务部</t>
  </si>
  <si>
    <t>广东分公司综合管理部</t>
  </si>
  <si>
    <t>广东分公司综合业务部</t>
  </si>
  <si>
    <t>广东分公司机构销售部</t>
  </si>
  <si>
    <t>前台小计④</t>
  </si>
  <si>
    <t>小计①+②+③+④</t>
  </si>
  <si>
    <t>长沙总部证券营业部</t>
  </si>
  <si>
    <t>长沙八一路证券营业部</t>
  </si>
  <si>
    <t>浏阳世纪大道证券营业部</t>
  </si>
  <si>
    <t>长沙曙光中路证券营业部</t>
  </si>
  <si>
    <t>长沙宁乡花明北路证券营业部</t>
  </si>
  <si>
    <t>长沙芙蓉中路证券营业部</t>
  </si>
  <si>
    <t>长沙韶山北路证券营业部</t>
  </si>
  <si>
    <t>长沙县星沙北路证券营业部</t>
  </si>
  <si>
    <t>长沙观沙路证券营业部</t>
  </si>
  <si>
    <t>长沙万芙路证券营业部</t>
  </si>
  <si>
    <t>郴州八一南路证券营业部</t>
  </si>
  <si>
    <t>郴州临武县临武大道证券营业部</t>
  </si>
  <si>
    <t>湘潭韶山中路证券营业部</t>
  </si>
  <si>
    <t>湘乡市大正街证券营业部</t>
  </si>
  <si>
    <t>湘潭芙蓉路证券营业部</t>
  </si>
  <si>
    <t>株洲建设南路证券营业部</t>
  </si>
  <si>
    <t>邵阳城北路证券营业部</t>
  </si>
  <si>
    <t>邵阳邵东金龙大道证券营业部</t>
  </si>
  <si>
    <t>邵阳隆回桃洪路证券营业部</t>
  </si>
  <si>
    <t>武冈武强路证券营业部</t>
  </si>
  <si>
    <t>温州车站大道证券营业部</t>
  </si>
  <si>
    <t>北京中关村东路证券营业部</t>
  </si>
  <si>
    <t>北京德胜门外大街证券营业部</t>
  </si>
  <si>
    <t>深圳福华路证券营业部</t>
  </si>
  <si>
    <t>深圳宝安南路证券营业部</t>
  </si>
  <si>
    <t>衡阳解放西路证券营业部</t>
  </si>
  <si>
    <t>吉首人民北路证券营业部</t>
  </si>
  <si>
    <t>张家界回龙路证券营业部</t>
  </si>
  <si>
    <t>怀化红星路证券营业部</t>
  </si>
  <si>
    <t>常德柳叶大道证券营业部</t>
  </si>
  <si>
    <t>娄底清泉街证券营业部</t>
  </si>
  <si>
    <t>益阳康富南路证券营业部</t>
  </si>
  <si>
    <t>岳阳花板桥路证券营业部</t>
  </si>
  <si>
    <t>永州零陵中路证券营业部</t>
  </si>
  <si>
    <t>杭州庆春路证券营业部</t>
  </si>
  <si>
    <t>杭州西湖国贸中心证券营业部</t>
    <phoneticPr fontId="2" type="noConversion"/>
  </si>
  <si>
    <t>上海大连路证券营业部</t>
  </si>
  <si>
    <t>北京东三环中路证券营业部</t>
  </si>
  <si>
    <t>武汉淮海路证券营业部</t>
  </si>
  <si>
    <t>福州鳌峰路证券营业部</t>
  </si>
  <si>
    <t>合肥金寨路证券营业部</t>
  </si>
  <si>
    <t>中山市中山三路证券营业部</t>
  </si>
  <si>
    <t>青岛山东路证券营业部</t>
  </si>
  <si>
    <t>南昌凤凰中大道证券营业部</t>
  </si>
  <si>
    <t>南宁金湖路证券营业部</t>
  </si>
  <si>
    <t>西安大庆路证券营业部</t>
  </si>
  <si>
    <t>沈阳北陵大街证券营业部</t>
  </si>
  <si>
    <t>南京新模范马路证券营业部</t>
  </si>
  <si>
    <t>昆明新兴路证券营业部</t>
  </si>
  <si>
    <t>成都吉庆三路证券营业部</t>
  </si>
  <si>
    <t>贵阳花果园大街证券营业部</t>
  </si>
  <si>
    <t>郑州金水路证券营业部</t>
  </si>
  <si>
    <t>深圳香林路证券营业部</t>
    <phoneticPr fontId="2" type="noConversion"/>
  </si>
  <si>
    <t>台州市府大道证券营业部</t>
  </si>
  <si>
    <t>嘉兴东升东路证券营业部</t>
  </si>
  <si>
    <t>台州三门上洋路证券营业部</t>
  </si>
  <si>
    <t>长兴道园路证券营业部</t>
  </si>
  <si>
    <t>哈尔滨爱建路证券营业部</t>
  </si>
  <si>
    <t>石家庄槐安东路证券营业部</t>
  </si>
  <si>
    <t>广州天河路证券营业部</t>
  </si>
  <si>
    <t>太原长风街证券营业部</t>
  </si>
  <si>
    <t>兰州金昌南路证券营业部</t>
  </si>
  <si>
    <t>长春建设街证券营业部</t>
  </si>
  <si>
    <t>重庆新溉大道证券营业部</t>
  </si>
  <si>
    <t>东莞黄金路证券营业部</t>
  </si>
  <si>
    <t>莆田东园东路证券营业部</t>
  </si>
  <si>
    <t>天津武清京津公路证券营业部</t>
  </si>
  <si>
    <t>深圳嘉宾路证券营业部</t>
  </si>
  <si>
    <t>苍南车站大道证券营业部</t>
  </si>
  <si>
    <t>深圳市福田区证券营业部（筹）</t>
  </si>
  <si>
    <t>广东揭阳营业部（筹）</t>
  </si>
  <si>
    <t>辽宁省大连市营业部（筹）</t>
  </si>
  <si>
    <t>营业部小计⑤</t>
  </si>
  <si>
    <t>公司合计①+②+③+④+⑤</t>
  </si>
  <si>
    <t>占比</t>
  </si>
  <si>
    <t>0</t>
  </si>
  <si>
    <t>1月</t>
    <phoneticPr fontId="2" type="noConversion"/>
  </si>
  <si>
    <t>2月</t>
    <phoneticPr fontId="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</si>
  <si>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</si>
  <si>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</si>
  <si>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</si>
  <si>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</si>
  <si>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</si>
  <si>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</si>
  <si>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</si>
  <si>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</si>
  <si>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</si>
  <si>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</si>
  <si>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2019年平均在职人数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</si>
</sst>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\¥* #,##0_ ;_ \¥* \-#,##0_ ;_ \¥* &quot;-&quot;_ ;_ @_ "/>
    <numFmt numFmtId="177" formatCode="0_ "/>
    <numFmt numFmtId="178" formatCode="#,##0.00_ "/>
    <numFmt numFmtId="179" formatCode="0.00_);[Red]\(0.00\)"/>
    <numFmt numFmtId="180" formatCode="0_);[Red]\(0\)"/>
  </numFmts>
  <fonts count="4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0"/>
      <name val="FangSong"/>
      <family val="3"/>
      <charset val="134"/>
    </font>
    <font>
      <sz val="9"/>
      <name val="宋体"/>
      <family val="3"/>
      <charset val="134"/>
    </font>
    <font>
      <sz val="10"/>
      <name val="FangSong"/>
      <family val="3"/>
      <charset val="134"/>
    </font>
    <font>
      <sz val="10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仿宋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0.5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Noto Sans Mono CJK JP Regular"/>
    </font>
    <font>
      <sz val="10"/>
      <name val="Noto Sans Mono CJK JP Regular"/>
      <family val="2"/>
    </font>
    <font>
      <sz val="10"/>
      <name val="宋体"/>
      <family val="3"/>
      <charset val="134"/>
    </font>
    <font>
      <sz val="9"/>
      <color theme="1"/>
      <name val="仿宋_GB2312"/>
      <family val="3"/>
    </font>
    <font>
      <sz val="10"/>
      <name val="宋体"/>
      <family val="2"/>
      <charset val="134"/>
    </font>
    <font>
      <sz val="11"/>
      <name val="Noto Sans Mono CJK JP Regular"/>
      <family val="2"/>
    </font>
    <font>
      <sz val="9"/>
      <name val="仿宋_GB2312"/>
      <family val="3"/>
    </font>
    <font>
      <sz val="10"/>
      <name val="Times New Roman"/>
      <family val="1"/>
    </font>
    <font>
      <b/>
      <sz val="10"/>
      <name val="宋体"/>
      <family val="2"/>
      <charset val="134"/>
    </font>
    <font>
      <b/>
      <sz val="10"/>
      <name val="Times New Roman"/>
      <family val="1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FangSong"/>
      <family val="3"/>
      <charset val="134"/>
    </font>
    <font>
      <sz val="10"/>
      <color rgb="FF000000"/>
      <name val="FangSong"/>
      <family val="3"/>
      <charset val="134"/>
    </font>
    <font>
      <b/>
      <sz val="11"/>
      <color rgb="FF000000"/>
      <name val="宋体"/>
      <family val="2"/>
    </font>
    <font>
      <sz val="11"/>
      <color theme="1"/>
      <name val="宋体"/>
      <family val="2"/>
    </font>
    <font>
      <b/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0"/>
      <name val="黑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170">
    <xf numFmtId="0" fontId="0" fillId="0" borderId="0" xfId="0"/>
    <xf numFmtId="0" fontId="7" fillId="0" borderId="9" xfId="0" applyFont="1" applyBorder="1"/>
    <xf numFmtId="0" fontId="0" fillId="0" borderId="9" xfId="0" applyBorder="1"/>
    <xf numFmtId="0" fontId="8" fillId="0" borderId="0" xfId="0" applyFont="1"/>
    <xf numFmtId="43" fontId="9" fillId="0" borderId="4" xfId="1" applyFont="1" applyBorder="1" applyAlignment="1">
      <alignment vertical="center"/>
    </xf>
    <xf numFmtId="43" fontId="9" fillId="3" borderId="4" xfId="1" applyFont="1" applyFill="1" applyBorder="1" applyAlignment="1">
      <alignment vertical="center"/>
    </xf>
    <xf numFmtId="0" fontId="7" fillId="4" borderId="9" xfId="0" applyFont="1" applyFill="1" applyBorder="1"/>
    <xf numFmtId="0" fontId="0" fillId="4" borderId="9" xfId="0" applyFill="1" applyBorder="1"/>
    <xf numFmtId="0" fontId="0" fillId="4" borderId="0" xfId="0" applyFill="1"/>
    <xf numFmtId="0" fontId="0" fillId="5" borderId="0" xfId="0" applyFill="1"/>
    <xf numFmtId="177" fontId="11" fillId="6" borderId="10" xfId="3" applyNumberFormat="1" applyFont="1" applyFill="1" applyBorder="1" applyAlignment="1" applyProtection="1">
      <alignment horizontal="center" vertical="center"/>
      <protection locked="0"/>
    </xf>
    <xf numFmtId="43" fontId="13" fillId="7" borderId="11" xfId="1" applyFont="1" applyFill="1" applyBorder="1" applyAlignment="1">
      <alignment horizontal="left" vertical="top" wrapText="1"/>
    </xf>
    <xf numFmtId="43" fontId="15" fillId="7" borderId="12" xfId="1" applyFont="1" applyFill="1" applyBorder="1" applyAlignment="1">
      <alignment horizontal="center" vertical="center"/>
    </xf>
    <xf numFmtId="43" fontId="15" fillId="7" borderId="12" xfId="1" applyFont="1" applyFill="1" applyBorder="1" applyAlignment="1">
      <alignment vertical="center"/>
    </xf>
    <xf numFmtId="43" fontId="5" fillId="7" borderId="12" xfId="1" applyFont="1" applyFill="1" applyBorder="1" applyAlignment="1">
      <alignment horizontal="center" vertical="center"/>
    </xf>
    <xf numFmtId="43" fontId="5" fillId="7" borderId="12" xfId="1" applyFont="1" applyFill="1" applyBorder="1" applyAlignment="1">
      <alignment vertical="center"/>
    </xf>
    <xf numFmtId="43" fontId="5" fillId="7" borderId="13" xfId="1" applyFont="1" applyFill="1" applyBorder="1" applyAlignment="1">
      <alignment horizontal="center" vertical="center"/>
    </xf>
    <xf numFmtId="43" fontId="0" fillId="7" borderId="0" xfId="1" applyFont="1" applyFill="1" applyAlignment="1"/>
    <xf numFmtId="43" fontId="16" fillId="8" borderId="14" xfId="1" applyFont="1" applyFill="1" applyBorder="1" applyAlignment="1">
      <alignment vertical="top" wrapText="1"/>
    </xf>
    <xf numFmtId="43" fontId="0" fillId="8" borderId="4" xfId="1" applyFont="1" applyFill="1" applyBorder="1" applyAlignment="1">
      <alignment vertical="center"/>
    </xf>
    <xf numFmtId="43" fontId="0" fillId="9" borderId="4" xfId="1" applyFont="1" applyFill="1" applyBorder="1" applyAlignment="1"/>
    <xf numFmtId="43" fontId="0" fillId="9" borderId="15" xfId="1" applyFont="1" applyFill="1" applyBorder="1" applyAlignment="1"/>
    <xf numFmtId="43" fontId="0" fillId="9" borderId="0" xfId="1" applyFont="1" applyFill="1" applyAlignment="1"/>
    <xf numFmtId="43" fontId="17" fillId="10" borderId="14" xfId="1" applyFont="1" applyFill="1" applyBorder="1" applyAlignment="1">
      <alignment vertical="top" wrapText="1"/>
    </xf>
    <xf numFmtId="43" fontId="0" fillId="10" borderId="4" xfId="1" applyFont="1" applyFill="1" applyBorder="1" applyAlignment="1">
      <alignment vertical="center"/>
    </xf>
    <xf numFmtId="43" fontId="0" fillId="0" borderId="4" xfId="1" applyFont="1" applyBorder="1" applyAlignment="1"/>
    <xf numFmtId="43" fontId="20" fillId="0" borderId="4" xfId="1" applyFont="1" applyBorder="1" applyAlignment="1">
      <alignment vertical="center"/>
    </xf>
    <xf numFmtId="43" fontId="0" fillId="0" borderId="15" xfId="1" applyFont="1" applyBorder="1" applyAlignment="1"/>
    <xf numFmtId="43" fontId="0" fillId="0" borderId="0" xfId="1" applyFont="1" applyAlignment="1"/>
    <xf numFmtId="43" fontId="19" fillId="10" borderId="14" xfId="1" applyFont="1" applyFill="1" applyBorder="1" applyAlignment="1">
      <alignment vertical="top" wrapText="1"/>
    </xf>
    <xf numFmtId="43" fontId="19" fillId="3" borderId="4" xfId="1" applyFont="1" applyFill="1" applyBorder="1" applyAlignment="1">
      <alignment vertical="center"/>
    </xf>
    <xf numFmtId="43" fontId="21" fillId="10" borderId="14" xfId="1" applyFont="1" applyFill="1" applyBorder="1" applyAlignment="1">
      <alignment vertical="top" wrapText="1"/>
    </xf>
    <xf numFmtId="43" fontId="23" fillId="0" borderId="4" xfId="1" applyFont="1" applyFill="1" applyBorder="1" applyAlignment="1">
      <alignment vertical="center"/>
    </xf>
    <xf numFmtId="43" fontId="21" fillId="10" borderId="14" xfId="1" applyFont="1" applyFill="1" applyBorder="1" applyAlignment="1">
      <alignment horizontal="left" vertical="top" wrapText="1" indent="2"/>
    </xf>
    <xf numFmtId="43" fontId="25" fillId="8" borderId="14" xfId="1" applyFont="1" applyFill="1" applyBorder="1" applyAlignment="1">
      <alignment vertical="top" wrapText="1"/>
    </xf>
    <xf numFmtId="43" fontId="16" fillId="10" borderId="14" xfId="1" applyFont="1" applyFill="1" applyBorder="1" applyAlignment="1">
      <alignment vertical="top" wrapText="1"/>
    </xf>
    <xf numFmtId="43" fontId="19" fillId="11" borderId="14" xfId="1" applyFont="1" applyFill="1" applyBorder="1" applyAlignment="1">
      <alignment vertical="top" wrapText="1"/>
    </xf>
    <xf numFmtId="43" fontId="0" fillId="11" borderId="4" xfId="1" applyFont="1" applyFill="1" applyBorder="1" applyAlignment="1">
      <alignment vertical="center"/>
    </xf>
    <xf numFmtId="43" fontId="21" fillId="10" borderId="16" xfId="1" applyFont="1" applyFill="1" applyBorder="1" applyAlignment="1">
      <alignment vertical="top" wrapText="1"/>
    </xf>
    <xf numFmtId="43" fontId="0" fillId="10" borderId="17" xfId="1" applyFont="1" applyFill="1" applyBorder="1" applyAlignment="1">
      <alignment vertical="center"/>
    </xf>
    <xf numFmtId="43" fontId="0" fillId="4" borderId="9" xfId="0" applyNumberFormat="1" applyFill="1" applyBorder="1"/>
    <xf numFmtId="177" fontId="11" fillId="6" borderId="18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43" fontId="0" fillId="12" borderId="0" xfId="0" applyNumberFormat="1" applyFill="1"/>
    <xf numFmtId="43" fontId="0" fillId="12" borderId="0" xfId="0" applyNumberFormat="1" applyFill="1" applyAlignment="1">
      <alignment horizontal="center" vertical="center"/>
    </xf>
    <xf numFmtId="43" fontId="0" fillId="12" borderId="0" xfId="0" applyNumberFormat="1" applyFill="1" applyAlignment="1">
      <alignment vertical="center"/>
    </xf>
    <xf numFmtId="178" fontId="7" fillId="0" borderId="0" xfId="0" applyNumberFormat="1" applyFont="1"/>
    <xf numFmtId="178" fontId="7" fillId="0" borderId="0" xfId="0" applyNumberFormat="1" applyFont="1" applyFill="1"/>
    <xf numFmtId="178" fontId="27" fillId="0" borderId="9" xfId="0" applyNumberFormat="1" applyFont="1" applyBorder="1" applyAlignment="1">
      <alignment horizontal="center"/>
    </xf>
    <xf numFmtId="178" fontId="27" fillId="0" borderId="9" xfId="0" applyNumberFormat="1" applyFont="1" applyFill="1" applyBorder="1" applyAlignment="1">
      <alignment horizontal="center"/>
    </xf>
    <xf numFmtId="178" fontId="7" fillId="0" borderId="9" xfId="0" applyNumberFormat="1" applyFont="1" applyBorder="1" applyAlignment="1">
      <alignment horizontal="center"/>
    </xf>
    <xf numFmtId="178" fontId="7" fillId="0" borderId="0" xfId="0" applyNumberFormat="1" applyFont="1" applyAlignment="1">
      <alignment horizontal="center"/>
    </xf>
    <xf numFmtId="178" fontId="27" fillId="0" borderId="9" xfId="0" applyNumberFormat="1" applyFont="1" applyBorder="1"/>
    <xf numFmtId="178" fontId="27" fillId="5" borderId="9" xfId="1" applyNumberFormat="1" applyFont="1" applyFill="1" applyBorder="1" applyAlignment="1"/>
    <xf numFmtId="178" fontId="27" fillId="0" borderId="9" xfId="1" applyNumberFormat="1" applyFont="1" applyFill="1" applyBorder="1" applyAlignment="1"/>
    <xf numFmtId="178" fontId="7" fillId="0" borderId="9" xfId="0" applyNumberFormat="1" applyFont="1" applyBorder="1"/>
    <xf numFmtId="178" fontId="7" fillId="5" borderId="9" xfId="0" applyNumberFormat="1" applyFont="1" applyFill="1" applyBorder="1"/>
    <xf numFmtId="178" fontId="7" fillId="0" borderId="9" xfId="0" applyNumberFormat="1" applyFont="1" applyFill="1" applyBorder="1"/>
    <xf numFmtId="178" fontId="27" fillId="5" borderId="9" xfId="0" applyNumberFormat="1" applyFont="1" applyFill="1" applyBorder="1"/>
    <xf numFmtId="178" fontId="7" fillId="5" borderId="0" xfId="0" applyNumberFormat="1" applyFont="1" applyFill="1"/>
    <xf numFmtId="178" fontId="27" fillId="5" borderId="19" xfId="1" applyNumberFormat="1" applyFont="1" applyFill="1" applyBorder="1" applyAlignment="1"/>
    <xf numFmtId="178" fontId="27" fillId="0" borderId="19" xfId="1" applyNumberFormat="1" applyFont="1" applyFill="1" applyBorder="1" applyAlignment="1"/>
    <xf numFmtId="0" fontId="29" fillId="14" borderId="4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30" fillId="0" borderId="0" xfId="0" applyFont="1" applyFill="1" applyBorder="1"/>
    <xf numFmtId="0" fontId="31" fillId="0" borderId="0" xfId="0" applyFont="1" applyFill="1" applyBorder="1"/>
    <xf numFmtId="177" fontId="11" fillId="2" borderId="0" xfId="3" applyNumberFormat="1" applyFont="1" applyFill="1" applyBorder="1" applyAlignment="1" applyProtection="1">
      <alignment horizontal="center" vertical="center"/>
      <protection locked="0"/>
    </xf>
    <xf numFmtId="0" fontId="29" fillId="15" borderId="4" xfId="0" applyFont="1" applyFill="1" applyBorder="1" applyAlignment="1">
      <alignment horizontal="center" vertical="center"/>
    </xf>
    <xf numFmtId="0" fontId="31" fillId="12" borderId="0" xfId="0" applyFont="1" applyFill="1" applyBorder="1"/>
    <xf numFmtId="0" fontId="0" fillId="12" borderId="0" xfId="0" applyFill="1" applyAlignment="1">
      <alignment horizontal="center" vertical="center"/>
    </xf>
    <xf numFmtId="0" fontId="4" fillId="13" borderId="9" xfId="2" applyNumberFormat="1" applyFont="1" applyFill="1" applyBorder="1" applyAlignment="1" applyProtection="1">
      <alignment horizontal="center" vertical="center" wrapText="1"/>
    </xf>
    <xf numFmtId="177" fontId="11" fillId="2" borderId="9" xfId="3" applyNumberFormat="1" applyFont="1" applyFill="1" applyBorder="1" applyAlignment="1" applyProtection="1">
      <alignment horizontal="center" vertical="center"/>
      <protection locked="0"/>
    </xf>
    <xf numFmtId="0" fontId="6" fillId="14" borderId="9" xfId="2" applyNumberFormat="1" applyFont="1" applyFill="1" applyBorder="1" applyAlignment="1" applyProtection="1">
      <alignment horizontal="center" vertical="center" wrapText="1"/>
    </xf>
    <xf numFmtId="0" fontId="0" fillId="2" borderId="9" xfId="0" applyFill="1" applyBorder="1" applyAlignment="1">
      <alignment horizontal="center"/>
    </xf>
    <xf numFmtId="0" fontId="29" fillId="14" borderId="9" xfId="0" applyFont="1" applyFill="1" applyBorder="1" applyAlignment="1">
      <alignment horizontal="center" vertical="center"/>
    </xf>
    <xf numFmtId="0" fontId="29" fillId="14" borderId="9" xfId="0" applyFont="1" applyFill="1" applyBorder="1" applyAlignment="1">
      <alignment horizontal="center"/>
    </xf>
    <xf numFmtId="0" fontId="29" fillId="14" borderId="9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/>
    </xf>
    <xf numFmtId="0" fontId="6" fillId="14" borderId="9" xfId="0" applyFont="1" applyFill="1" applyBorder="1" applyAlignment="1">
      <alignment horizontal="center"/>
    </xf>
    <xf numFmtId="0" fontId="6" fillId="15" borderId="9" xfId="0" applyFont="1" applyFill="1" applyBorder="1" applyAlignment="1" applyProtection="1">
      <alignment horizontal="center" vertical="center" wrapText="1"/>
      <protection locked="0"/>
    </xf>
    <xf numFmtId="0" fontId="6" fillId="14" borderId="9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177" fontId="11" fillId="6" borderId="9" xfId="3" applyNumberFormat="1" applyFont="1" applyFill="1" applyBorder="1" applyAlignment="1" applyProtection="1">
      <alignment horizontal="center" vertical="center"/>
      <protection locked="0"/>
    </xf>
    <xf numFmtId="43" fontId="0" fillId="4" borderId="9" xfId="0" applyNumberFormat="1" applyFill="1" applyBorder="1" applyAlignment="1">
      <alignment horizontal="center"/>
    </xf>
    <xf numFmtId="43" fontId="9" fillId="0" borderId="14" xfId="1" applyFont="1" applyBorder="1" applyAlignment="1">
      <alignment vertical="center"/>
    </xf>
    <xf numFmtId="0" fontId="4" fillId="13" borderId="20" xfId="2" applyNumberFormat="1" applyFont="1" applyFill="1" applyBorder="1" applyAlignment="1" applyProtection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/>
    <xf numFmtId="0" fontId="29" fillId="15" borderId="25" xfId="0" applyFont="1" applyFill="1" applyBorder="1" applyAlignment="1">
      <alignment horizontal="center" vertical="center"/>
    </xf>
    <xf numFmtId="0" fontId="0" fillId="2" borderId="25" xfId="0" applyFill="1" applyBorder="1"/>
    <xf numFmtId="43" fontId="0" fillId="12" borderId="0" xfId="1" applyFont="1" applyFill="1" applyAlignment="1">
      <alignment horizontal="center"/>
    </xf>
    <xf numFmtId="43" fontId="32" fillId="12" borderId="26" xfId="1" applyFont="1" applyFill="1" applyBorder="1" applyAlignment="1">
      <alignment horizontal="center" vertical="center"/>
    </xf>
    <xf numFmtId="43" fontId="0" fillId="12" borderId="0" xfId="1" applyFont="1" applyFill="1" applyAlignment="1"/>
    <xf numFmtId="43" fontId="0" fillId="4" borderId="9" xfId="1" applyFont="1" applyFill="1" applyBorder="1" applyAlignment="1"/>
    <xf numFmtId="43" fontId="0" fillId="0" borderId="9" xfId="1" applyFont="1" applyBorder="1" applyAlignment="1"/>
    <xf numFmtId="43" fontId="0" fillId="4" borderId="9" xfId="1" applyFont="1" applyFill="1" applyBorder="1" applyAlignment="1">
      <alignment horizontal="center"/>
    </xf>
    <xf numFmtId="43" fontId="0" fillId="4" borderId="0" xfId="1" applyFont="1" applyFill="1" applyAlignment="1"/>
    <xf numFmtId="43" fontId="0" fillId="0" borderId="0" xfId="0" applyNumberFormat="1"/>
    <xf numFmtId="179" fontId="0" fillId="2" borderId="9" xfId="0" applyNumberFormat="1" applyFill="1" applyBorder="1" applyAlignment="1">
      <alignment horizontal="center"/>
    </xf>
    <xf numFmtId="49" fontId="10" fillId="17" borderId="9" xfId="5" applyNumberFormat="1" applyFont="1" applyFill="1" applyBorder="1" applyAlignment="1">
      <alignment horizontal="center" vertical="center" shrinkToFit="1"/>
    </xf>
    <xf numFmtId="0" fontId="15" fillId="16" borderId="9" xfId="4" applyFont="1" applyFill="1" applyBorder="1" applyAlignment="1">
      <alignment horizontal="center" vertical="center"/>
    </xf>
    <xf numFmtId="49" fontId="10" fillId="16" borderId="9" xfId="5" applyNumberFormat="1" applyFont="1" applyFill="1" applyBorder="1" applyAlignment="1">
      <alignment horizontal="center" vertical="center" shrinkToFit="1"/>
    </xf>
    <xf numFmtId="49" fontId="10" fillId="17" borderId="9" xfId="6" applyNumberFormat="1" applyFont="1" applyFill="1" applyBorder="1" applyAlignment="1">
      <alignment horizontal="center" vertical="center" shrinkToFit="1"/>
    </xf>
    <xf numFmtId="0" fontId="15" fillId="16" borderId="9" xfId="5" applyFont="1" applyFill="1" applyBorder="1" applyAlignment="1">
      <alignment horizontal="center" vertical="center"/>
    </xf>
    <xf numFmtId="0" fontId="0" fillId="12" borderId="9" xfId="0" applyFont="1" applyFill="1" applyBorder="1"/>
    <xf numFmtId="49" fontId="10" fillId="12" borderId="9" xfId="6" applyNumberFormat="1" applyFont="1" applyFill="1" applyBorder="1" applyAlignment="1">
      <alignment horizontal="center" vertical="center" shrinkToFit="1"/>
    </xf>
    <xf numFmtId="0" fontId="38" fillId="12" borderId="9" xfId="0" applyFont="1" applyFill="1" applyBorder="1" applyAlignment="1"/>
    <xf numFmtId="49" fontId="10" fillId="16" borderId="9" xfId="6" applyNumberFormat="1" applyFont="1" applyFill="1" applyBorder="1" applyAlignment="1">
      <alignment horizontal="center" vertical="center" shrinkToFit="1"/>
    </xf>
    <xf numFmtId="0" fontId="0" fillId="12" borderId="9" xfId="0" applyFont="1" applyFill="1" applyBorder="1" applyAlignment="1"/>
    <xf numFmtId="49" fontId="40" fillId="17" borderId="9" xfId="6" applyNumberFormat="1" applyFont="1" applyFill="1" applyBorder="1" applyAlignment="1">
      <alignment horizontal="center" vertical="center" shrinkToFit="1"/>
    </xf>
    <xf numFmtId="49" fontId="0" fillId="17" borderId="9" xfId="6" applyNumberFormat="1" applyFont="1" applyFill="1" applyBorder="1" applyAlignment="1">
      <alignment horizontal="center" vertical="center" shrinkToFit="1"/>
    </xf>
    <xf numFmtId="180" fontId="41" fillId="17" borderId="9" xfId="4" applyNumberFormat="1" applyFont="1" applyFill="1" applyBorder="1" applyAlignment="1">
      <alignment horizontal="center" vertical="center" shrinkToFit="1"/>
    </xf>
    <xf numFmtId="180" fontId="15" fillId="16" borderId="9" xfId="4" applyNumberFormat="1" applyFont="1" applyFill="1" applyBorder="1" applyAlignment="1">
      <alignment horizontal="center" vertical="center"/>
    </xf>
    <xf numFmtId="180" fontId="41" fillId="16" borderId="9" xfId="4" applyNumberFormat="1" applyFont="1" applyFill="1" applyBorder="1" applyAlignment="1">
      <alignment horizontal="center" vertical="center" shrinkToFit="1"/>
    </xf>
    <xf numFmtId="180" fontId="10" fillId="16" borderId="9" xfId="6" applyNumberFormat="1" applyFont="1" applyFill="1" applyBorder="1" applyAlignment="1">
      <alignment horizontal="center" vertical="center" shrinkToFit="1"/>
    </xf>
    <xf numFmtId="180" fontId="41" fillId="16" borderId="9" xfId="4" applyNumberFormat="1" applyFont="1" applyFill="1" applyBorder="1" applyAlignment="1">
      <alignment horizontal="center" vertical="center"/>
    </xf>
    <xf numFmtId="9" fontId="41" fillId="16" borderId="9" xfId="4" applyNumberFormat="1" applyFont="1" applyFill="1" applyBorder="1" applyAlignment="1">
      <alignment horizontal="center" vertical="center"/>
    </xf>
    <xf numFmtId="180" fontId="42" fillId="18" borderId="9" xfId="4" applyNumberFormat="1" applyFont="1" applyFill="1" applyBorder="1" applyAlignment="1">
      <alignment horizontal="center" vertical="center" shrinkToFit="1"/>
    </xf>
    <xf numFmtId="0" fontId="15" fillId="19" borderId="9" xfId="4" applyFont="1" applyFill="1" applyBorder="1" applyAlignment="1">
      <alignment horizontal="center" vertical="center"/>
    </xf>
    <xf numFmtId="180" fontId="15" fillId="19" borderId="9" xfId="4" applyNumberFormat="1" applyFont="1" applyFill="1" applyBorder="1" applyAlignment="1">
      <alignment horizontal="center" vertical="center"/>
    </xf>
    <xf numFmtId="49" fontId="10" fillId="18" borderId="9" xfId="5" applyNumberFormat="1" applyFont="1" applyFill="1" applyBorder="1" applyAlignment="1">
      <alignment horizontal="center" vertical="center" shrinkToFit="1"/>
    </xf>
    <xf numFmtId="179" fontId="10" fillId="19" borderId="9" xfId="5" applyNumberFormat="1" applyFont="1" applyFill="1" applyBorder="1" applyAlignment="1">
      <alignment horizontal="center" vertical="center" shrinkToFit="1"/>
    </xf>
    <xf numFmtId="179" fontId="42" fillId="19" borderId="9" xfId="4" applyNumberFormat="1" applyFont="1" applyFill="1" applyBorder="1" applyAlignment="1">
      <alignment horizontal="center" vertical="center" shrinkToFit="1"/>
    </xf>
    <xf numFmtId="49" fontId="10" fillId="18" borderId="9" xfId="6" applyNumberFormat="1" applyFont="1" applyFill="1" applyBorder="1" applyAlignment="1">
      <alignment horizontal="center" vertical="center" shrinkToFit="1"/>
    </xf>
    <xf numFmtId="0" fontId="10" fillId="18" borderId="9" xfId="6" applyNumberFormat="1" applyFont="1" applyFill="1" applyBorder="1" applyAlignment="1">
      <alignment horizontal="center" vertical="center" shrinkToFit="1"/>
    </xf>
    <xf numFmtId="179" fontId="10" fillId="18" borderId="9" xfId="6" applyNumberFormat="1" applyFont="1" applyFill="1" applyBorder="1" applyAlignment="1">
      <alignment horizontal="center" vertical="center" shrinkToFit="1"/>
    </xf>
    <xf numFmtId="180" fontId="10" fillId="19" borderId="9" xfId="6" applyNumberFormat="1" applyFont="1" applyFill="1" applyBorder="1" applyAlignment="1">
      <alignment horizontal="center" vertical="center" shrinkToFit="1"/>
    </xf>
    <xf numFmtId="49" fontId="39" fillId="18" borderId="9" xfId="6" applyNumberFormat="1" applyFont="1" applyFill="1" applyBorder="1" applyAlignment="1">
      <alignment horizontal="center" vertical="center" shrinkToFit="1"/>
    </xf>
    <xf numFmtId="49" fontId="43" fillId="18" borderId="9" xfId="6" applyNumberFormat="1" applyFont="1" applyFill="1" applyBorder="1" applyAlignment="1">
      <alignment horizontal="center" vertical="center" shrinkToFit="1"/>
    </xf>
    <xf numFmtId="0" fontId="39" fillId="18" borderId="9" xfId="6" applyNumberFormat="1" applyFont="1" applyFill="1" applyBorder="1" applyAlignment="1">
      <alignment horizontal="center" vertical="center" shrinkToFit="1"/>
    </xf>
    <xf numFmtId="180" fontId="42" fillId="19" borderId="9" xfId="4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5" fillId="19" borderId="9" xfId="5" applyNumberFormat="1" applyFont="1" applyFill="1" applyBorder="1" applyAlignment="1">
      <alignment horizontal="center" vertical="center"/>
    </xf>
    <xf numFmtId="1" fontId="15" fillId="16" borderId="9" xfId="5" applyNumberFormat="1" applyFont="1" applyFill="1" applyBorder="1" applyAlignment="1">
      <alignment horizontal="center" vertical="center"/>
    </xf>
    <xf numFmtId="0" fontId="28" fillId="14" borderId="6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/>
    </xf>
    <xf numFmtId="0" fontId="29" fillId="15" borderId="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8" fillId="14" borderId="21" xfId="0" applyFont="1" applyFill="1" applyBorder="1" applyAlignment="1">
      <alignment horizontal="center" vertical="center"/>
    </xf>
    <xf numFmtId="0" fontId="28" fillId="14" borderId="22" xfId="0" applyFont="1" applyFill="1" applyBorder="1" applyAlignment="1">
      <alignment horizontal="center" vertical="center"/>
    </xf>
    <xf numFmtId="0" fontId="28" fillId="14" borderId="23" xfId="0" applyFont="1" applyFill="1" applyBorder="1" applyAlignment="1">
      <alignment horizontal="center" vertical="center"/>
    </xf>
    <xf numFmtId="0" fontId="28" fillId="14" borderId="3" xfId="0" applyFont="1" applyFill="1" applyBorder="1" applyAlignment="1">
      <alignment horizontal="center" vertical="center"/>
    </xf>
    <xf numFmtId="0" fontId="28" fillId="14" borderId="5" xfId="0" applyFont="1" applyFill="1" applyBorder="1" applyAlignment="1">
      <alignment horizontal="center" vertical="center"/>
    </xf>
    <xf numFmtId="0" fontId="28" fillId="14" borderId="24" xfId="0" applyFont="1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180" fontId="41" fillId="17" borderId="25" xfId="4" applyNumberFormat="1" applyFont="1" applyFill="1" applyBorder="1" applyAlignment="1">
      <alignment horizontal="center" vertical="center" shrinkToFit="1"/>
    </xf>
    <xf numFmtId="180" fontId="41" fillId="17" borderId="19" xfId="4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wrapText="1"/>
    </xf>
    <xf numFmtId="49" fontId="10" fillId="17" borderId="25" xfId="6" applyNumberFormat="1" applyFont="1" applyFill="1" applyBorder="1" applyAlignment="1">
      <alignment horizontal="center" vertical="center" shrinkToFit="1"/>
    </xf>
    <xf numFmtId="49" fontId="10" fillId="17" borderId="19" xfId="6" applyNumberFormat="1" applyFont="1" applyFill="1" applyBorder="1" applyAlignment="1">
      <alignment horizontal="center" vertical="center" shrinkToFit="1"/>
    </xf>
    <xf numFmtId="0" fontId="10" fillId="18" borderId="25" xfId="6" applyNumberFormat="1" applyFont="1" applyFill="1" applyBorder="1" applyAlignment="1">
      <alignment horizontal="center" vertical="center" shrinkToFit="1"/>
    </xf>
    <xf numFmtId="0" fontId="10" fillId="18" borderId="19" xfId="6" applyNumberFormat="1" applyFont="1" applyFill="1" applyBorder="1" applyAlignment="1">
      <alignment horizontal="center" vertical="center" shrinkToFit="1"/>
    </xf>
    <xf numFmtId="0" fontId="37" fillId="16" borderId="27" xfId="4" applyNumberFormat="1" applyFont="1" applyFill="1" applyBorder="1" applyAlignment="1">
      <alignment horizontal="center" vertical="center"/>
    </xf>
    <xf numFmtId="0" fontId="37" fillId="16" borderId="28" xfId="4" applyNumberFormat="1" applyFont="1" applyFill="1" applyBorder="1" applyAlignment="1">
      <alignment horizontal="center" vertical="center"/>
    </xf>
    <xf numFmtId="0" fontId="37" fillId="16" borderId="29" xfId="4" applyNumberFormat="1" applyFont="1" applyFill="1" applyBorder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6" fillId="0" borderId="0" xfId="4" applyFont="1" applyAlignment="1">
      <alignment horizontal="center" vertical="center"/>
    </xf>
    <xf numFmtId="0" fontId="37" fillId="16" borderId="9" xfId="4" applyNumberFormat="1" applyFont="1" applyFill="1" applyBorder="1" applyAlignment="1">
      <alignment horizontal="center" vertical="center"/>
    </xf>
    <xf numFmtId="0" fontId="37" fillId="16" borderId="25" xfId="4" applyNumberFormat="1" applyFont="1" applyFill="1" applyBorder="1" applyAlignment="1">
      <alignment horizontal="center" vertical="center"/>
    </xf>
    <xf numFmtId="0" fontId="37" fillId="16" borderId="19" xfId="4" applyNumberFormat="1" applyFont="1" applyFill="1" applyBorder="1" applyAlignment="1">
      <alignment horizontal="center" vertical="center"/>
    </xf>
  </cellXfs>
  <cellStyles count="7">
    <cellStyle name="常规" xfId="0" builtinId="0"/>
    <cellStyle name="常规 2" xfId="4"/>
    <cellStyle name="常规 2 2 2" xfId="6"/>
    <cellStyle name="常规 2 4" xfId="5"/>
    <cellStyle name="常规_Sheet1" xfId="2"/>
    <cellStyle name="千位分隔" xfId="1" builtinId="3"/>
    <cellStyle name="千位分隔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130;&#21153;&#25253;&#21578;\&#20844;&#21496;&#36130;&#21153;&#20998;&#26512;&#21450;&#39044;&#31639;&#25253;&#21578;\&#20998;&#26512;2016\12&#26376;\2016&#24180;&#24213;&#21508;&#37096;&#38376;&#2015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三、人力资源状况统计表汇总"/>
    </sheetNames>
    <sheetDataSet>
      <sheetData sheetId="0" refreshError="1">
        <row r="1">
          <cell r="A1" t="str">
            <v>财富证券有限责任公司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 t="str">
            <v>人力资源状况统计表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截至2016-12-31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部门</v>
          </cell>
          <cell r="B4" t="str">
            <v>人员总数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0</v>
          </cell>
          <cell r="B5" t="str">
            <v>现人数</v>
          </cell>
          <cell r="C5" t="str">
            <v>现有人数占比</v>
          </cell>
          <cell r="D5" t="str">
            <v>11月末</v>
          </cell>
          <cell r="E5" t="str">
            <v>2015年末</v>
          </cell>
        </row>
        <row r="6">
          <cell r="A6" t="str">
            <v>公司领导</v>
          </cell>
          <cell r="B6">
            <v>13</v>
          </cell>
          <cell r="C6">
            <v>8.1148564294631718E-3</v>
          </cell>
          <cell r="D6">
            <v>13</v>
          </cell>
          <cell r="E6">
            <v>20</v>
          </cell>
        </row>
        <row r="7">
          <cell r="A7" t="str">
            <v>公司领导小计①</v>
          </cell>
          <cell r="B7">
            <v>13</v>
          </cell>
          <cell r="C7">
            <v>8.1148564294631718E-3</v>
          </cell>
          <cell r="D7">
            <v>13</v>
          </cell>
          <cell r="E7">
            <v>20</v>
          </cell>
        </row>
        <row r="8">
          <cell r="A8" t="str">
            <v>董事会办公室</v>
          </cell>
          <cell r="B8">
            <v>8</v>
          </cell>
          <cell r="C8">
            <v>4.9937578027465668E-3</v>
          </cell>
          <cell r="D8">
            <v>8</v>
          </cell>
          <cell r="E8">
            <v>8</v>
          </cell>
        </row>
        <row r="9">
          <cell r="A9" t="str">
            <v>办公室</v>
          </cell>
          <cell r="B9">
            <v>11</v>
          </cell>
          <cell r="C9">
            <v>6.8664169787765296E-3</v>
          </cell>
          <cell r="D9">
            <v>12</v>
          </cell>
          <cell r="E9">
            <v>13</v>
          </cell>
        </row>
        <row r="10">
          <cell r="A10" t="str">
            <v>北京办事处</v>
          </cell>
          <cell r="B10">
            <v>7</v>
          </cell>
          <cell r="C10">
            <v>4.3695380774032462E-3</v>
          </cell>
          <cell r="D10">
            <v>7</v>
          </cell>
          <cell r="E10">
            <v>6</v>
          </cell>
        </row>
        <row r="11">
          <cell r="A11" t="str">
            <v>党群办</v>
          </cell>
          <cell r="B11">
            <v>2</v>
          </cell>
          <cell r="C11">
            <v>1.2484394506866417E-3</v>
          </cell>
          <cell r="D11">
            <v>2</v>
          </cell>
          <cell r="E11">
            <v>2</v>
          </cell>
        </row>
        <row r="12">
          <cell r="A12" t="str">
            <v>稽核审计部</v>
          </cell>
          <cell r="B12">
            <v>8</v>
          </cell>
          <cell r="C12">
            <v>4.9937578027465668E-3</v>
          </cell>
          <cell r="D12">
            <v>8</v>
          </cell>
          <cell r="E12">
            <v>9</v>
          </cell>
        </row>
        <row r="13">
          <cell r="A13" t="str">
            <v>人力资源部</v>
          </cell>
          <cell r="B13">
            <v>11</v>
          </cell>
          <cell r="C13">
            <v>6.8664169787765296E-3</v>
          </cell>
          <cell r="D13">
            <v>11</v>
          </cell>
          <cell r="E13">
            <v>10</v>
          </cell>
        </row>
        <row r="14">
          <cell r="A14" t="str">
            <v>后台小计②</v>
          </cell>
          <cell r="B14">
            <v>47</v>
          </cell>
          <cell r="C14">
            <v>2.9338327091136079E-2</v>
          </cell>
          <cell r="D14">
            <v>48</v>
          </cell>
          <cell r="E14">
            <v>48</v>
          </cell>
        </row>
        <row r="15">
          <cell r="A15" t="str">
            <v>财务管理部</v>
          </cell>
          <cell r="B15">
            <v>26</v>
          </cell>
          <cell r="C15">
            <v>1.6229712858926344E-2</v>
          </cell>
          <cell r="D15">
            <v>26</v>
          </cell>
          <cell r="E15">
            <v>23</v>
          </cell>
        </row>
        <row r="16">
          <cell r="A16" t="str">
            <v>资金运营部</v>
          </cell>
          <cell r="B16">
            <v>7</v>
          </cell>
          <cell r="C16">
            <v>4.3695380774032462E-3</v>
          </cell>
          <cell r="D16">
            <v>7</v>
          </cell>
          <cell r="E16">
            <v>7</v>
          </cell>
        </row>
        <row r="17">
          <cell r="A17" t="str">
            <v>合规法务部</v>
          </cell>
          <cell r="B17">
            <v>10</v>
          </cell>
          <cell r="C17">
            <v>6.2421972534332081E-3</v>
          </cell>
          <cell r="D17">
            <v>11</v>
          </cell>
          <cell r="E17">
            <v>10</v>
          </cell>
        </row>
        <row r="18">
          <cell r="A18" t="str">
            <v>风险管理部</v>
          </cell>
          <cell r="B18">
            <v>11</v>
          </cell>
          <cell r="C18">
            <v>6.8664169787765296E-3</v>
          </cell>
          <cell r="D18">
            <v>11</v>
          </cell>
          <cell r="E18">
            <v>9</v>
          </cell>
        </row>
        <row r="19">
          <cell r="A19" t="str">
            <v>研究发展中心</v>
          </cell>
          <cell r="B19">
            <v>26</v>
          </cell>
          <cell r="C19">
            <v>1.6229712858926344E-2</v>
          </cell>
          <cell r="D19">
            <v>26</v>
          </cell>
          <cell r="E19">
            <v>22</v>
          </cell>
        </row>
        <row r="20">
          <cell r="A20" t="str">
            <v>结算管理部</v>
          </cell>
          <cell r="B20">
            <v>26</v>
          </cell>
          <cell r="C20">
            <v>1.6229712858926344E-2</v>
          </cell>
          <cell r="D20">
            <v>25</v>
          </cell>
          <cell r="E20">
            <v>22</v>
          </cell>
        </row>
        <row r="21">
          <cell r="A21" t="str">
            <v>资产托管部</v>
          </cell>
          <cell r="B21">
            <v>1</v>
          </cell>
          <cell r="C21">
            <v>0</v>
          </cell>
          <cell r="D21">
            <v>2</v>
          </cell>
          <cell r="E21">
            <v>0</v>
          </cell>
        </row>
        <row r="22">
          <cell r="A22" t="str">
            <v>信息技术中心</v>
          </cell>
          <cell r="B22">
            <v>38</v>
          </cell>
          <cell r="C22">
            <v>2.3720349563046191E-2</v>
          </cell>
          <cell r="D22">
            <v>38</v>
          </cell>
          <cell r="E22">
            <v>35</v>
          </cell>
        </row>
        <row r="23">
          <cell r="A23" t="str">
            <v>风险管理部（深）</v>
          </cell>
          <cell r="B23">
            <v>4</v>
          </cell>
          <cell r="C23">
            <v>2.4968789013732834E-3</v>
          </cell>
          <cell r="D23">
            <v>4</v>
          </cell>
          <cell r="E23">
            <v>3</v>
          </cell>
        </row>
        <row r="24">
          <cell r="A24" t="str">
            <v>中台小计③</v>
          </cell>
          <cell r="B24">
            <v>149</v>
          </cell>
          <cell r="C24">
            <v>9.3008739076154812E-2</v>
          </cell>
          <cell r="D24">
            <v>150</v>
          </cell>
          <cell r="E24">
            <v>131</v>
          </cell>
        </row>
        <row r="25">
          <cell r="A25" t="str">
            <v>经纪业务总部</v>
          </cell>
          <cell r="B25">
            <v>9</v>
          </cell>
          <cell r="C25">
            <v>5.6179775280898875E-3</v>
          </cell>
          <cell r="D25">
            <v>9</v>
          </cell>
          <cell r="E25">
            <v>10</v>
          </cell>
        </row>
        <row r="26">
          <cell r="A26" t="str">
            <v>零售业务部</v>
          </cell>
          <cell r="B26">
            <v>18</v>
          </cell>
          <cell r="C26">
            <v>1.1235955056179775E-2</v>
          </cell>
          <cell r="D26">
            <v>18</v>
          </cell>
          <cell r="E26">
            <v>10</v>
          </cell>
        </row>
        <row r="27">
          <cell r="A27" t="str">
            <v>运营支持部</v>
          </cell>
          <cell r="B27">
            <v>11</v>
          </cell>
          <cell r="C27">
            <v>6.8664169787765296E-3</v>
          </cell>
          <cell r="D27">
            <v>10</v>
          </cell>
          <cell r="E27">
            <v>9</v>
          </cell>
        </row>
        <row r="28">
          <cell r="A28" t="str">
            <v>信用业务部</v>
          </cell>
          <cell r="B28">
            <v>12</v>
          </cell>
          <cell r="C28">
            <v>7.4906367041198503E-3</v>
          </cell>
          <cell r="D28">
            <v>12</v>
          </cell>
          <cell r="E28">
            <v>11</v>
          </cell>
        </row>
        <row r="29">
          <cell r="A29" t="str">
            <v>机构业务部</v>
          </cell>
          <cell r="B29">
            <v>16</v>
          </cell>
          <cell r="C29">
            <v>9.9875156054931337E-3</v>
          </cell>
          <cell r="D29">
            <v>16</v>
          </cell>
          <cell r="E29">
            <v>8</v>
          </cell>
        </row>
        <row r="30">
          <cell r="A30" t="str">
            <v>资产管理部</v>
          </cell>
          <cell r="B30">
            <v>33</v>
          </cell>
          <cell r="C30">
            <v>2.0599250936329586E-2</v>
          </cell>
          <cell r="D30">
            <v>34</v>
          </cell>
          <cell r="E30">
            <v>28</v>
          </cell>
        </row>
        <row r="31">
          <cell r="A31" t="str">
            <v>投资银行总部</v>
          </cell>
          <cell r="B31">
            <v>2</v>
          </cell>
          <cell r="C31">
            <v>1.2484394506866417E-3</v>
          </cell>
          <cell r="D31">
            <v>2</v>
          </cell>
          <cell r="E31">
            <v>7</v>
          </cell>
        </row>
        <row r="32">
          <cell r="A32" t="str">
            <v>股权融资部</v>
          </cell>
          <cell r="B32">
            <v>29</v>
          </cell>
          <cell r="C32">
            <v>1.8102372034956304E-2</v>
          </cell>
          <cell r="D32">
            <v>28</v>
          </cell>
          <cell r="E32">
            <v>19</v>
          </cell>
        </row>
        <row r="33">
          <cell r="A33" t="str">
            <v>财务顾问部</v>
          </cell>
          <cell r="B33" t="str">
            <v>0</v>
          </cell>
          <cell r="C33">
            <v>0</v>
          </cell>
          <cell r="D33" t="str">
            <v>0</v>
          </cell>
          <cell r="E33">
            <v>7</v>
          </cell>
        </row>
        <row r="34">
          <cell r="A34" t="str">
            <v>债券融资部</v>
          </cell>
          <cell r="B34">
            <v>46</v>
          </cell>
          <cell r="C34">
            <v>2.871410736579276E-2</v>
          </cell>
          <cell r="D34">
            <v>45</v>
          </cell>
          <cell r="E34">
            <v>25</v>
          </cell>
        </row>
        <row r="35">
          <cell r="A35" t="str">
            <v>质量控制部</v>
          </cell>
          <cell r="B35">
            <v>6</v>
          </cell>
          <cell r="C35">
            <v>3.7453183520599251E-3</v>
          </cell>
          <cell r="D35">
            <v>6</v>
          </cell>
          <cell r="E35">
            <v>0</v>
          </cell>
        </row>
        <row r="36">
          <cell r="A36" t="str">
            <v>资本市场部</v>
          </cell>
          <cell r="B36">
            <v>6</v>
          </cell>
          <cell r="C36">
            <v>3.7453183520599251E-3</v>
          </cell>
          <cell r="D36">
            <v>6</v>
          </cell>
          <cell r="E36">
            <v>0</v>
          </cell>
        </row>
        <row r="37">
          <cell r="A37" t="str">
            <v>中小企业融资部</v>
          </cell>
          <cell r="B37">
            <v>45</v>
          </cell>
          <cell r="C37">
            <v>2.8089887640449437E-2</v>
          </cell>
          <cell r="D37">
            <v>45</v>
          </cell>
          <cell r="E37">
            <v>37</v>
          </cell>
        </row>
        <row r="38">
          <cell r="A38" t="str">
            <v>质控内核部</v>
          </cell>
          <cell r="B38" t="str">
            <v>0</v>
          </cell>
          <cell r="C38">
            <v>0</v>
          </cell>
          <cell r="D38" t="str">
            <v>0</v>
          </cell>
          <cell r="E38">
            <v>0</v>
          </cell>
        </row>
        <row r="39">
          <cell r="A39" t="str">
            <v>浙江分公司</v>
          </cell>
          <cell r="B39">
            <v>4</v>
          </cell>
          <cell r="C39">
            <v>2.4968789013732834E-3</v>
          </cell>
          <cell r="D39">
            <v>4</v>
          </cell>
          <cell r="E39">
            <v>5</v>
          </cell>
        </row>
        <row r="40">
          <cell r="A40" t="str">
            <v>综合管理部</v>
          </cell>
          <cell r="B40">
            <v>4</v>
          </cell>
          <cell r="C40">
            <v>2.4968789013732834E-3</v>
          </cell>
          <cell r="D40">
            <v>4</v>
          </cell>
          <cell r="E40">
            <v>0</v>
          </cell>
        </row>
        <row r="41">
          <cell r="A41" t="str">
            <v>综合业务部</v>
          </cell>
          <cell r="B41">
            <v>5</v>
          </cell>
          <cell r="C41">
            <v>3.1210986267166041E-3</v>
          </cell>
          <cell r="D41">
            <v>5</v>
          </cell>
          <cell r="E41">
            <v>3</v>
          </cell>
        </row>
        <row r="42">
          <cell r="A42" t="str">
            <v>网络金融部</v>
          </cell>
          <cell r="B42">
            <v>38</v>
          </cell>
          <cell r="C42">
            <v>2.3720349563046191E-2</v>
          </cell>
          <cell r="D42">
            <v>37</v>
          </cell>
          <cell r="E42">
            <v>30</v>
          </cell>
        </row>
        <row r="43">
          <cell r="A43" t="str">
            <v>深圳分公司</v>
          </cell>
          <cell r="B43">
            <v>2</v>
          </cell>
          <cell r="C43">
            <v>1.2484394506866417E-3</v>
          </cell>
          <cell r="D43">
            <v>3</v>
          </cell>
          <cell r="E43">
            <v>2</v>
          </cell>
        </row>
        <row r="44">
          <cell r="A44" t="str">
            <v>金融工程部</v>
          </cell>
          <cell r="B44">
            <v>14</v>
          </cell>
          <cell r="C44">
            <v>8.7390761548064924E-3</v>
          </cell>
          <cell r="D44">
            <v>15</v>
          </cell>
          <cell r="E44">
            <v>11</v>
          </cell>
        </row>
        <row r="45">
          <cell r="A45" t="str">
            <v>固定收益部</v>
          </cell>
          <cell r="B45">
            <v>18</v>
          </cell>
          <cell r="C45">
            <v>1.1235955056179775E-2</v>
          </cell>
          <cell r="D45">
            <v>18</v>
          </cell>
          <cell r="E45">
            <v>19</v>
          </cell>
        </row>
        <row r="46">
          <cell r="A46" t="str">
            <v>证券投资部</v>
          </cell>
          <cell r="B46">
            <v>8</v>
          </cell>
          <cell r="C46">
            <v>4.9937578027465668E-3</v>
          </cell>
          <cell r="D46">
            <v>8</v>
          </cell>
          <cell r="E46">
            <v>14</v>
          </cell>
        </row>
        <row r="47">
          <cell r="A47" t="str">
            <v>金融衍生品投资部</v>
          </cell>
          <cell r="B47">
            <v>7</v>
          </cell>
          <cell r="C47">
            <v>4.3695380774032462E-3</v>
          </cell>
          <cell r="D47">
            <v>7</v>
          </cell>
          <cell r="E47">
            <v>8</v>
          </cell>
        </row>
        <row r="48">
          <cell r="A48" t="str">
            <v>投顾业务部</v>
          </cell>
          <cell r="B48">
            <v>6</v>
          </cell>
          <cell r="C48">
            <v>3.7453183520599251E-3</v>
          </cell>
          <cell r="D48">
            <v>5</v>
          </cell>
          <cell r="E48">
            <v>0</v>
          </cell>
        </row>
        <row r="49">
          <cell r="A49" t="str">
            <v>做市业务部</v>
          </cell>
          <cell r="B49">
            <v>8</v>
          </cell>
          <cell r="C49">
            <v>4.9937578027465668E-3</v>
          </cell>
          <cell r="D49">
            <v>7</v>
          </cell>
          <cell r="E49">
            <v>0</v>
          </cell>
        </row>
        <row r="50">
          <cell r="A50" t="str">
            <v>广东分公司</v>
          </cell>
          <cell r="B50">
            <v>3</v>
          </cell>
          <cell r="C50">
            <v>1.8726591760299626E-3</v>
          </cell>
          <cell r="D50">
            <v>2</v>
          </cell>
          <cell r="E50">
            <v>0</v>
          </cell>
        </row>
        <row r="51">
          <cell r="A51" t="str">
            <v>前台小计④</v>
          </cell>
          <cell r="B51">
            <v>350</v>
          </cell>
          <cell r="C51">
            <v>0.2184769038701623</v>
          </cell>
          <cell r="D51">
            <v>346</v>
          </cell>
          <cell r="E51">
            <v>263</v>
          </cell>
        </row>
        <row r="52">
          <cell r="A52" t="str">
            <v>小计①+②+③+④</v>
          </cell>
          <cell r="B52">
            <v>559</v>
          </cell>
          <cell r="C52">
            <v>0.34893882646691637</v>
          </cell>
          <cell r="D52">
            <v>557</v>
          </cell>
          <cell r="E52">
            <v>462</v>
          </cell>
        </row>
        <row r="53">
          <cell r="A53" t="str">
            <v>长沙总部证券营业部</v>
          </cell>
          <cell r="B53">
            <v>62</v>
          </cell>
          <cell r="C53">
            <v>3.870162297128589E-2</v>
          </cell>
          <cell r="D53">
            <v>74</v>
          </cell>
          <cell r="E53">
            <v>104</v>
          </cell>
        </row>
        <row r="54">
          <cell r="A54" t="str">
            <v>长沙八一路证券营业部</v>
          </cell>
          <cell r="B54">
            <v>40</v>
          </cell>
          <cell r="C54">
            <v>2.4968789013732832E-2</v>
          </cell>
          <cell r="D54">
            <v>41</v>
          </cell>
          <cell r="E54">
            <v>42</v>
          </cell>
        </row>
        <row r="55">
          <cell r="A55" t="str">
            <v>浏阳世纪大道证券营业部</v>
          </cell>
          <cell r="B55">
            <v>3</v>
          </cell>
          <cell r="C55">
            <v>1.8726591760299626E-3</v>
          </cell>
          <cell r="D55">
            <v>3</v>
          </cell>
          <cell r="E55">
            <v>4</v>
          </cell>
        </row>
        <row r="56">
          <cell r="A56" t="str">
            <v>长沙曙光中路证券营业部</v>
          </cell>
          <cell r="B56">
            <v>48</v>
          </cell>
          <cell r="C56">
            <v>2.9962546816479401E-2</v>
          </cell>
          <cell r="D56">
            <v>48</v>
          </cell>
          <cell r="E56">
            <v>47</v>
          </cell>
        </row>
        <row r="57">
          <cell r="A57" t="str">
            <v>长沙宁乡花明北路证券营业部</v>
          </cell>
          <cell r="B57">
            <v>7</v>
          </cell>
          <cell r="C57">
            <v>4.3695380774032462E-3</v>
          </cell>
          <cell r="D57">
            <v>7</v>
          </cell>
          <cell r="E57">
            <v>7</v>
          </cell>
        </row>
        <row r="58">
          <cell r="A58" t="str">
            <v>长沙芙蓉中路证券营业部</v>
          </cell>
          <cell r="B58">
            <v>59</v>
          </cell>
          <cell r="C58">
            <v>3.682896379525593E-2</v>
          </cell>
          <cell r="D58">
            <v>56</v>
          </cell>
          <cell r="E58">
            <v>51</v>
          </cell>
        </row>
        <row r="59">
          <cell r="A59" t="str">
            <v>长沙韶山北路证券营业部</v>
          </cell>
          <cell r="B59">
            <v>45</v>
          </cell>
          <cell r="C59">
            <v>2.8089887640449437E-2</v>
          </cell>
          <cell r="D59">
            <v>46</v>
          </cell>
          <cell r="E59">
            <v>48</v>
          </cell>
        </row>
        <row r="60">
          <cell r="A60" t="str">
            <v>长沙县星沙北路证券营业部</v>
          </cell>
          <cell r="B60">
            <v>13</v>
          </cell>
          <cell r="C60">
            <v>8.1148564294631718E-3</v>
          </cell>
          <cell r="D60">
            <v>12</v>
          </cell>
          <cell r="E60">
            <v>8</v>
          </cell>
        </row>
        <row r="61">
          <cell r="A61" t="str">
            <v>长沙银盆南路证券营业部</v>
          </cell>
          <cell r="B61">
            <v>11</v>
          </cell>
          <cell r="C61">
            <v>6.8664169787765296E-3</v>
          </cell>
          <cell r="D61">
            <v>11</v>
          </cell>
          <cell r="E61">
            <v>8</v>
          </cell>
        </row>
        <row r="62">
          <cell r="A62" t="str">
            <v>长沙万芙路证券营业部</v>
          </cell>
          <cell r="B62">
            <v>11</v>
          </cell>
          <cell r="C62">
            <v>6.8664169787765296E-3</v>
          </cell>
          <cell r="D62">
            <v>9</v>
          </cell>
          <cell r="E62">
            <v>7</v>
          </cell>
        </row>
        <row r="63">
          <cell r="A63" t="str">
            <v>郴州八一南路证券营业部</v>
          </cell>
          <cell r="B63">
            <v>43</v>
          </cell>
          <cell r="C63">
            <v>2.6841448189762796E-2</v>
          </cell>
          <cell r="D63">
            <v>43</v>
          </cell>
          <cell r="E63">
            <v>48</v>
          </cell>
        </row>
        <row r="64">
          <cell r="A64" t="str">
            <v>郴州临武县临武大道证券营业部</v>
          </cell>
          <cell r="B64">
            <v>3</v>
          </cell>
          <cell r="C64">
            <v>1.8726591760299626E-3</v>
          </cell>
          <cell r="D64">
            <v>3</v>
          </cell>
          <cell r="E64">
            <v>4</v>
          </cell>
        </row>
        <row r="65">
          <cell r="A65" t="str">
            <v>湘潭韶山中路证券营业部</v>
          </cell>
          <cell r="B65">
            <v>32</v>
          </cell>
          <cell r="C65">
            <v>1.9975031210986267E-2</v>
          </cell>
          <cell r="D65">
            <v>32</v>
          </cell>
          <cell r="E65">
            <v>31</v>
          </cell>
        </row>
        <row r="66">
          <cell r="A66" t="str">
            <v>湘乡市大正街证券营业部</v>
          </cell>
          <cell r="B66">
            <v>9</v>
          </cell>
          <cell r="C66">
            <v>5.6179775280898875E-3</v>
          </cell>
          <cell r="D66">
            <v>9</v>
          </cell>
          <cell r="E66">
            <v>7</v>
          </cell>
        </row>
        <row r="67">
          <cell r="A67" t="str">
            <v>湘潭芙蓉路证券营业部</v>
          </cell>
          <cell r="B67">
            <v>24</v>
          </cell>
          <cell r="C67">
            <v>1.4981273408239701E-2</v>
          </cell>
          <cell r="D67">
            <v>24</v>
          </cell>
          <cell r="E67">
            <v>24</v>
          </cell>
        </row>
        <row r="68">
          <cell r="A68" t="str">
            <v>株洲建设南路证券营业部</v>
          </cell>
          <cell r="B68">
            <v>23</v>
          </cell>
          <cell r="C68">
            <v>1.435705368289638E-2</v>
          </cell>
          <cell r="D68">
            <v>23</v>
          </cell>
          <cell r="E68">
            <v>21</v>
          </cell>
        </row>
        <row r="69">
          <cell r="A69" t="str">
            <v>邵阳城北路证券营业部</v>
          </cell>
          <cell r="B69">
            <v>40</v>
          </cell>
          <cell r="C69">
            <v>2.4968789013732832E-2</v>
          </cell>
          <cell r="D69">
            <v>39</v>
          </cell>
          <cell r="E69">
            <v>42</v>
          </cell>
        </row>
        <row r="70">
          <cell r="A70" t="str">
            <v>邵阳邵东金龙大道证券营业部</v>
          </cell>
          <cell r="B70">
            <v>8</v>
          </cell>
          <cell r="C70">
            <v>4.9937578027465668E-3</v>
          </cell>
          <cell r="D70">
            <v>8</v>
          </cell>
          <cell r="E70">
            <v>6</v>
          </cell>
        </row>
        <row r="71">
          <cell r="A71" t="str">
            <v>邵阳隆回桃洪路证券营业部</v>
          </cell>
          <cell r="B71">
            <v>5</v>
          </cell>
          <cell r="C71">
            <v>3.1210986267166041E-3</v>
          </cell>
          <cell r="D71">
            <v>5</v>
          </cell>
          <cell r="E71">
            <v>5</v>
          </cell>
        </row>
        <row r="72">
          <cell r="A72" t="str">
            <v>武冈武强路证券营业部</v>
          </cell>
          <cell r="B72">
            <v>19</v>
          </cell>
          <cell r="C72">
            <v>1.1860174781523096E-2</v>
          </cell>
          <cell r="D72">
            <v>19</v>
          </cell>
          <cell r="E72">
            <v>20</v>
          </cell>
        </row>
        <row r="73">
          <cell r="A73" t="str">
            <v>天津烟台道证券营业部</v>
          </cell>
          <cell r="B73">
            <v>45</v>
          </cell>
          <cell r="C73">
            <v>2.8089887640449437E-2</v>
          </cell>
          <cell r="D73">
            <v>45</v>
          </cell>
          <cell r="E73">
            <v>45</v>
          </cell>
        </row>
        <row r="74">
          <cell r="A74" t="str">
            <v>温州车站大道证券营业部</v>
          </cell>
          <cell r="B74">
            <v>24</v>
          </cell>
          <cell r="C74">
            <v>1.4981273408239701E-2</v>
          </cell>
          <cell r="D74">
            <v>24</v>
          </cell>
          <cell r="E74">
            <v>25</v>
          </cell>
        </row>
        <row r="75">
          <cell r="A75" t="str">
            <v>北京中关村东路证券营业部</v>
          </cell>
          <cell r="B75">
            <v>20</v>
          </cell>
          <cell r="C75">
            <v>1.2484394506866416E-2</v>
          </cell>
          <cell r="D75">
            <v>21</v>
          </cell>
          <cell r="E75">
            <v>22</v>
          </cell>
        </row>
        <row r="76">
          <cell r="A76" t="str">
            <v>北京德胜门外大街证券营业部</v>
          </cell>
          <cell r="B76">
            <v>12</v>
          </cell>
          <cell r="C76">
            <v>7.4906367041198503E-3</v>
          </cell>
          <cell r="D76">
            <v>12</v>
          </cell>
          <cell r="E76">
            <v>12</v>
          </cell>
        </row>
        <row r="77">
          <cell r="A77" t="str">
            <v>深圳深南大道证券营业部</v>
          </cell>
          <cell r="B77">
            <v>20</v>
          </cell>
          <cell r="C77">
            <v>1.2484394506866416E-2</v>
          </cell>
          <cell r="D77">
            <v>24</v>
          </cell>
          <cell r="E77">
            <v>29</v>
          </cell>
        </row>
        <row r="78">
          <cell r="A78" t="str">
            <v>深圳红桂路证券营业部</v>
          </cell>
          <cell r="B78">
            <v>29</v>
          </cell>
          <cell r="C78">
            <v>1.8102372034956304E-2</v>
          </cell>
          <cell r="D78">
            <v>28</v>
          </cell>
          <cell r="E78">
            <v>31</v>
          </cell>
        </row>
        <row r="79">
          <cell r="A79" t="str">
            <v>衡阳解放西路证券营业部</v>
          </cell>
          <cell r="B79">
            <v>20</v>
          </cell>
          <cell r="C79">
            <v>1.2484394506866416E-2</v>
          </cell>
          <cell r="D79">
            <v>21</v>
          </cell>
          <cell r="E79">
            <v>24</v>
          </cell>
        </row>
        <row r="80">
          <cell r="A80" t="str">
            <v>吉首人民北路证券营业部</v>
          </cell>
          <cell r="B80">
            <v>28</v>
          </cell>
          <cell r="C80">
            <v>1.7478152309612985E-2</v>
          </cell>
          <cell r="D80">
            <v>28</v>
          </cell>
          <cell r="E80">
            <v>29</v>
          </cell>
        </row>
        <row r="81">
          <cell r="A81" t="str">
            <v>张家界回龙路证券营业部</v>
          </cell>
          <cell r="B81">
            <v>19</v>
          </cell>
          <cell r="C81">
            <v>1.1860174781523096E-2</v>
          </cell>
          <cell r="D81">
            <v>20</v>
          </cell>
          <cell r="E81">
            <v>20</v>
          </cell>
        </row>
        <row r="82">
          <cell r="A82" t="str">
            <v>怀化红星路证券营业部</v>
          </cell>
          <cell r="B82">
            <v>15</v>
          </cell>
          <cell r="C82">
            <v>9.3632958801498131E-3</v>
          </cell>
          <cell r="D82">
            <v>15</v>
          </cell>
          <cell r="E82">
            <v>18</v>
          </cell>
        </row>
        <row r="83">
          <cell r="A83" t="str">
            <v>常德柳叶大道证券营业部</v>
          </cell>
          <cell r="B83">
            <v>20</v>
          </cell>
          <cell r="C83">
            <v>1.2484394506866416E-2</v>
          </cell>
          <cell r="D83">
            <v>20</v>
          </cell>
          <cell r="E83">
            <v>22</v>
          </cell>
        </row>
        <row r="84">
          <cell r="A84" t="str">
            <v>娄底清泉街证券营业部</v>
          </cell>
          <cell r="B84">
            <v>22</v>
          </cell>
          <cell r="C84">
            <v>1.3732833957553059E-2</v>
          </cell>
          <cell r="D84">
            <v>21</v>
          </cell>
          <cell r="E84">
            <v>22</v>
          </cell>
        </row>
        <row r="85">
          <cell r="A85" t="str">
            <v>益阳康富南路证券营业部</v>
          </cell>
          <cell r="B85">
            <v>9</v>
          </cell>
          <cell r="C85">
            <v>5.6179775280898875E-3</v>
          </cell>
          <cell r="D85">
            <v>9</v>
          </cell>
          <cell r="E85">
            <v>9</v>
          </cell>
        </row>
        <row r="86">
          <cell r="A86" t="str">
            <v>岳阳花板桥路证券营业部</v>
          </cell>
          <cell r="B86">
            <v>7</v>
          </cell>
          <cell r="C86">
            <v>4.3695380774032462E-3</v>
          </cell>
          <cell r="D86">
            <v>8</v>
          </cell>
          <cell r="E86">
            <v>7</v>
          </cell>
        </row>
        <row r="87">
          <cell r="A87" t="str">
            <v>永州零陵中路证券营业部</v>
          </cell>
          <cell r="B87">
            <v>17</v>
          </cell>
          <cell r="C87">
            <v>1.0611735330836454E-2</v>
          </cell>
          <cell r="D87">
            <v>17</v>
          </cell>
          <cell r="E87">
            <v>18</v>
          </cell>
        </row>
        <row r="88">
          <cell r="A88" t="str">
            <v>杭州庆春路证券营业部</v>
          </cell>
          <cell r="B88">
            <v>13</v>
          </cell>
          <cell r="C88">
            <v>8.1148564294631718E-3</v>
          </cell>
          <cell r="D88">
            <v>12</v>
          </cell>
          <cell r="E88">
            <v>7</v>
          </cell>
        </row>
        <row r="89">
          <cell r="A89" t="str">
            <v>杭州绍兴路证券营业部</v>
          </cell>
          <cell r="B89">
            <v>6</v>
          </cell>
          <cell r="C89">
            <v>3.7453183520599251E-3</v>
          </cell>
          <cell r="D89">
            <v>3</v>
          </cell>
          <cell r="E89">
            <v>0</v>
          </cell>
        </row>
        <row r="90">
          <cell r="A90" t="str">
            <v>上海大连路证券营业部</v>
          </cell>
          <cell r="B90">
            <v>11</v>
          </cell>
          <cell r="C90">
            <v>6.8664169787765296E-3</v>
          </cell>
          <cell r="D90">
            <v>11</v>
          </cell>
          <cell r="E90">
            <v>8</v>
          </cell>
        </row>
        <row r="91">
          <cell r="A91" t="str">
            <v>北京东三环中路证券营业部</v>
          </cell>
          <cell r="B91">
            <v>5</v>
          </cell>
          <cell r="C91">
            <v>3.1210986267166041E-3</v>
          </cell>
          <cell r="D91">
            <v>4</v>
          </cell>
          <cell r="E91">
            <v>2</v>
          </cell>
        </row>
        <row r="92">
          <cell r="A92" t="str">
            <v>武汉淮海路营业部</v>
          </cell>
          <cell r="B92">
            <v>9</v>
          </cell>
          <cell r="C92">
            <v>5.6179775280898875E-3</v>
          </cell>
          <cell r="D92">
            <v>9</v>
          </cell>
          <cell r="E92">
            <v>0</v>
          </cell>
        </row>
        <row r="93">
          <cell r="A93" t="str">
            <v>福州鳌峰路营业部</v>
          </cell>
          <cell r="B93">
            <v>5</v>
          </cell>
          <cell r="C93">
            <v>3.1210986267166041E-3</v>
          </cell>
          <cell r="D93">
            <v>5</v>
          </cell>
          <cell r="E93">
            <v>0</v>
          </cell>
        </row>
        <row r="94">
          <cell r="A94" t="str">
            <v>合肥金寨路营业部</v>
          </cell>
          <cell r="B94">
            <v>7</v>
          </cell>
          <cell r="C94">
            <v>4.3695380774032462E-3</v>
          </cell>
          <cell r="D94">
            <v>4</v>
          </cell>
          <cell r="E94">
            <v>0</v>
          </cell>
        </row>
        <row r="95">
          <cell r="A95" t="str">
            <v>中山市中山三路营业部</v>
          </cell>
          <cell r="B95">
            <v>4</v>
          </cell>
          <cell r="C95">
            <v>2.4968789013732834E-3</v>
          </cell>
          <cell r="D95">
            <v>2</v>
          </cell>
          <cell r="E95">
            <v>0</v>
          </cell>
        </row>
        <row r="96">
          <cell r="A96" t="str">
            <v>青岛山东路证券营业部</v>
          </cell>
          <cell r="B96">
            <v>8</v>
          </cell>
          <cell r="C96">
            <v>4.9937578027465668E-3</v>
          </cell>
          <cell r="D96">
            <v>7</v>
          </cell>
          <cell r="E96">
            <v>0</v>
          </cell>
        </row>
        <row r="97">
          <cell r="A97" t="str">
            <v>南昌凤凰中大道营业部</v>
          </cell>
          <cell r="B97">
            <v>6</v>
          </cell>
          <cell r="C97">
            <v>3.7453183520599251E-3</v>
          </cell>
          <cell r="D97">
            <v>4</v>
          </cell>
          <cell r="E97">
            <v>0</v>
          </cell>
        </row>
        <row r="98">
          <cell r="A98" t="str">
            <v>南宁金湖路证券营业部</v>
          </cell>
          <cell r="B98">
            <v>11</v>
          </cell>
          <cell r="C98">
            <v>6.8664169787765296E-3</v>
          </cell>
          <cell r="D98">
            <v>10</v>
          </cell>
          <cell r="E98">
            <v>0</v>
          </cell>
        </row>
        <row r="99">
          <cell r="A99" t="str">
            <v>西安大庆路证券营业部</v>
          </cell>
          <cell r="B99">
            <v>11</v>
          </cell>
          <cell r="C99">
            <v>6.8664169787765296E-3</v>
          </cell>
          <cell r="D99">
            <v>12</v>
          </cell>
          <cell r="E99">
            <v>0</v>
          </cell>
        </row>
        <row r="100">
          <cell r="A100" t="str">
            <v>沈阳北陵大街证券营业部</v>
          </cell>
          <cell r="B100">
            <v>7</v>
          </cell>
          <cell r="C100">
            <v>4.3695380774032462E-3</v>
          </cell>
          <cell r="D100">
            <v>3</v>
          </cell>
          <cell r="E100">
            <v>0</v>
          </cell>
        </row>
        <row r="101">
          <cell r="A101" t="str">
            <v>南京新模范马路证券营业部</v>
          </cell>
          <cell r="B101">
            <v>4</v>
          </cell>
          <cell r="C101">
            <v>2.4968789013732834E-3</v>
          </cell>
          <cell r="D101">
            <v>4</v>
          </cell>
          <cell r="E101">
            <v>0</v>
          </cell>
        </row>
        <row r="102">
          <cell r="A102" t="str">
            <v>昆明新兴路证券营业部</v>
          </cell>
          <cell r="B102">
            <v>4</v>
          </cell>
          <cell r="C102">
            <v>2.4968789013732834E-3</v>
          </cell>
          <cell r="D102">
            <v>5</v>
          </cell>
          <cell r="E102">
            <v>0</v>
          </cell>
        </row>
        <row r="103">
          <cell r="A103" t="str">
            <v>成都光荣北路证券营业部</v>
          </cell>
          <cell r="B103">
            <v>9</v>
          </cell>
          <cell r="C103">
            <v>5.6179775280898875E-3</v>
          </cell>
          <cell r="D103">
            <v>8</v>
          </cell>
          <cell r="E103">
            <v>0</v>
          </cell>
        </row>
        <row r="104">
          <cell r="A104" t="str">
            <v>贵阳花果园大街证券营业部</v>
          </cell>
          <cell r="B104">
            <v>5</v>
          </cell>
          <cell r="C104">
            <v>3.1210986267166041E-3</v>
          </cell>
          <cell r="D104">
            <v>4</v>
          </cell>
          <cell r="E104">
            <v>0</v>
          </cell>
        </row>
        <row r="105">
          <cell r="A105" t="str">
            <v>郑州金水路证券营业部</v>
          </cell>
          <cell r="B105">
            <v>12</v>
          </cell>
          <cell r="C105">
            <v>7.4906367041198503E-3</v>
          </cell>
          <cell r="D105">
            <v>8</v>
          </cell>
          <cell r="E105">
            <v>0</v>
          </cell>
        </row>
        <row r="106">
          <cell r="A106" t="str">
            <v>深圳彩田路证券营业部</v>
          </cell>
          <cell r="B106">
            <v>12</v>
          </cell>
          <cell r="C106">
            <v>7.4906367041198503E-3</v>
          </cell>
          <cell r="D106">
            <v>9</v>
          </cell>
          <cell r="E106">
            <v>0</v>
          </cell>
        </row>
        <row r="107">
          <cell r="A107" t="str">
            <v>台州市府大道证券营业部</v>
          </cell>
          <cell r="B107">
            <v>9</v>
          </cell>
          <cell r="C107">
            <v>5.6179775280898875E-3</v>
          </cell>
          <cell r="D107">
            <v>9</v>
          </cell>
          <cell r="E107">
            <v>0</v>
          </cell>
        </row>
        <row r="108">
          <cell r="A108" t="str">
            <v>嘉兴东升东路证券营业部</v>
          </cell>
          <cell r="B108">
            <v>10</v>
          </cell>
          <cell r="C108">
            <v>6.2421972534332081E-3</v>
          </cell>
          <cell r="D108">
            <v>11</v>
          </cell>
          <cell r="E108">
            <v>0</v>
          </cell>
        </row>
        <row r="109">
          <cell r="A109" t="str">
            <v>台州三门上洋路证券营业部</v>
          </cell>
          <cell r="B109">
            <v>2</v>
          </cell>
          <cell r="C109">
            <v>1.2484394506866417E-3</v>
          </cell>
          <cell r="D109">
            <v>1</v>
          </cell>
          <cell r="E109">
            <v>0</v>
          </cell>
        </row>
        <row r="110">
          <cell r="A110" t="str">
            <v>长兴道园路证券营业部</v>
          </cell>
          <cell r="B110">
            <v>5</v>
          </cell>
          <cell r="C110">
            <v>3.1210986267166041E-3</v>
          </cell>
          <cell r="D110">
            <v>2</v>
          </cell>
          <cell r="E110">
            <v>0</v>
          </cell>
        </row>
        <row r="111">
          <cell r="A111" t="str">
            <v>哈尔滨爱建路证券营业部</v>
          </cell>
          <cell r="B111">
            <v>11</v>
          </cell>
          <cell r="C111">
            <v>6.8664169787765296E-3</v>
          </cell>
          <cell r="D111">
            <v>11</v>
          </cell>
          <cell r="E111">
            <v>0</v>
          </cell>
        </row>
        <row r="112">
          <cell r="A112" t="str">
            <v>石家庄槐安东路证券营业部</v>
          </cell>
          <cell r="B112">
            <v>6</v>
          </cell>
          <cell r="C112">
            <v>3.7453183520599251E-3</v>
          </cell>
          <cell r="D112">
            <v>5</v>
          </cell>
          <cell r="E112">
            <v>0</v>
          </cell>
        </row>
        <row r="113">
          <cell r="A113" t="str">
            <v>广州天河路证券营业部</v>
          </cell>
          <cell r="B113">
            <v>8</v>
          </cell>
          <cell r="C113">
            <v>4.9937578027465668E-3</v>
          </cell>
          <cell r="D113">
            <v>5</v>
          </cell>
          <cell r="E113">
            <v>0</v>
          </cell>
        </row>
        <row r="114">
          <cell r="A114" t="str">
            <v>太原长风街证券营业部</v>
          </cell>
          <cell r="B114">
            <v>9</v>
          </cell>
          <cell r="C114">
            <v>5.6179775280898875E-3</v>
          </cell>
          <cell r="D114">
            <v>8</v>
          </cell>
          <cell r="E114">
            <v>0</v>
          </cell>
        </row>
        <row r="115">
          <cell r="A115" t="str">
            <v>兰州金昌南路证券营业部</v>
          </cell>
          <cell r="B115">
            <v>11</v>
          </cell>
          <cell r="C115">
            <v>6.8664169787765296E-3</v>
          </cell>
          <cell r="D115">
            <v>9</v>
          </cell>
          <cell r="E115">
            <v>0</v>
          </cell>
        </row>
        <row r="116">
          <cell r="A116" t="str">
            <v>长春建设街证券营业部</v>
          </cell>
          <cell r="B116">
            <v>5</v>
          </cell>
          <cell r="C116">
            <v>3.1210986267166041E-3</v>
          </cell>
          <cell r="D116">
            <v>4</v>
          </cell>
          <cell r="E116">
            <v>0</v>
          </cell>
        </row>
        <row r="117">
          <cell r="A117" t="str">
            <v>重庆北城天街证券营业部</v>
          </cell>
          <cell r="B117">
            <v>4</v>
          </cell>
          <cell r="C117">
            <v>2.4968789013732834E-3</v>
          </cell>
          <cell r="D117">
            <v>4</v>
          </cell>
          <cell r="E117">
            <v>0</v>
          </cell>
        </row>
        <row r="118">
          <cell r="A118" t="str">
            <v>东莞营业部（筹）</v>
          </cell>
          <cell r="B118">
            <v>2</v>
          </cell>
          <cell r="C118">
            <v>1.2484394506866417E-3</v>
          </cell>
          <cell r="D118">
            <v>2</v>
          </cell>
          <cell r="E118">
            <v>0</v>
          </cell>
        </row>
        <row r="119">
          <cell r="A119" t="str">
            <v>营业部小计⑤</v>
          </cell>
          <cell r="B119">
            <v>1043</v>
          </cell>
          <cell r="C119">
            <v>0.65106117353308368</v>
          </cell>
          <cell r="D119">
            <v>1020</v>
          </cell>
          <cell r="E119">
            <v>884</v>
          </cell>
        </row>
        <row r="120">
          <cell r="A120" t="str">
            <v>公司合计①+②+③+④+⑤</v>
          </cell>
          <cell r="B120">
            <v>1602</v>
          </cell>
          <cell r="C120">
            <v>1</v>
          </cell>
          <cell r="D120">
            <v>1577</v>
          </cell>
          <cell r="E120">
            <v>1346</v>
          </cell>
        </row>
        <row r="121">
          <cell r="A121" t="str">
            <v>占比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</row>
        <row r="122">
          <cell r="B122">
            <v>0</v>
          </cell>
        </row>
        <row r="123">
          <cell r="A123" t="str">
            <v>备注：1、公司领导编制为董事会确定，本表中编制数为现有人数；其他各部门编制为上总办会确定编制。
      2、营业部编制由营业部参照经纪业务总部的营业部管理指引进行，由经纪业务总部审批，未规定具体编制数，故在本表中编制和编制执行率用“-”表示。
      3、管理干部人数统计中对于兼岗的人员只统计在其中一个岗位中，不重复统计。如党群办、经纪业务总部、投资银行总部、深圳分公司总经理由公司领导兼，人数统计在公司领导中；刘军云为深圳分公司副总经理兼深圳分公司风险管理部总经理，人数统计在深圳分公司中；林庆新为浙江分公司总经理助理兼杭州营业部总经理，人数统计在浙江分公司中。
      4、筹建中的营业部负责人尚未任命，不计入管理干部统计人数中。
      5、人员异动情况中正数表示调入，负数表示调出。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112"/>
  <sheetViews>
    <sheetView tabSelected="1"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B73" sqref="B73"/>
    </sheetView>
  </sheetViews>
  <sheetFormatPr defaultRowHeight="13.5"/>
  <cols>
    <col min="1" max="1" width="57.375" bestFit="1" customWidth="1"/>
    <col min="2" max="2" width="17.25" bestFit="1" customWidth="1"/>
    <col min="3" max="3" width="15.75" customWidth="1"/>
    <col min="4" max="4" width="18.375" bestFit="1" customWidth="1"/>
    <col min="5" max="28" width="15.75" customWidth="1"/>
    <col min="29" max="30" width="14.125" bestFit="1" customWidth="1"/>
    <col min="31" max="33" width="18" bestFit="1" customWidth="1"/>
    <col min="34" max="34" width="16.125" bestFit="1" customWidth="1"/>
    <col min="35" max="35" width="12.25" bestFit="1" customWidth="1"/>
    <col min="36" max="37" width="16.125" bestFit="1" customWidth="1"/>
    <col min="38" max="38" width="14.125" bestFit="1" customWidth="1"/>
    <col min="39" max="39" width="12.25" bestFit="1" customWidth="1"/>
    <col min="40" max="40" width="14.125" bestFit="1" customWidth="1"/>
    <col min="41" max="44" width="12.25" bestFit="1" customWidth="1"/>
    <col min="45" max="45" width="18" bestFit="1" customWidth="1"/>
    <col min="46" max="46" width="12.25" bestFit="1" customWidth="1"/>
    <col min="47" max="51" width="16.125" bestFit="1" customWidth="1"/>
    <col min="52" max="54" width="12.25" bestFit="1" customWidth="1"/>
    <col min="55" max="56" width="18" bestFit="1" customWidth="1"/>
    <col min="57" max="58" width="12.25" bestFit="1" customWidth="1"/>
    <col min="59" max="59" width="20" bestFit="1" customWidth="1"/>
    <col min="60" max="60" width="16.125" bestFit="1" customWidth="1"/>
    <col min="61" max="61" width="12.25" bestFit="1" customWidth="1"/>
    <col min="62" max="62" width="14.125" bestFit="1" customWidth="1"/>
    <col min="63" max="67" width="12.25" bestFit="1" customWidth="1"/>
    <col min="68" max="68" width="16.125" bestFit="1" customWidth="1"/>
    <col min="69" max="69" width="18" bestFit="1" customWidth="1"/>
    <col min="70" max="75" width="12.25" bestFit="1" customWidth="1"/>
    <col min="76" max="76" width="16.125" bestFit="1" customWidth="1"/>
    <col min="77" max="80" width="12.25" bestFit="1" customWidth="1"/>
    <col min="81" max="81" width="16.125" bestFit="1" customWidth="1"/>
    <col min="82" max="83" width="12.25" bestFit="1" customWidth="1"/>
    <col min="84" max="84" width="18" bestFit="1" customWidth="1"/>
    <col min="85" max="96" width="12.25" bestFit="1" customWidth="1"/>
    <col min="97" max="97" width="14.125" bestFit="1" customWidth="1"/>
    <col min="98" max="98" width="12.25" bestFit="1" customWidth="1"/>
    <col min="99" max="99" width="14.125" bestFit="1" customWidth="1"/>
    <col min="100" max="106" width="12.25" bestFit="1" customWidth="1"/>
    <col min="107" max="107" width="16.125" bestFit="1" customWidth="1"/>
    <col min="108" max="109" width="12.25" bestFit="1" customWidth="1"/>
    <col min="110" max="110" width="16.125" bestFit="1" customWidth="1"/>
    <col min="111" max="111" width="18" bestFit="1" customWidth="1"/>
    <col min="112" max="116" width="16.125" bestFit="1" customWidth="1"/>
    <col min="117" max="117" width="31.625" bestFit="1" customWidth="1"/>
    <col min="118" max="118" width="23.875" bestFit="1" customWidth="1"/>
    <col min="119" max="120" width="29.625" bestFit="1" customWidth="1"/>
    <col min="121" max="121" width="23.875" bestFit="1" customWidth="1"/>
    <col min="122" max="122" width="27.75" bestFit="1" customWidth="1"/>
    <col min="123" max="123" width="6.75" bestFit="1" customWidth="1"/>
    <col min="124" max="127" width="9.375" bestFit="1" customWidth="1"/>
    <col min="128" max="129" width="10.25" bestFit="1" customWidth="1"/>
    <col min="130" max="130" width="6.75" bestFit="1" customWidth="1"/>
    <col min="131" max="131" width="10.25" bestFit="1" customWidth="1"/>
    <col min="132" max="132" width="18" bestFit="1" customWidth="1"/>
  </cols>
  <sheetData>
    <row r="1" spans="1:132">
      <c r="A1" s="3" t="s">
        <v>71</v>
      </c>
      <c r="AL1" s="9"/>
    </row>
    <row r="2" spans="1:132">
      <c r="A2" s="3" t="s">
        <v>270</v>
      </c>
      <c r="AL2" s="9"/>
    </row>
    <row r="3" spans="1:132">
      <c r="A3" s="1" t="s">
        <v>39</v>
      </c>
      <c r="B3" s="10" t="s">
        <v>184</v>
      </c>
      <c r="C3" s="41" t="s">
        <v>185</v>
      </c>
      <c r="D3" s="41" t="s">
        <v>73</v>
      </c>
      <c r="E3" s="41" t="s">
        <v>82</v>
      </c>
      <c r="F3" s="41" t="s">
        <v>99</v>
      </c>
      <c r="G3" s="41" t="s">
        <v>186</v>
      </c>
      <c r="H3" s="41" t="s">
        <v>100</v>
      </c>
      <c r="I3" s="41" t="s">
        <v>98</v>
      </c>
      <c r="J3" s="41" t="s">
        <v>86</v>
      </c>
      <c r="K3" s="41" t="s">
        <v>187</v>
      </c>
      <c r="L3" s="41" t="s">
        <v>84</v>
      </c>
      <c r="M3" s="41" t="s">
        <v>85</v>
      </c>
      <c r="N3" s="41" t="s">
        <v>101</v>
      </c>
      <c r="O3" s="41" t="s">
        <v>89</v>
      </c>
      <c r="P3" s="41" t="s">
        <v>188</v>
      </c>
      <c r="Q3" s="41" t="s">
        <v>88</v>
      </c>
      <c r="R3" s="41" t="s">
        <v>87</v>
      </c>
      <c r="S3" s="41" t="s">
        <v>83</v>
      </c>
      <c r="T3" s="41" t="s">
        <v>189</v>
      </c>
      <c r="U3" s="41" t="s">
        <v>91</v>
      </c>
      <c r="V3" s="41" t="s">
        <v>92</v>
      </c>
      <c r="W3" s="41" t="s">
        <v>93</v>
      </c>
      <c r="X3" s="41" t="s">
        <v>94</v>
      </c>
      <c r="Y3" s="41" t="s">
        <v>95</v>
      </c>
      <c r="Z3" s="41" t="s">
        <v>96</v>
      </c>
      <c r="AA3" s="41" t="s">
        <v>90</v>
      </c>
      <c r="AB3" s="41" t="s">
        <v>108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5"/>
      <c r="BL3" s="5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</row>
    <row r="4" spans="1:132" s="8" customFormat="1">
      <c r="A4" s="6" t="s">
        <v>40</v>
      </c>
      <c r="B4" s="40">
        <f>C4+D4+E4+G4+K4+P4+T4</f>
        <v>75518773.609999999</v>
      </c>
      <c r="C4" s="43">
        <f>利润分部表!J2</f>
        <v>3.14</v>
      </c>
      <c r="D4" s="43">
        <f>利润分部表!I2+利润分部表!S2+利润分部表!Q2+利润分部表!AI2+利润分部表!Z2</f>
        <v>-21413539.009999998</v>
      </c>
      <c r="E4" s="43">
        <f>利润分部表!O2+利润分部表!P2+利润分部表!R2</f>
        <v>51899601.850000001</v>
      </c>
      <c r="F4" s="43">
        <f>利润分部表!AI2</f>
        <v>220173.96</v>
      </c>
      <c r="G4" s="43">
        <f>H4+I4+J4</f>
        <v>-3319062.4800000004</v>
      </c>
      <c r="H4" s="43">
        <f>利润分部表!AJ2</f>
        <v>-7642246.4800000004</v>
      </c>
      <c r="I4" s="43">
        <f>利润分部表!AH2</f>
        <v>327.42</v>
      </c>
      <c r="J4" s="43">
        <f>利润分部表!V2</f>
        <v>4322856.58</v>
      </c>
      <c r="K4" s="43">
        <f>L4+M4+N4+O4</f>
        <v>35079361.359999999</v>
      </c>
      <c r="L4" s="43">
        <f>利润分部表!T2</f>
        <v>18071752.190000001</v>
      </c>
      <c r="M4" s="43">
        <f>利润分部表!U2</f>
        <v>7853875.5599999996</v>
      </c>
      <c r="N4" s="43">
        <f>利润分部表!AK2</f>
        <v>8982629.9600000009</v>
      </c>
      <c r="O4" s="43">
        <f>利润分部表!Y2</f>
        <v>171103.65</v>
      </c>
      <c r="P4" s="43">
        <f>Q4+R4</f>
        <v>6672408.7599999998</v>
      </c>
      <c r="Q4" s="43">
        <f>利润分部表!X2</f>
        <v>4123201.99</v>
      </c>
      <c r="R4" s="43">
        <f>利润分部表!W2</f>
        <v>2549206.77</v>
      </c>
      <c r="S4" s="43">
        <f>利润分部表!S2</f>
        <v>-170</v>
      </c>
      <c r="T4" s="43">
        <f>U4+V4+W4+X4+Y4+Z4</f>
        <v>6599999.9899999993</v>
      </c>
      <c r="U4" s="43">
        <f>利润分部表!AA2</f>
        <v>5400943.3899999997</v>
      </c>
      <c r="V4" s="43">
        <f>利润分部表!AB2</f>
        <v>1075471.7</v>
      </c>
      <c r="W4" s="43">
        <f>利润分部表!AC2</f>
        <v>56603.77</v>
      </c>
      <c r="X4" s="43">
        <f>利润分部表!AD2</f>
        <v>66981.13</v>
      </c>
      <c r="Y4" s="43">
        <f>利润分部表!AE2</f>
        <v>0</v>
      </c>
      <c r="Z4" s="43">
        <f>利润分部表!AF2</f>
        <v>0</v>
      </c>
      <c r="AA4" s="43">
        <f>利润分部表!Z2</f>
        <v>0</v>
      </c>
      <c r="AB4" s="43">
        <f>利润分部表!AP2</f>
        <v>0</v>
      </c>
    </row>
    <row r="5" spans="1:132">
      <c r="A5" s="1" t="s">
        <v>41</v>
      </c>
      <c r="B5" s="40">
        <f t="shared" ref="B5:B34" si="0">C5+D5+E5+G5+K5+P5+T5</f>
        <v>5904551.0100000007</v>
      </c>
      <c r="C5" s="42">
        <f>利润分部表!J3</f>
        <v>3.14</v>
      </c>
      <c r="D5" s="42">
        <f>利润分部表!I3+利润分部表!S3+利润分部表!Q3+利润分部表!AI3+利润分部表!Z3</f>
        <v>-21861099.379999999</v>
      </c>
      <c r="E5" s="42">
        <f>利润分部表!O3+利润分部表!P3+利润分部表!R3</f>
        <v>25424477.719999999</v>
      </c>
      <c r="F5" s="42">
        <f>利润分部表!AI3</f>
        <v>0</v>
      </c>
      <c r="G5" s="43">
        <f t="shared" ref="G5:G34" si="1">H5+I5+J5</f>
        <v>2439438.2399999998</v>
      </c>
      <c r="H5" s="42">
        <f>利润分部表!AJ3</f>
        <v>0</v>
      </c>
      <c r="I5" s="42">
        <f>利润分部表!AH3</f>
        <v>326.61</v>
      </c>
      <c r="J5" s="42">
        <f>利润分部表!V3</f>
        <v>2439111.63</v>
      </c>
      <c r="K5" s="43">
        <f t="shared" ref="K5:K34" si="2">L5+M5+N5+O5</f>
        <v>-433273.93000000017</v>
      </c>
      <c r="L5" s="42">
        <f>利润分部表!T3</f>
        <v>2962852.13</v>
      </c>
      <c r="M5" s="42">
        <f>利润分部表!U3</f>
        <v>-3396126.06</v>
      </c>
      <c r="N5" s="42">
        <f>利润分部表!AK3</f>
        <v>0</v>
      </c>
      <c r="O5" s="42">
        <f>利润分部表!Y3</f>
        <v>0</v>
      </c>
      <c r="P5" s="43">
        <f t="shared" ref="P5:P34" si="3">Q5+R5</f>
        <v>335005.21999999997</v>
      </c>
      <c r="Q5" s="42">
        <f>利润分部表!X3</f>
        <v>0</v>
      </c>
      <c r="R5" s="42">
        <f>利润分部表!W3</f>
        <v>335005.21999999997</v>
      </c>
      <c r="S5" s="42">
        <f>利润分部表!S3</f>
        <v>0</v>
      </c>
      <c r="T5" s="43">
        <f t="shared" ref="T5:T34" si="4">U5+V5+W5+X5+Y5+Z5</f>
        <v>0</v>
      </c>
      <c r="U5" s="42">
        <f>利润分部表!AA3</f>
        <v>0</v>
      </c>
      <c r="V5" s="42">
        <f>利润分部表!AB3</f>
        <v>0</v>
      </c>
      <c r="W5" s="42">
        <f>利润分部表!AC3</f>
        <v>0</v>
      </c>
      <c r="X5" s="42">
        <f>利润分部表!AD3</f>
        <v>0</v>
      </c>
      <c r="Y5" s="42">
        <f>利润分部表!AE3</f>
        <v>0</v>
      </c>
      <c r="Z5" s="42">
        <f>利润分部表!AF3</f>
        <v>0</v>
      </c>
      <c r="AA5" s="42">
        <f>利润分部表!Z3</f>
        <v>0</v>
      </c>
      <c r="AB5" s="42">
        <f>利润分部表!AP3</f>
        <v>0</v>
      </c>
    </row>
    <row r="6" spans="1:132">
      <c r="A6" s="1" t="s">
        <v>42</v>
      </c>
      <c r="B6" s="40">
        <f t="shared" si="0"/>
        <v>38048512.75</v>
      </c>
      <c r="C6" s="42">
        <f>利润分部表!J4</f>
        <v>3.14</v>
      </c>
      <c r="D6" s="42">
        <f>利润分部表!I4+利润分部表!S4+利润分部表!Q4+利润分部表!AI4+利润分部表!Z4</f>
        <v>48192.98</v>
      </c>
      <c r="E6" s="42">
        <f>利润分部表!O4+利润分部表!P4+利润分部表!R4</f>
        <v>25503074.260000002</v>
      </c>
      <c r="F6" s="42">
        <f>利润分部表!AI4</f>
        <v>0</v>
      </c>
      <c r="G6" s="43">
        <f t="shared" si="1"/>
        <v>2439438.2399999998</v>
      </c>
      <c r="H6" s="42">
        <f>利润分部表!AJ4</f>
        <v>0</v>
      </c>
      <c r="I6" s="42">
        <f>利润分部表!AH4</f>
        <v>326.61</v>
      </c>
      <c r="J6" s="42">
        <f>利润分部表!V4</f>
        <v>2439111.63</v>
      </c>
      <c r="K6" s="43">
        <f t="shared" si="2"/>
        <v>9722798.9100000001</v>
      </c>
      <c r="L6" s="42">
        <f>利润分部表!T4</f>
        <v>8423839.0099999998</v>
      </c>
      <c r="M6" s="42">
        <f>利润分部表!U4</f>
        <v>1298959.8999999999</v>
      </c>
      <c r="N6" s="42">
        <f>利润分部表!AK4</f>
        <v>0</v>
      </c>
      <c r="O6" s="42">
        <f>利润分部表!Y4</f>
        <v>0</v>
      </c>
      <c r="P6" s="43">
        <f t="shared" si="3"/>
        <v>335005.21999999997</v>
      </c>
      <c r="Q6" s="42">
        <f>利润分部表!X4</f>
        <v>0</v>
      </c>
      <c r="R6" s="42">
        <f>利润分部表!W4</f>
        <v>335005.21999999997</v>
      </c>
      <c r="S6" s="42">
        <f>利润分部表!S4</f>
        <v>0</v>
      </c>
      <c r="T6" s="43">
        <f t="shared" si="4"/>
        <v>0</v>
      </c>
      <c r="U6" s="42">
        <f>利润分部表!AA4</f>
        <v>0</v>
      </c>
      <c r="V6" s="42">
        <f>利润分部表!AB4</f>
        <v>0</v>
      </c>
      <c r="W6" s="42">
        <f>利润分部表!AC4</f>
        <v>0</v>
      </c>
      <c r="X6" s="42">
        <f>利润分部表!AD4</f>
        <v>0</v>
      </c>
      <c r="Y6" s="42">
        <f>利润分部表!AE4</f>
        <v>0</v>
      </c>
      <c r="Z6" s="42">
        <f>利润分部表!AF4</f>
        <v>0</v>
      </c>
      <c r="AA6" s="42">
        <f>利润分部表!Z4</f>
        <v>0</v>
      </c>
      <c r="AB6" s="42">
        <f>利润分部表!AP4</f>
        <v>0</v>
      </c>
    </row>
    <row r="7" spans="1:132">
      <c r="A7" s="1" t="s">
        <v>43</v>
      </c>
      <c r="B7" s="40">
        <f t="shared" si="0"/>
        <v>32143961.739999998</v>
      </c>
      <c r="C7" s="42">
        <f>利润分部表!J5</f>
        <v>0</v>
      </c>
      <c r="D7" s="42">
        <f>利润分部表!I5+利润分部表!S5+利润分部表!Q5+利润分部表!AI5+利润分部表!Z5</f>
        <v>21909292.359999999</v>
      </c>
      <c r="E7" s="42">
        <f>利润分部表!O5+利润分部表!P5+利润分部表!R5</f>
        <v>78596.539999999994</v>
      </c>
      <c r="F7" s="42">
        <f>利润分部表!AI5</f>
        <v>0</v>
      </c>
      <c r="G7" s="43">
        <f t="shared" si="1"/>
        <v>0</v>
      </c>
      <c r="H7" s="42">
        <f>利润分部表!AJ5</f>
        <v>0</v>
      </c>
      <c r="I7" s="42">
        <f>利润分部表!AH5</f>
        <v>0</v>
      </c>
      <c r="J7" s="42">
        <f>利润分部表!V5</f>
        <v>0</v>
      </c>
      <c r="K7" s="43">
        <f t="shared" si="2"/>
        <v>10156072.84</v>
      </c>
      <c r="L7" s="42">
        <f>利润分部表!T5</f>
        <v>5460986.8799999999</v>
      </c>
      <c r="M7" s="42">
        <f>利润分部表!U5</f>
        <v>4695085.96</v>
      </c>
      <c r="N7" s="42">
        <f>利润分部表!AK5</f>
        <v>0</v>
      </c>
      <c r="O7" s="42">
        <f>利润分部表!Y5</f>
        <v>0</v>
      </c>
      <c r="P7" s="43">
        <f t="shared" si="3"/>
        <v>0</v>
      </c>
      <c r="Q7" s="42">
        <f>利润分部表!X5</f>
        <v>0</v>
      </c>
      <c r="R7" s="42">
        <f>利润分部表!W5</f>
        <v>0</v>
      </c>
      <c r="S7" s="42">
        <f>利润分部表!S5</f>
        <v>0</v>
      </c>
      <c r="T7" s="43">
        <f t="shared" si="4"/>
        <v>0</v>
      </c>
      <c r="U7" s="42">
        <f>利润分部表!AA5</f>
        <v>0</v>
      </c>
      <c r="V7" s="42">
        <f>利润分部表!AB5</f>
        <v>0</v>
      </c>
      <c r="W7" s="42">
        <f>利润分部表!AC5</f>
        <v>0</v>
      </c>
      <c r="X7" s="42">
        <f>利润分部表!AD5</f>
        <v>0</v>
      </c>
      <c r="Y7" s="42">
        <f>利润分部表!AE5</f>
        <v>0</v>
      </c>
      <c r="Z7" s="42">
        <f>利润分部表!AF5</f>
        <v>0</v>
      </c>
      <c r="AA7" s="42">
        <f>利润分部表!Z5</f>
        <v>0</v>
      </c>
      <c r="AB7" s="42">
        <f>利润分部表!AP5</f>
        <v>0</v>
      </c>
    </row>
    <row r="8" spans="1:132">
      <c r="A8" s="1" t="s">
        <v>44</v>
      </c>
      <c r="B8" s="40">
        <f t="shared" si="0"/>
        <v>42853417.229999997</v>
      </c>
      <c r="C8" s="42">
        <f>利润分部表!J6</f>
        <v>0</v>
      </c>
      <c r="D8" s="42">
        <f>利润分部表!I6+利润分部表!S6+利润分部表!Q6+利润分部表!AI6+利润分部表!Z6</f>
        <v>183315.04</v>
      </c>
      <c r="E8" s="42">
        <f>利润分部表!O6+利润分部表!P6+利润分部表!R6</f>
        <v>25700519.029999997</v>
      </c>
      <c r="F8" s="42">
        <f>利润分部表!AI6</f>
        <v>224834.01</v>
      </c>
      <c r="G8" s="43">
        <f t="shared" si="1"/>
        <v>1383570.03</v>
      </c>
      <c r="H8" s="42">
        <f>利润分部表!AJ6</f>
        <v>1383569.22</v>
      </c>
      <c r="I8" s="42">
        <f>利润分部表!AH6</f>
        <v>0.81</v>
      </c>
      <c r="J8" s="42">
        <f>利润分部表!V6</f>
        <v>0</v>
      </c>
      <c r="K8" s="43">
        <f t="shared" si="2"/>
        <v>8986013.1400000006</v>
      </c>
      <c r="L8" s="42">
        <f>利润分部表!T6</f>
        <v>-284345</v>
      </c>
      <c r="M8" s="42">
        <f>利润分部表!U6</f>
        <v>116624.53</v>
      </c>
      <c r="N8" s="42">
        <f>利润分部表!AK6</f>
        <v>8982629.9600000009</v>
      </c>
      <c r="O8" s="42">
        <f>利润分部表!Y6</f>
        <v>171103.65</v>
      </c>
      <c r="P8" s="43">
        <f t="shared" si="3"/>
        <v>0</v>
      </c>
      <c r="Q8" s="42">
        <f>利润分部表!X6</f>
        <v>0</v>
      </c>
      <c r="R8" s="42">
        <f>利润分部表!W6</f>
        <v>0</v>
      </c>
      <c r="S8" s="42">
        <f>利润分部表!S6</f>
        <v>-170</v>
      </c>
      <c r="T8" s="43">
        <f t="shared" si="4"/>
        <v>6599999.9899999993</v>
      </c>
      <c r="U8" s="42">
        <f>利润分部表!AA6</f>
        <v>5400943.3899999997</v>
      </c>
      <c r="V8" s="42">
        <f>利润分部表!AB6</f>
        <v>1075471.7</v>
      </c>
      <c r="W8" s="42">
        <f>利润分部表!AC6</f>
        <v>56603.77</v>
      </c>
      <c r="X8" s="42">
        <f>利润分部表!AD6</f>
        <v>66981.13</v>
      </c>
      <c r="Y8" s="42">
        <f>利润分部表!AE6</f>
        <v>0</v>
      </c>
      <c r="Z8" s="42">
        <f>利润分部表!AF6</f>
        <v>0</v>
      </c>
      <c r="AA8" s="42">
        <f>利润分部表!Z6</f>
        <v>0</v>
      </c>
      <c r="AB8" s="42">
        <f>利润分部表!AP6</f>
        <v>0</v>
      </c>
    </row>
    <row r="9" spans="1:132">
      <c r="A9" s="1" t="s">
        <v>45</v>
      </c>
      <c r="B9" s="40">
        <f t="shared" si="0"/>
        <v>25699578.509999998</v>
      </c>
      <c r="C9" s="42">
        <f>利润分部表!J7</f>
        <v>0</v>
      </c>
      <c r="D9" s="42">
        <f>利润分部表!I7+利润分部表!S7+利润分部表!Q7+利润分部表!AI7+利润分部表!Z7</f>
        <v>15118.44</v>
      </c>
      <c r="E9" s="42">
        <f>利润分部表!O7+利润分部表!P7+利润分部表!R7</f>
        <v>25684460.069999997</v>
      </c>
      <c r="F9" s="42">
        <f>利润分部表!AI7</f>
        <v>15111.65</v>
      </c>
      <c r="G9" s="43">
        <f t="shared" si="1"/>
        <v>0</v>
      </c>
      <c r="H9" s="42">
        <f>利润分部表!AJ7</f>
        <v>0</v>
      </c>
      <c r="I9" s="42">
        <f>利润分部表!AH7</f>
        <v>0</v>
      </c>
      <c r="J9" s="42">
        <f>利润分部表!V7</f>
        <v>0</v>
      </c>
      <c r="K9" s="43">
        <f t="shared" si="2"/>
        <v>0</v>
      </c>
      <c r="L9" s="42">
        <f>利润分部表!T7</f>
        <v>0</v>
      </c>
      <c r="M9" s="42">
        <f>利润分部表!U7</f>
        <v>0</v>
      </c>
      <c r="N9" s="42">
        <f>利润分部表!AK7</f>
        <v>0</v>
      </c>
      <c r="O9" s="42">
        <f>利润分部表!Y7</f>
        <v>0</v>
      </c>
      <c r="P9" s="43">
        <f t="shared" si="3"/>
        <v>0</v>
      </c>
      <c r="Q9" s="42">
        <f>利润分部表!X7</f>
        <v>0</v>
      </c>
      <c r="R9" s="42">
        <f>利润分部表!W7</f>
        <v>0</v>
      </c>
      <c r="S9" s="42">
        <f>利润分部表!S7</f>
        <v>0</v>
      </c>
      <c r="T9" s="43">
        <f t="shared" si="4"/>
        <v>0</v>
      </c>
      <c r="U9" s="42">
        <f>利润分部表!AA7</f>
        <v>0</v>
      </c>
      <c r="V9" s="42">
        <f>利润分部表!AB7</f>
        <v>0</v>
      </c>
      <c r="W9" s="42">
        <f>利润分部表!AC7</f>
        <v>0</v>
      </c>
      <c r="X9" s="42">
        <f>利润分部表!AD7</f>
        <v>0</v>
      </c>
      <c r="Y9" s="42">
        <f>利润分部表!AE7</f>
        <v>0</v>
      </c>
      <c r="Z9" s="42">
        <f>利润分部表!AF7</f>
        <v>0</v>
      </c>
      <c r="AA9" s="42">
        <f>利润分部表!Z7</f>
        <v>0</v>
      </c>
      <c r="AB9" s="42">
        <f>利润分部表!AP7</f>
        <v>0</v>
      </c>
    </row>
    <row r="10" spans="1:132">
      <c r="A10" s="1" t="s">
        <v>46</v>
      </c>
      <c r="B10" s="40">
        <f t="shared" si="0"/>
        <v>6599999.9899999993</v>
      </c>
      <c r="C10" s="42">
        <f>利润分部表!J8</f>
        <v>0</v>
      </c>
      <c r="D10" s="42">
        <f>利润分部表!I8+利润分部表!S8+利润分部表!Q8+利润分部表!AI8+利润分部表!Z8</f>
        <v>0</v>
      </c>
      <c r="E10" s="42">
        <f>利润分部表!O8+利润分部表!P8+利润分部表!R8</f>
        <v>0</v>
      </c>
      <c r="F10" s="42">
        <f>利润分部表!AI8</f>
        <v>0</v>
      </c>
      <c r="G10" s="43">
        <f t="shared" si="1"/>
        <v>0</v>
      </c>
      <c r="H10" s="42">
        <f>利润分部表!AJ8</f>
        <v>0</v>
      </c>
      <c r="I10" s="42">
        <f>利润分部表!AH8</f>
        <v>0</v>
      </c>
      <c r="J10" s="42">
        <f>利润分部表!V8</f>
        <v>0</v>
      </c>
      <c r="K10" s="43">
        <f t="shared" si="2"/>
        <v>0</v>
      </c>
      <c r="L10" s="42">
        <f>利润分部表!T8</f>
        <v>0</v>
      </c>
      <c r="M10" s="42">
        <f>利润分部表!U8</f>
        <v>0</v>
      </c>
      <c r="N10" s="42">
        <f>利润分部表!AK8</f>
        <v>0</v>
      </c>
      <c r="O10" s="42">
        <f>利润分部表!Y8</f>
        <v>0</v>
      </c>
      <c r="P10" s="43">
        <f t="shared" si="3"/>
        <v>0</v>
      </c>
      <c r="Q10" s="42">
        <f>利润分部表!X8</f>
        <v>0</v>
      </c>
      <c r="R10" s="42">
        <f>利润分部表!W8</f>
        <v>0</v>
      </c>
      <c r="S10" s="42">
        <f>利润分部表!S8</f>
        <v>0</v>
      </c>
      <c r="T10" s="43">
        <f t="shared" si="4"/>
        <v>6599999.9899999993</v>
      </c>
      <c r="U10" s="42">
        <f>利润分部表!AA8</f>
        <v>5400943.3899999997</v>
      </c>
      <c r="V10" s="42">
        <f>利润分部表!AB8</f>
        <v>1075471.7</v>
      </c>
      <c r="W10" s="42">
        <f>利润分部表!AC8</f>
        <v>56603.77</v>
      </c>
      <c r="X10" s="42">
        <f>利润分部表!AD8</f>
        <v>66981.13</v>
      </c>
      <c r="Y10" s="42">
        <f>利润分部表!AE8</f>
        <v>0</v>
      </c>
      <c r="Z10" s="42">
        <f>利润分部表!AF8</f>
        <v>0</v>
      </c>
      <c r="AA10" s="42">
        <f>利润分部表!Z8</f>
        <v>0</v>
      </c>
      <c r="AB10" s="42">
        <f>利润分部表!AP8</f>
        <v>0</v>
      </c>
    </row>
    <row r="11" spans="1:132">
      <c r="A11" s="1" t="s">
        <v>47</v>
      </c>
      <c r="B11" s="40">
        <f t="shared" si="0"/>
        <v>10575922.350000001</v>
      </c>
      <c r="C11" s="42">
        <f>利润分部表!J9</f>
        <v>0</v>
      </c>
      <c r="D11" s="42">
        <f>利润分部表!I9+利润分部表!S9+利润分部表!Q9+利润分部表!AI9+利润分部表!Z9</f>
        <v>209722.36</v>
      </c>
      <c r="E11" s="42">
        <f>利润分部表!O9+利润分部表!P9+利润分部表!R9</f>
        <v>0</v>
      </c>
      <c r="F11" s="42">
        <f>利润分部表!AI9</f>
        <v>209722.36</v>
      </c>
      <c r="G11" s="43">
        <f t="shared" si="1"/>
        <v>1383570.03</v>
      </c>
      <c r="H11" s="42">
        <f>利润分部表!AJ9</f>
        <v>1383569.22</v>
      </c>
      <c r="I11" s="42">
        <f>利润分部表!AH9</f>
        <v>0.81</v>
      </c>
      <c r="J11" s="42">
        <f>利润分部表!V9</f>
        <v>0</v>
      </c>
      <c r="K11" s="43">
        <f t="shared" si="2"/>
        <v>8982629.9600000009</v>
      </c>
      <c r="L11" s="42">
        <f>利润分部表!T9</f>
        <v>0</v>
      </c>
      <c r="M11" s="42">
        <f>利润分部表!U9</f>
        <v>0</v>
      </c>
      <c r="N11" s="42">
        <f>利润分部表!AK9</f>
        <v>8982629.9600000009</v>
      </c>
      <c r="O11" s="42">
        <f>利润分部表!Y9</f>
        <v>0</v>
      </c>
      <c r="P11" s="43">
        <f t="shared" si="3"/>
        <v>0</v>
      </c>
      <c r="Q11" s="42">
        <f>利润分部表!X9</f>
        <v>0</v>
      </c>
      <c r="R11" s="42">
        <f>利润分部表!W9</f>
        <v>0</v>
      </c>
      <c r="S11" s="42">
        <f>利润分部表!S9</f>
        <v>0</v>
      </c>
      <c r="T11" s="43">
        <f t="shared" si="4"/>
        <v>0</v>
      </c>
      <c r="U11" s="42">
        <f>利润分部表!AA9</f>
        <v>0</v>
      </c>
      <c r="V11" s="42">
        <f>利润分部表!AB9</f>
        <v>0</v>
      </c>
      <c r="W11" s="42">
        <f>利润分部表!AC9</f>
        <v>0</v>
      </c>
      <c r="X11" s="42">
        <f>利润分部表!AD9</f>
        <v>0</v>
      </c>
      <c r="Y11" s="42">
        <f>利润分部表!AE9</f>
        <v>0</v>
      </c>
      <c r="Z11" s="42">
        <f>利润分部表!AF9</f>
        <v>0</v>
      </c>
      <c r="AA11" s="42">
        <f>利润分部表!Z9</f>
        <v>0</v>
      </c>
      <c r="AB11" s="42">
        <f>利润分部表!AP9</f>
        <v>0</v>
      </c>
    </row>
    <row r="12" spans="1:132">
      <c r="A12" s="1" t="s">
        <v>48</v>
      </c>
      <c r="B12" s="40">
        <f t="shared" si="0"/>
        <v>21782627.609999999</v>
      </c>
      <c r="C12" s="42">
        <f>利润分部表!J10</f>
        <v>0</v>
      </c>
      <c r="D12" s="42">
        <f>利润分部表!I10+利润分部表!S10+利润分部表!Q10+利润分部表!AI10+利润分部表!Z10</f>
        <v>229778.88</v>
      </c>
      <c r="E12" s="42">
        <f>利润分部表!O10+利润分部表!P10+利润分部表!R10</f>
        <v>141600</v>
      </c>
      <c r="F12" s="42">
        <f>利润分部表!AI10</f>
        <v>0</v>
      </c>
      <c r="G12" s="43">
        <f t="shared" si="1"/>
        <v>-3080526.07</v>
      </c>
      <c r="H12" s="42">
        <f>利润分部表!AJ10</f>
        <v>0</v>
      </c>
      <c r="I12" s="42">
        <f>利润分部表!AH10</f>
        <v>0</v>
      </c>
      <c r="J12" s="42">
        <f>利润分部表!V10</f>
        <v>-3080526.07</v>
      </c>
      <c r="K12" s="43">
        <f t="shared" si="2"/>
        <v>23334876.240000002</v>
      </c>
      <c r="L12" s="42">
        <f>利润分部表!T10</f>
        <v>12041664.26</v>
      </c>
      <c r="M12" s="42">
        <f>利润分部表!U10</f>
        <v>11293211.98</v>
      </c>
      <c r="N12" s="42">
        <f>利润分部表!AK10</f>
        <v>0</v>
      </c>
      <c r="O12" s="42">
        <f>利润分部表!Y10</f>
        <v>0</v>
      </c>
      <c r="P12" s="43">
        <f t="shared" si="3"/>
        <v>1156898.56</v>
      </c>
      <c r="Q12" s="42">
        <f>利润分部表!X10</f>
        <v>-374244.42</v>
      </c>
      <c r="R12" s="42">
        <f>利润分部表!W10</f>
        <v>1531142.98</v>
      </c>
      <c r="S12" s="42">
        <f>利润分部表!S10</f>
        <v>0</v>
      </c>
      <c r="T12" s="43">
        <f t="shared" si="4"/>
        <v>0</v>
      </c>
      <c r="U12" s="42">
        <f>利润分部表!AA10</f>
        <v>0</v>
      </c>
      <c r="V12" s="42">
        <f>利润分部表!AB10</f>
        <v>0</v>
      </c>
      <c r="W12" s="42">
        <f>利润分部表!AC10</f>
        <v>0</v>
      </c>
      <c r="X12" s="42">
        <f>利润分部表!AD10</f>
        <v>0</v>
      </c>
      <c r="Y12" s="42">
        <f>利润分部表!AE10</f>
        <v>0</v>
      </c>
      <c r="Z12" s="42">
        <f>利润分部表!AF10</f>
        <v>0</v>
      </c>
      <c r="AA12" s="42">
        <f>利润分部表!Z10</f>
        <v>0</v>
      </c>
      <c r="AB12" s="42">
        <f>利润分部表!AP10</f>
        <v>0</v>
      </c>
    </row>
    <row r="13" spans="1:132">
      <c r="A13" s="1" t="s">
        <v>49</v>
      </c>
      <c r="B13" s="40">
        <f t="shared" si="0"/>
        <v>0</v>
      </c>
      <c r="C13" s="42">
        <f>利润分部表!J11</f>
        <v>0</v>
      </c>
      <c r="D13" s="42">
        <f>利润分部表!I11+利润分部表!S11+利润分部表!Q11+利润分部表!AI11+利润分部表!Z11</f>
        <v>0</v>
      </c>
      <c r="E13" s="42">
        <f>利润分部表!O11+利润分部表!P11+利润分部表!R11</f>
        <v>0</v>
      </c>
      <c r="F13" s="42">
        <f>利润分部表!AI11</f>
        <v>0</v>
      </c>
      <c r="G13" s="43">
        <f t="shared" si="1"/>
        <v>0</v>
      </c>
      <c r="H13" s="42">
        <f>利润分部表!AJ11</f>
        <v>0</v>
      </c>
      <c r="I13" s="42">
        <f>利润分部表!AH11</f>
        <v>0</v>
      </c>
      <c r="J13" s="42">
        <f>利润分部表!V11</f>
        <v>0</v>
      </c>
      <c r="K13" s="43">
        <f t="shared" si="2"/>
        <v>0</v>
      </c>
      <c r="L13" s="42">
        <f>利润分部表!T11</f>
        <v>0</v>
      </c>
      <c r="M13" s="42">
        <f>利润分部表!U11</f>
        <v>0</v>
      </c>
      <c r="N13" s="42">
        <f>利润分部表!AK11</f>
        <v>0</v>
      </c>
      <c r="O13" s="42">
        <f>利润分部表!Y11</f>
        <v>0</v>
      </c>
      <c r="P13" s="43">
        <f t="shared" si="3"/>
        <v>0</v>
      </c>
      <c r="Q13" s="42">
        <f>利润分部表!X11</f>
        <v>0</v>
      </c>
      <c r="R13" s="42">
        <f>利润分部表!W11</f>
        <v>0</v>
      </c>
      <c r="S13" s="42">
        <f>利润分部表!S11</f>
        <v>0</v>
      </c>
      <c r="T13" s="43">
        <f t="shared" si="4"/>
        <v>0</v>
      </c>
      <c r="U13" s="42">
        <f>利润分部表!AA11</f>
        <v>0</v>
      </c>
      <c r="V13" s="42">
        <f>利润分部表!AB11</f>
        <v>0</v>
      </c>
      <c r="W13" s="42">
        <f>利润分部表!AC11</f>
        <v>0</v>
      </c>
      <c r="X13" s="42">
        <f>利润分部表!AD11</f>
        <v>0</v>
      </c>
      <c r="Y13" s="42">
        <f>利润分部表!AE11</f>
        <v>0</v>
      </c>
      <c r="Z13" s="42">
        <f>利润分部表!AF11</f>
        <v>0</v>
      </c>
      <c r="AA13" s="42">
        <f>利润分部表!Z11</f>
        <v>0</v>
      </c>
      <c r="AB13" s="42">
        <f>利润分部表!AP11</f>
        <v>0</v>
      </c>
    </row>
    <row r="14" spans="1:132">
      <c r="A14" s="1" t="s">
        <v>50</v>
      </c>
      <c r="B14" s="40">
        <f t="shared" si="0"/>
        <v>0</v>
      </c>
      <c r="C14" s="42">
        <f>利润分部表!J12</f>
        <v>0</v>
      </c>
      <c r="D14" s="42">
        <f>利润分部表!I12+利润分部表!S12+利润分部表!Q12+利润分部表!AI12+利润分部表!Z12</f>
        <v>0</v>
      </c>
      <c r="E14" s="42">
        <f>利润分部表!O12+利润分部表!P12+利润分部表!R12</f>
        <v>0</v>
      </c>
      <c r="F14" s="42">
        <f>利润分部表!AI12</f>
        <v>0</v>
      </c>
      <c r="G14" s="43">
        <f t="shared" si="1"/>
        <v>0</v>
      </c>
      <c r="H14" s="42">
        <f>利润分部表!AJ12</f>
        <v>0</v>
      </c>
      <c r="I14" s="42">
        <f>利润分部表!AH12</f>
        <v>0</v>
      </c>
      <c r="J14" s="42">
        <f>利润分部表!V12</f>
        <v>0</v>
      </c>
      <c r="K14" s="43">
        <f t="shared" si="2"/>
        <v>0</v>
      </c>
      <c r="L14" s="42">
        <f>利润分部表!T12</f>
        <v>0</v>
      </c>
      <c r="M14" s="42">
        <f>利润分部表!U12</f>
        <v>0</v>
      </c>
      <c r="N14" s="42">
        <f>利润分部表!AK12</f>
        <v>0</v>
      </c>
      <c r="O14" s="42">
        <f>利润分部表!Y12</f>
        <v>0</v>
      </c>
      <c r="P14" s="43">
        <f t="shared" si="3"/>
        <v>0</v>
      </c>
      <c r="Q14" s="42">
        <f>利润分部表!X12</f>
        <v>0</v>
      </c>
      <c r="R14" s="42">
        <f>利润分部表!W12</f>
        <v>0</v>
      </c>
      <c r="S14" s="42">
        <f>利润分部表!S12</f>
        <v>0</v>
      </c>
      <c r="T14" s="43">
        <f t="shared" si="4"/>
        <v>0</v>
      </c>
      <c r="U14" s="42">
        <f>利润分部表!AA12</f>
        <v>0</v>
      </c>
      <c r="V14" s="42">
        <f>利润分部表!AB12</f>
        <v>0</v>
      </c>
      <c r="W14" s="42">
        <f>利润分部表!AC12</f>
        <v>0</v>
      </c>
      <c r="X14" s="42">
        <f>利润分部表!AD12</f>
        <v>0</v>
      </c>
      <c r="Y14" s="42">
        <f>利润分部表!AE12</f>
        <v>0</v>
      </c>
      <c r="Z14" s="42">
        <f>利润分部表!AF12</f>
        <v>0</v>
      </c>
      <c r="AA14" s="42">
        <f>利润分部表!Z12</f>
        <v>0</v>
      </c>
      <c r="AB14" s="42">
        <f>利润分部表!AP12</f>
        <v>0</v>
      </c>
    </row>
    <row r="15" spans="1:132">
      <c r="A15" s="1" t="s">
        <v>51</v>
      </c>
      <c r="B15" s="40">
        <f t="shared" si="0"/>
        <v>0</v>
      </c>
      <c r="C15" s="42">
        <f>利润分部表!J13</f>
        <v>0</v>
      </c>
      <c r="D15" s="42">
        <f>利润分部表!I13+利润分部表!S13+利润分部表!Q13+利润分部表!AI13+利润分部表!Z13</f>
        <v>0</v>
      </c>
      <c r="E15" s="42">
        <f>利润分部表!O13+利润分部表!P13+利润分部表!R13</f>
        <v>0</v>
      </c>
      <c r="F15" s="42">
        <f>利润分部表!AI13</f>
        <v>0</v>
      </c>
      <c r="G15" s="43">
        <f t="shared" si="1"/>
        <v>0</v>
      </c>
      <c r="H15" s="42">
        <f>利润分部表!AJ13</f>
        <v>0</v>
      </c>
      <c r="I15" s="42">
        <f>利润分部表!AH13</f>
        <v>0</v>
      </c>
      <c r="J15" s="42">
        <f>利润分部表!V13</f>
        <v>0</v>
      </c>
      <c r="K15" s="43">
        <f t="shared" si="2"/>
        <v>0</v>
      </c>
      <c r="L15" s="42">
        <f>利润分部表!T13</f>
        <v>0</v>
      </c>
      <c r="M15" s="42">
        <f>利润分部表!U13</f>
        <v>0</v>
      </c>
      <c r="N15" s="42">
        <f>利润分部表!AK13</f>
        <v>0</v>
      </c>
      <c r="O15" s="42">
        <f>利润分部表!Y13</f>
        <v>0</v>
      </c>
      <c r="P15" s="43">
        <f t="shared" si="3"/>
        <v>0</v>
      </c>
      <c r="Q15" s="42">
        <f>利润分部表!X13</f>
        <v>0</v>
      </c>
      <c r="R15" s="42">
        <f>利润分部表!W13</f>
        <v>0</v>
      </c>
      <c r="S15" s="42">
        <f>利润分部表!S13</f>
        <v>0</v>
      </c>
      <c r="T15" s="43">
        <f t="shared" si="4"/>
        <v>0</v>
      </c>
      <c r="U15" s="42">
        <f>利润分部表!AA13</f>
        <v>0</v>
      </c>
      <c r="V15" s="42">
        <f>利润分部表!AB13</f>
        <v>0</v>
      </c>
      <c r="W15" s="42">
        <f>利润分部表!AC13</f>
        <v>0</v>
      </c>
      <c r="X15" s="42">
        <f>利润分部表!AD13</f>
        <v>0</v>
      </c>
      <c r="Y15" s="42">
        <f>利润分部表!AE13</f>
        <v>0</v>
      </c>
      <c r="Z15" s="42">
        <f>利润分部表!AF13</f>
        <v>0</v>
      </c>
      <c r="AA15" s="42">
        <f>利润分部表!Z13</f>
        <v>0</v>
      </c>
      <c r="AB15" s="42">
        <f>利润分部表!AP13</f>
        <v>0</v>
      </c>
    </row>
    <row r="16" spans="1:132">
      <c r="A16" s="1" t="s">
        <v>52</v>
      </c>
      <c r="B16" s="40">
        <f t="shared" si="0"/>
        <v>0</v>
      </c>
      <c r="C16" s="42">
        <f>利润分部表!J14</f>
        <v>0</v>
      </c>
      <c r="D16" s="42">
        <f>利润分部表!I14+利润分部表!S14+利润分部表!Q14+利润分部表!AI14+利润分部表!Z14</f>
        <v>0</v>
      </c>
      <c r="E16" s="42">
        <f>利润分部表!O14+利润分部表!P14+利润分部表!R14</f>
        <v>0</v>
      </c>
      <c r="F16" s="42">
        <f>利润分部表!AI14</f>
        <v>0</v>
      </c>
      <c r="G16" s="43">
        <f t="shared" si="1"/>
        <v>0</v>
      </c>
      <c r="H16" s="42">
        <f>利润分部表!AJ14</f>
        <v>0</v>
      </c>
      <c r="I16" s="42">
        <f>利润分部表!AH14</f>
        <v>0</v>
      </c>
      <c r="J16" s="42">
        <f>利润分部表!V14</f>
        <v>0</v>
      </c>
      <c r="K16" s="43">
        <f t="shared" si="2"/>
        <v>0</v>
      </c>
      <c r="L16" s="42">
        <f>利润分部表!T14</f>
        <v>0</v>
      </c>
      <c r="M16" s="42">
        <f>利润分部表!U14</f>
        <v>0</v>
      </c>
      <c r="N16" s="42">
        <f>利润分部表!AK14</f>
        <v>0</v>
      </c>
      <c r="O16" s="42">
        <f>利润分部表!Y14</f>
        <v>0</v>
      </c>
      <c r="P16" s="43">
        <f t="shared" si="3"/>
        <v>0</v>
      </c>
      <c r="Q16" s="42">
        <f>利润分部表!X14</f>
        <v>0</v>
      </c>
      <c r="R16" s="42">
        <f>利润分部表!W14</f>
        <v>0</v>
      </c>
      <c r="S16" s="42">
        <f>利润分部表!S14</f>
        <v>0</v>
      </c>
      <c r="T16" s="43">
        <f t="shared" si="4"/>
        <v>0</v>
      </c>
      <c r="U16" s="42">
        <f>利润分部表!AA14</f>
        <v>0</v>
      </c>
      <c r="V16" s="42">
        <f>利润分部表!AB14</f>
        <v>0</v>
      </c>
      <c r="W16" s="42">
        <f>利润分部表!AC14</f>
        <v>0</v>
      </c>
      <c r="X16" s="42">
        <f>利润分部表!AD14</f>
        <v>0</v>
      </c>
      <c r="Y16" s="42">
        <f>利润分部表!AE14</f>
        <v>0</v>
      </c>
      <c r="Z16" s="42">
        <f>利润分部表!AF14</f>
        <v>0</v>
      </c>
      <c r="AA16" s="42">
        <f>利润分部表!Z14</f>
        <v>0</v>
      </c>
      <c r="AB16" s="42">
        <f>利润分部表!AP14</f>
        <v>0</v>
      </c>
    </row>
    <row r="17" spans="1:28">
      <c r="A17" s="1" t="s">
        <v>53</v>
      </c>
      <c r="B17" s="40">
        <f t="shared" si="0"/>
        <v>4649246.16</v>
      </c>
      <c r="C17" s="42">
        <f>利润分部表!J15</f>
        <v>0</v>
      </c>
      <c r="D17" s="42">
        <f>利润分部表!I15+利润分部表!S15+利润分部表!Q15+利润分部表!AI15+利润分部表!Z15</f>
        <v>-4660.05</v>
      </c>
      <c r="E17" s="42">
        <f>利润分部表!O15+利润分部表!P15+利润分部表!R15</f>
        <v>343200</v>
      </c>
      <c r="F17" s="42">
        <f>利润分部表!AI15</f>
        <v>-4660.05</v>
      </c>
      <c r="G17" s="43">
        <f t="shared" si="1"/>
        <v>-4061544.6799999997</v>
      </c>
      <c r="H17" s="42">
        <f>利润分部表!AJ15</f>
        <v>-9025815.6999999993</v>
      </c>
      <c r="I17" s="42">
        <f>利润分部表!AH15</f>
        <v>0</v>
      </c>
      <c r="J17" s="42">
        <f>利润分部表!V15</f>
        <v>4964271.0199999996</v>
      </c>
      <c r="K17" s="43">
        <f t="shared" si="2"/>
        <v>3191745.9099999997</v>
      </c>
      <c r="L17" s="42">
        <f>利润分部表!T15</f>
        <v>3351580.8</v>
      </c>
      <c r="M17" s="42">
        <f>利润分部表!U15</f>
        <v>-159834.89000000001</v>
      </c>
      <c r="N17" s="42">
        <f>利润分部表!AK15</f>
        <v>0</v>
      </c>
      <c r="O17" s="42">
        <f>利润分部表!Y15</f>
        <v>0</v>
      </c>
      <c r="P17" s="43">
        <f t="shared" si="3"/>
        <v>5180504.9800000004</v>
      </c>
      <c r="Q17" s="42">
        <f>利润分部表!X15</f>
        <v>4497446.41</v>
      </c>
      <c r="R17" s="42">
        <f>利润分部表!W15</f>
        <v>683058.57</v>
      </c>
      <c r="S17" s="42">
        <f>利润分部表!S15</f>
        <v>0</v>
      </c>
      <c r="T17" s="43">
        <f t="shared" si="4"/>
        <v>0</v>
      </c>
      <c r="U17" s="42">
        <f>利润分部表!AA15</f>
        <v>0</v>
      </c>
      <c r="V17" s="42">
        <f>利润分部表!AB15</f>
        <v>0</v>
      </c>
      <c r="W17" s="42">
        <f>利润分部表!AC15</f>
        <v>0</v>
      </c>
      <c r="X17" s="42">
        <f>利润分部表!AD15</f>
        <v>0</v>
      </c>
      <c r="Y17" s="42">
        <f>利润分部表!AE15</f>
        <v>0</v>
      </c>
      <c r="Z17" s="42">
        <f>利润分部表!AF15</f>
        <v>0</v>
      </c>
      <c r="AA17" s="42">
        <f>利润分部表!Z15</f>
        <v>0</v>
      </c>
      <c r="AB17" s="42">
        <f>利润分部表!AP15</f>
        <v>0</v>
      </c>
    </row>
    <row r="18" spans="1:28">
      <c r="A18" s="1" t="s">
        <v>54</v>
      </c>
      <c r="B18" s="40">
        <f t="shared" si="0"/>
        <v>-347944.72</v>
      </c>
      <c r="C18" s="42">
        <f>利润分部表!J16</f>
        <v>0</v>
      </c>
      <c r="D18" s="42">
        <f>利润分部表!I16+利润分部表!S16+利润分部表!Q16+利润分部表!AI16+利润分部表!Z16</f>
        <v>39126.5</v>
      </c>
      <c r="E18" s="42">
        <f>利润分部表!O16+利润分部表!P16+利润分部表!R16</f>
        <v>-387071.22</v>
      </c>
      <c r="F18" s="42">
        <f>利润分部表!AI16</f>
        <v>0</v>
      </c>
      <c r="G18" s="43">
        <f t="shared" si="1"/>
        <v>0</v>
      </c>
      <c r="H18" s="42">
        <f>利润分部表!AJ16</f>
        <v>0</v>
      </c>
      <c r="I18" s="42">
        <f>利润分部表!AH16</f>
        <v>0</v>
      </c>
      <c r="J18" s="42">
        <f>利润分部表!V16</f>
        <v>0</v>
      </c>
      <c r="K18" s="43">
        <f t="shared" si="2"/>
        <v>0</v>
      </c>
      <c r="L18" s="42">
        <f>利润分部表!T16</f>
        <v>0</v>
      </c>
      <c r="M18" s="42">
        <f>利润分部表!U16</f>
        <v>0</v>
      </c>
      <c r="N18" s="42">
        <f>利润分部表!AK16</f>
        <v>0</v>
      </c>
      <c r="O18" s="42">
        <f>利润分部表!Y16</f>
        <v>0</v>
      </c>
      <c r="P18" s="43">
        <f t="shared" si="3"/>
        <v>0</v>
      </c>
      <c r="Q18" s="42">
        <f>利润分部表!X16</f>
        <v>0</v>
      </c>
      <c r="R18" s="42">
        <f>利润分部表!W16</f>
        <v>0</v>
      </c>
      <c r="S18" s="42">
        <f>利润分部表!S16</f>
        <v>0</v>
      </c>
      <c r="T18" s="43">
        <f t="shared" si="4"/>
        <v>0</v>
      </c>
      <c r="U18" s="42">
        <f>利润分部表!AA16</f>
        <v>0</v>
      </c>
      <c r="V18" s="42">
        <f>利润分部表!AB16</f>
        <v>0</v>
      </c>
      <c r="W18" s="42">
        <f>利润分部表!AC16</f>
        <v>0</v>
      </c>
      <c r="X18" s="42">
        <f>利润分部表!AD16</f>
        <v>0</v>
      </c>
      <c r="Y18" s="42">
        <f>利润分部表!AE16</f>
        <v>0</v>
      </c>
      <c r="Z18" s="42">
        <f>利润分部表!AF16</f>
        <v>0</v>
      </c>
      <c r="AA18" s="42">
        <f>利润分部表!Z16</f>
        <v>0</v>
      </c>
      <c r="AB18" s="42">
        <f>利润分部表!AP16</f>
        <v>0</v>
      </c>
    </row>
    <row r="19" spans="1:28">
      <c r="A19" s="1" t="s">
        <v>55</v>
      </c>
      <c r="B19" s="40">
        <f t="shared" si="0"/>
        <v>676876.32</v>
      </c>
      <c r="C19" s="42">
        <f>利润分部表!J17</f>
        <v>0</v>
      </c>
      <c r="D19" s="42">
        <f>利润分部表!I17+利润分部表!S17+利润分部表!Q17+利润分部表!AI17+利润分部表!Z17</f>
        <v>0</v>
      </c>
      <c r="E19" s="42">
        <f>利润分部表!O17+利润分部表!P17+利润分部表!R17</f>
        <v>676876.32</v>
      </c>
      <c r="F19" s="42">
        <f>利润分部表!AI17</f>
        <v>0</v>
      </c>
      <c r="G19" s="43">
        <f t="shared" si="1"/>
        <v>0</v>
      </c>
      <c r="H19" s="42">
        <f>利润分部表!AJ17</f>
        <v>0</v>
      </c>
      <c r="I19" s="42">
        <f>利润分部表!AH17</f>
        <v>0</v>
      </c>
      <c r="J19" s="42">
        <f>利润分部表!V17</f>
        <v>0</v>
      </c>
      <c r="K19" s="43">
        <f t="shared" si="2"/>
        <v>0</v>
      </c>
      <c r="L19" s="42">
        <f>利润分部表!T17</f>
        <v>0</v>
      </c>
      <c r="M19" s="42">
        <f>利润分部表!U17</f>
        <v>0</v>
      </c>
      <c r="N19" s="42">
        <f>利润分部表!AK17</f>
        <v>0</v>
      </c>
      <c r="O19" s="42">
        <f>利润分部表!Y17</f>
        <v>0</v>
      </c>
      <c r="P19" s="43">
        <f t="shared" si="3"/>
        <v>0</v>
      </c>
      <c r="Q19" s="42">
        <f>利润分部表!X17</f>
        <v>0</v>
      </c>
      <c r="R19" s="42">
        <f>利润分部表!W17</f>
        <v>0</v>
      </c>
      <c r="S19" s="42">
        <f>利润分部表!S17</f>
        <v>0</v>
      </c>
      <c r="T19" s="43">
        <f t="shared" si="4"/>
        <v>0</v>
      </c>
      <c r="U19" s="42">
        <f>利润分部表!AA17</f>
        <v>0</v>
      </c>
      <c r="V19" s="42">
        <f>利润分部表!AB17</f>
        <v>0</v>
      </c>
      <c r="W19" s="42">
        <f>利润分部表!AC17</f>
        <v>0</v>
      </c>
      <c r="X19" s="42">
        <f>利润分部表!AD17</f>
        <v>0</v>
      </c>
      <c r="Y19" s="42">
        <f>利润分部表!AE17</f>
        <v>0</v>
      </c>
      <c r="Z19" s="42">
        <f>利润分部表!AF17</f>
        <v>0</v>
      </c>
      <c r="AA19" s="42">
        <f>利润分部表!Z17</f>
        <v>0</v>
      </c>
      <c r="AB19" s="42">
        <f>利润分部表!AP17</f>
        <v>0</v>
      </c>
    </row>
    <row r="20" spans="1:28">
      <c r="A20" s="1" t="s">
        <v>56</v>
      </c>
      <c r="B20" s="40">
        <f t="shared" si="0"/>
        <v>0</v>
      </c>
      <c r="C20" s="42">
        <f>利润分部表!J18</f>
        <v>0</v>
      </c>
      <c r="D20" s="42">
        <f>利润分部表!I18+利润分部表!S18+利润分部表!Q18+利润分部表!AI18+利润分部表!Z18</f>
        <v>0</v>
      </c>
      <c r="E20" s="42">
        <f>利润分部表!O18+利润分部表!P18+利润分部表!R18</f>
        <v>0</v>
      </c>
      <c r="F20" s="42">
        <f>利润分部表!AI18</f>
        <v>0</v>
      </c>
      <c r="G20" s="43">
        <f t="shared" si="1"/>
        <v>0</v>
      </c>
      <c r="H20" s="42">
        <f>利润分部表!AJ18</f>
        <v>0</v>
      </c>
      <c r="I20" s="42">
        <f>利润分部表!AH18</f>
        <v>0</v>
      </c>
      <c r="J20" s="42">
        <f>利润分部表!V18</f>
        <v>0</v>
      </c>
      <c r="K20" s="43">
        <f t="shared" si="2"/>
        <v>0</v>
      </c>
      <c r="L20" s="42">
        <f>利润分部表!T18</f>
        <v>0</v>
      </c>
      <c r="M20" s="42">
        <f>利润分部表!U18</f>
        <v>0</v>
      </c>
      <c r="N20" s="42">
        <f>利润分部表!AK18</f>
        <v>0</v>
      </c>
      <c r="O20" s="42">
        <f>利润分部表!Y18</f>
        <v>0</v>
      </c>
      <c r="P20" s="43">
        <f t="shared" si="3"/>
        <v>0</v>
      </c>
      <c r="Q20" s="42">
        <f>利润分部表!X18</f>
        <v>0</v>
      </c>
      <c r="R20" s="42">
        <f>利润分部表!W18</f>
        <v>0</v>
      </c>
      <c r="S20" s="42">
        <f>利润分部表!S18</f>
        <v>0</v>
      </c>
      <c r="T20" s="43">
        <f t="shared" si="4"/>
        <v>0</v>
      </c>
      <c r="U20" s="42">
        <f>利润分部表!AA18</f>
        <v>0</v>
      </c>
      <c r="V20" s="42">
        <f>利润分部表!AB18</f>
        <v>0</v>
      </c>
      <c r="W20" s="42">
        <f>利润分部表!AC18</f>
        <v>0</v>
      </c>
      <c r="X20" s="42">
        <f>利润分部表!AD18</f>
        <v>0</v>
      </c>
      <c r="Y20" s="42">
        <f>利润分部表!AE18</f>
        <v>0</v>
      </c>
      <c r="Z20" s="42">
        <f>利润分部表!AF18</f>
        <v>0</v>
      </c>
      <c r="AA20" s="42">
        <f>利润分部表!Z18</f>
        <v>0</v>
      </c>
      <c r="AB20" s="42">
        <f>利润分部表!AP18</f>
        <v>0</v>
      </c>
    </row>
    <row r="21" spans="1:28" s="8" customFormat="1">
      <c r="A21" s="6" t="s">
        <v>57</v>
      </c>
      <c r="B21" s="40">
        <f t="shared" si="0"/>
        <v>63054542.75</v>
      </c>
      <c r="C21" s="43">
        <f>利润分部表!J19</f>
        <v>0</v>
      </c>
      <c r="D21" s="43">
        <f>利润分部表!I19+利润分部表!S19+利润分部表!Q19+利润分部表!AI19+利润分部表!Z19</f>
        <v>18952422.09</v>
      </c>
      <c r="E21" s="43">
        <f>利润分部表!O19+利润分部表!P19+利润分部表!R19</f>
        <v>34501730.399999999</v>
      </c>
      <c r="F21" s="43">
        <f>利润分部表!AI19</f>
        <v>514688.96</v>
      </c>
      <c r="G21" s="43">
        <f t="shared" si="1"/>
        <v>1396964.9900000002</v>
      </c>
      <c r="H21" s="43">
        <f>利润分部表!AJ19</f>
        <v>348924.4</v>
      </c>
      <c r="I21" s="43">
        <f>利润分部表!AH19</f>
        <v>293490.78000000003</v>
      </c>
      <c r="J21" s="43">
        <f>利润分部表!V19</f>
        <v>754549.81</v>
      </c>
      <c r="K21" s="43">
        <f t="shared" si="2"/>
        <v>1761380.6700000004</v>
      </c>
      <c r="L21" s="43">
        <f>利润分部表!T19</f>
        <v>663810.81000000006</v>
      </c>
      <c r="M21" s="43">
        <f>利润分部表!U19</f>
        <v>390647.39</v>
      </c>
      <c r="N21" s="43">
        <f>利润分部表!AK19</f>
        <v>531988.89</v>
      </c>
      <c r="O21" s="43">
        <f>利润分部表!Y19</f>
        <v>174933.58</v>
      </c>
      <c r="P21" s="43">
        <f t="shared" si="3"/>
        <v>855496.81</v>
      </c>
      <c r="Q21" s="43">
        <f>利润分部表!X19</f>
        <v>409084.6</v>
      </c>
      <c r="R21" s="43">
        <f>利润分部表!W19</f>
        <v>446412.21</v>
      </c>
      <c r="S21" s="43">
        <f>利润分部表!S19</f>
        <v>3647178.7</v>
      </c>
      <c r="T21" s="43">
        <f t="shared" si="4"/>
        <v>5586547.79</v>
      </c>
      <c r="U21" s="43">
        <f>利润分部表!AA19</f>
        <v>1823298.44</v>
      </c>
      <c r="V21" s="43">
        <f>利润分部表!AB19</f>
        <v>1848644.61</v>
      </c>
      <c r="W21" s="43">
        <f>利润分部表!AC19</f>
        <v>579092.61</v>
      </c>
      <c r="X21" s="43">
        <f>利润分部表!AD19</f>
        <v>484424.27</v>
      </c>
      <c r="Y21" s="43">
        <f>利润分部表!AE19</f>
        <v>554778.29</v>
      </c>
      <c r="Z21" s="43">
        <f>利润分部表!AF19</f>
        <v>296309.57</v>
      </c>
      <c r="AA21" s="43">
        <f>利润分部表!Z19</f>
        <v>582107.63</v>
      </c>
      <c r="AB21" s="43">
        <f>利润分部表!AP19</f>
        <v>1381087.94</v>
      </c>
    </row>
    <row r="22" spans="1:28">
      <c r="A22" s="1" t="s">
        <v>58</v>
      </c>
      <c r="B22" s="40">
        <f t="shared" si="0"/>
        <v>556630.1</v>
      </c>
      <c r="C22" s="42">
        <f>利润分部表!J20</f>
        <v>0</v>
      </c>
      <c r="D22" s="42">
        <f>利润分部表!I20+利润分部表!S20+利润分部表!Q20+利润分部表!AI20+利润分部表!Z20</f>
        <v>-141068.44</v>
      </c>
      <c r="E22" s="42">
        <f>利润分部表!O20+利润分部表!P20+利润分部表!R20</f>
        <v>427369.18</v>
      </c>
      <c r="F22" s="42">
        <f>利润分部表!AI20</f>
        <v>1618.8</v>
      </c>
      <c r="G22" s="43">
        <f t="shared" si="1"/>
        <v>-12625.159999999998</v>
      </c>
      <c r="H22" s="42">
        <f>利润分部表!AJ20</f>
        <v>9961.7000000000007</v>
      </c>
      <c r="I22" s="42">
        <f>利润分部表!AH20</f>
        <v>-19.13</v>
      </c>
      <c r="J22" s="42">
        <f>利润分部表!V20</f>
        <v>-22567.73</v>
      </c>
      <c r="K22" s="43">
        <f t="shared" si="2"/>
        <v>228338.17</v>
      </c>
      <c r="L22" s="42">
        <f>利润分部表!T20</f>
        <v>80837.08</v>
      </c>
      <c r="M22" s="42">
        <f>利润分部表!U20</f>
        <v>82160.179999999993</v>
      </c>
      <c r="N22" s="42">
        <f>利润分部表!AK20</f>
        <v>64108.959999999999</v>
      </c>
      <c r="O22" s="42">
        <f>利润分部表!Y20</f>
        <v>1231.95</v>
      </c>
      <c r="P22" s="43">
        <f t="shared" si="3"/>
        <v>8224.5300000000007</v>
      </c>
      <c r="Q22" s="42">
        <f>利润分部表!X20</f>
        <v>-2694.56</v>
      </c>
      <c r="R22" s="42">
        <f>利润分部表!W20</f>
        <v>10919.09</v>
      </c>
      <c r="S22" s="42">
        <f>利润分部表!S20</f>
        <v>-45.75</v>
      </c>
      <c r="T22" s="43">
        <f t="shared" si="4"/>
        <v>46391.82</v>
      </c>
      <c r="U22" s="42">
        <f>利润分部表!AA20</f>
        <v>38121.58</v>
      </c>
      <c r="V22" s="42">
        <f>利润分部表!AB20</f>
        <v>7611.75</v>
      </c>
      <c r="W22" s="42">
        <f>利润分部表!AC20</f>
        <v>397.7</v>
      </c>
      <c r="X22" s="42">
        <f>利润分部表!AD20</f>
        <v>460.97</v>
      </c>
      <c r="Y22" s="42">
        <f>利润分部表!AE20</f>
        <v>-134.06</v>
      </c>
      <c r="Z22" s="42">
        <f>利润分部表!AF20</f>
        <v>-66.12</v>
      </c>
      <c r="AA22" s="42">
        <f>利润分部表!Z20</f>
        <v>-131.5</v>
      </c>
      <c r="AB22" s="42">
        <f>利润分部表!AP20</f>
        <v>-172.47</v>
      </c>
    </row>
    <row r="23" spans="1:28">
      <c r="A23" s="1" t="s">
        <v>59</v>
      </c>
      <c r="B23" s="40">
        <f t="shared" si="0"/>
        <v>62282019.199999996</v>
      </c>
      <c r="C23" s="42">
        <f>利润分部表!J21</f>
        <v>0</v>
      </c>
      <c r="D23" s="42">
        <f>利润分部表!I21+利润分部表!S21+利润分部表!Q21+利润分部表!AI21+利润分部表!Z21</f>
        <v>19093490.529999997</v>
      </c>
      <c r="E23" s="42">
        <f>利润分部表!O21+利润分部表!P21+利润分部表!R21</f>
        <v>33858467.769999996</v>
      </c>
      <c r="F23" s="42">
        <f>利润分部表!AI21</f>
        <v>513070.16</v>
      </c>
      <c r="G23" s="43">
        <f t="shared" si="1"/>
        <v>1409590.15</v>
      </c>
      <c r="H23" s="42">
        <f>利润分部表!AJ21</f>
        <v>338962.7</v>
      </c>
      <c r="I23" s="42">
        <f>利润分部表!AH21</f>
        <v>293509.90999999997</v>
      </c>
      <c r="J23" s="42">
        <f>利润分部表!V21</f>
        <v>777117.54</v>
      </c>
      <c r="K23" s="43">
        <f t="shared" si="2"/>
        <v>1533042.5</v>
      </c>
      <c r="L23" s="42">
        <f>利润分部表!T21</f>
        <v>582973.73</v>
      </c>
      <c r="M23" s="42">
        <f>利润分部表!U21</f>
        <v>308487.21000000002</v>
      </c>
      <c r="N23" s="42">
        <f>利润分部表!AK21</f>
        <v>467879.93</v>
      </c>
      <c r="O23" s="42">
        <f>利润分部表!Y21</f>
        <v>173701.63</v>
      </c>
      <c r="P23" s="43">
        <f t="shared" si="3"/>
        <v>847272.28</v>
      </c>
      <c r="Q23" s="42">
        <f>利润分部表!X21</f>
        <v>411779.16</v>
      </c>
      <c r="R23" s="42">
        <f>利润分部表!W21</f>
        <v>435493.12</v>
      </c>
      <c r="S23" s="42">
        <f>利润分部表!S21</f>
        <v>3647224.45</v>
      </c>
      <c r="T23" s="43">
        <f t="shared" si="4"/>
        <v>5540155.9699999997</v>
      </c>
      <c r="U23" s="42">
        <f>利润分部表!AA21</f>
        <v>1785176.86</v>
      </c>
      <c r="V23" s="42">
        <f>利润分部表!AB21</f>
        <v>1841032.86</v>
      </c>
      <c r="W23" s="42">
        <f>利润分部表!AC21</f>
        <v>578694.91</v>
      </c>
      <c r="X23" s="42">
        <f>利润分部表!AD21</f>
        <v>483963.3</v>
      </c>
      <c r="Y23" s="42">
        <f>利润分部表!AE21</f>
        <v>554912.35</v>
      </c>
      <c r="Z23" s="42">
        <f>利润分部表!AF21</f>
        <v>296375.69</v>
      </c>
      <c r="AA23" s="42">
        <f>利润分部表!Z21</f>
        <v>582239.13</v>
      </c>
      <c r="AB23" s="42">
        <f>利润分部表!AP21</f>
        <v>1381260.41</v>
      </c>
    </row>
    <row r="24" spans="1:28">
      <c r="A24" s="1" t="s">
        <v>60</v>
      </c>
      <c r="B24" s="40">
        <f t="shared" si="0"/>
        <v>0</v>
      </c>
      <c r="C24" s="42">
        <f>利润分部表!J22</f>
        <v>0</v>
      </c>
      <c r="D24" s="42">
        <f>利润分部表!I22+利润分部表!S22+利润分部表!Q22+利润分部表!AI22+利润分部表!Z22</f>
        <v>0</v>
      </c>
      <c r="E24" s="42">
        <f>利润分部表!O22+利润分部表!P22+利润分部表!R22</f>
        <v>0</v>
      </c>
      <c r="F24" s="42">
        <f>利润分部表!AI22</f>
        <v>0</v>
      </c>
      <c r="G24" s="43">
        <f t="shared" si="1"/>
        <v>0</v>
      </c>
      <c r="H24" s="42">
        <f>利润分部表!AJ22</f>
        <v>0</v>
      </c>
      <c r="I24" s="42">
        <f>利润分部表!AH22</f>
        <v>0</v>
      </c>
      <c r="J24" s="42">
        <f>利润分部表!V22</f>
        <v>0</v>
      </c>
      <c r="K24" s="43">
        <f t="shared" si="2"/>
        <v>0</v>
      </c>
      <c r="L24" s="42">
        <f>利润分部表!T22</f>
        <v>0</v>
      </c>
      <c r="M24" s="42">
        <f>利润分部表!U22</f>
        <v>0</v>
      </c>
      <c r="N24" s="42">
        <f>利润分部表!AK22</f>
        <v>0</v>
      </c>
      <c r="O24" s="42">
        <f>利润分部表!Y22</f>
        <v>0</v>
      </c>
      <c r="P24" s="43">
        <f t="shared" si="3"/>
        <v>0</v>
      </c>
      <c r="Q24" s="42">
        <f>利润分部表!X22</f>
        <v>0</v>
      </c>
      <c r="R24" s="42">
        <f>利润分部表!W22</f>
        <v>0</v>
      </c>
      <c r="S24" s="42">
        <f>利润分部表!S22</f>
        <v>0</v>
      </c>
      <c r="T24" s="43">
        <f t="shared" si="4"/>
        <v>0</v>
      </c>
      <c r="U24" s="42">
        <f>利润分部表!AA22</f>
        <v>0</v>
      </c>
      <c r="V24" s="42">
        <f>利润分部表!AB22</f>
        <v>0</v>
      </c>
      <c r="W24" s="42">
        <f>利润分部表!AC22</f>
        <v>0</v>
      </c>
      <c r="X24" s="42">
        <f>利润分部表!AD22</f>
        <v>0</v>
      </c>
      <c r="Y24" s="42">
        <f>利润分部表!AE22</f>
        <v>0</v>
      </c>
      <c r="Z24" s="42">
        <f>利润分部表!AF22</f>
        <v>0</v>
      </c>
      <c r="AA24" s="42">
        <f>利润分部表!Z22</f>
        <v>0</v>
      </c>
      <c r="AB24" s="42">
        <f>利润分部表!AP22</f>
        <v>0</v>
      </c>
    </row>
    <row r="25" spans="1:28">
      <c r="A25" s="1" t="s">
        <v>61</v>
      </c>
      <c r="B25" s="40">
        <f t="shared" si="0"/>
        <v>0</v>
      </c>
      <c r="C25" s="42">
        <f>利润分部表!J23</f>
        <v>0</v>
      </c>
      <c r="D25" s="42">
        <f>利润分部表!I23+利润分部表!S23+利润分部表!Q23+利润分部表!AI23+利润分部表!Z23</f>
        <v>0</v>
      </c>
      <c r="E25" s="42">
        <f>利润分部表!O23+利润分部表!P23+利润分部表!R23</f>
        <v>0</v>
      </c>
      <c r="F25" s="42">
        <f>利润分部表!AI23</f>
        <v>0</v>
      </c>
      <c r="G25" s="43">
        <f t="shared" si="1"/>
        <v>0</v>
      </c>
      <c r="H25" s="42">
        <f>利润分部表!AJ23</f>
        <v>0</v>
      </c>
      <c r="I25" s="42">
        <f>利润分部表!AH23</f>
        <v>0</v>
      </c>
      <c r="J25" s="42">
        <f>利润分部表!V23</f>
        <v>0</v>
      </c>
      <c r="K25" s="43">
        <f t="shared" si="2"/>
        <v>0</v>
      </c>
      <c r="L25" s="42">
        <f>利润分部表!T23</f>
        <v>0</v>
      </c>
      <c r="M25" s="42">
        <f>利润分部表!U23</f>
        <v>0</v>
      </c>
      <c r="N25" s="42">
        <f>利润分部表!AK23</f>
        <v>0</v>
      </c>
      <c r="O25" s="42">
        <f>利润分部表!Y23</f>
        <v>0</v>
      </c>
      <c r="P25" s="43">
        <f t="shared" si="3"/>
        <v>0</v>
      </c>
      <c r="Q25" s="42">
        <f>利润分部表!X23</f>
        <v>0</v>
      </c>
      <c r="R25" s="42">
        <f>利润分部表!W23</f>
        <v>0</v>
      </c>
      <c r="S25" s="42">
        <f>利润分部表!S23</f>
        <v>0</v>
      </c>
      <c r="T25" s="43">
        <f t="shared" si="4"/>
        <v>0</v>
      </c>
      <c r="U25" s="42">
        <f>利润分部表!AA23</f>
        <v>0</v>
      </c>
      <c r="V25" s="42">
        <f>利润分部表!AB23</f>
        <v>0</v>
      </c>
      <c r="W25" s="42">
        <f>利润分部表!AC23</f>
        <v>0</v>
      </c>
      <c r="X25" s="42">
        <f>利润分部表!AD23</f>
        <v>0</v>
      </c>
      <c r="Y25" s="42">
        <f>利润分部表!AE23</f>
        <v>0</v>
      </c>
      <c r="Z25" s="42">
        <f>利润分部表!AF23</f>
        <v>0</v>
      </c>
      <c r="AA25" s="42">
        <f>利润分部表!Z23</f>
        <v>0</v>
      </c>
      <c r="AB25" s="42">
        <f>利润分部表!AP23</f>
        <v>0</v>
      </c>
    </row>
    <row r="26" spans="1:28">
      <c r="A26" s="1" t="s">
        <v>62</v>
      </c>
      <c r="B26" s="40">
        <f t="shared" si="0"/>
        <v>215893.45</v>
      </c>
      <c r="C26" s="42">
        <f>利润分部表!J24</f>
        <v>0</v>
      </c>
      <c r="D26" s="42">
        <f>利润分部表!I24+利润分部表!S24+利润分部表!Q24+利润分部表!AI24+利润分部表!Z24</f>
        <v>0</v>
      </c>
      <c r="E26" s="42">
        <f>利润分部表!O24+利润分部表!P24+利润分部表!R24</f>
        <v>215893.45</v>
      </c>
      <c r="F26" s="42">
        <f>利润分部表!AI24</f>
        <v>0</v>
      </c>
      <c r="G26" s="43">
        <f t="shared" si="1"/>
        <v>0</v>
      </c>
      <c r="H26" s="42">
        <f>利润分部表!AJ24</f>
        <v>0</v>
      </c>
      <c r="I26" s="42">
        <f>利润分部表!AH24</f>
        <v>0</v>
      </c>
      <c r="J26" s="42">
        <f>利润分部表!V24</f>
        <v>0</v>
      </c>
      <c r="K26" s="43">
        <f t="shared" si="2"/>
        <v>0</v>
      </c>
      <c r="L26" s="42">
        <f>利润分部表!T24</f>
        <v>0</v>
      </c>
      <c r="M26" s="42">
        <f>利润分部表!U24</f>
        <v>0</v>
      </c>
      <c r="N26" s="42">
        <f>利润分部表!AK24</f>
        <v>0</v>
      </c>
      <c r="O26" s="42">
        <f>利润分部表!Y24</f>
        <v>0</v>
      </c>
      <c r="P26" s="43">
        <f t="shared" si="3"/>
        <v>0</v>
      </c>
      <c r="Q26" s="42">
        <f>利润分部表!X24</f>
        <v>0</v>
      </c>
      <c r="R26" s="42">
        <f>利润分部表!W24</f>
        <v>0</v>
      </c>
      <c r="S26" s="42">
        <f>利润分部表!S24</f>
        <v>0</v>
      </c>
      <c r="T26" s="43">
        <f t="shared" si="4"/>
        <v>0</v>
      </c>
      <c r="U26" s="42">
        <f>利润分部表!AA24</f>
        <v>0</v>
      </c>
      <c r="V26" s="42">
        <f>利润分部表!AB24</f>
        <v>0</v>
      </c>
      <c r="W26" s="42">
        <f>利润分部表!AC24</f>
        <v>0</v>
      </c>
      <c r="X26" s="42">
        <f>利润分部表!AD24</f>
        <v>0</v>
      </c>
      <c r="Y26" s="42">
        <f>利润分部表!AE24</f>
        <v>0</v>
      </c>
      <c r="Z26" s="42">
        <f>利润分部表!AF24</f>
        <v>0</v>
      </c>
      <c r="AA26" s="42">
        <f>利润分部表!Z24</f>
        <v>0</v>
      </c>
      <c r="AB26" s="42">
        <f>利润分部表!AP24</f>
        <v>0</v>
      </c>
    </row>
    <row r="27" spans="1:28" s="8" customFormat="1">
      <c r="A27" s="6" t="s">
        <v>63</v>
      </c>
      <c r="B27" s="40">
        <f t="shared" si="0"/>
        <v>12464230.859999985</v>
      </c>
      <c r="C27" s="43">
        <f>利润分部表!J25</f>
        <v>3.14</v>
      </c>
      <c r="D27" s="43">
        <f>利润分部表!I25+利润分部表!S25+利润分部表!Q25+利润分部表!AI25+利润分部表!Z25</f>
        <v>-40365961.100000009</v>
      </c>
      <c r="E27" s="43">
        <f>利润分部表!O25+利润分部表!P25+利润分部表!R25</f>
        <v>17397871.449999999</v>
      </c>
      <c r="F27" s="43">
        <f>利润分部表!AI25</f>
        <v>-294515</v>
      </c>
      <c r="G27" s="43">
        <f t="shared" si="1"/>
        <v>-4716027.4700000007</v>
      </c>
      <c r="H27" s="43">
        <f>利润分部表!AJ25</f>
        <v>-7991170.8799999999</v>
      </c>
      <c r="I27" s="43">
        <f>利润分部表!AH25</f>
        <v>-293163.36</v>
      </c>
      <c r="J27" s="43">
        <f>利润分部表!V25</f>
        <v>3568306.77</v>
      </c>
      <c r="K27" s="43">
        <f t="shared" si="2"/>
        <v>33317980.689999998</v>
      </c>
      <c r="L27" s="43">
        <f>利润分部表!T25</f>
        <v>17407941.379999999</v>
      </c>
      <c r="M27" s="43">
        <f>利润分部表!U25</f>
        <v>7463228.1699999999</v>
      </c>
      <c r="N27" s="43">
        <f>利润分部表!AK25</f>
        <v>8450641.0700000003</v>
      </c>
      <c r="O27" s="43">
        <f>利润分部表!Y25</f>
        <v>-3829.93</v>
      </c>
      <c r="P27" s="43">
        <f t="shared" si="3"/>
        <v>5816911.9500000002</v>
      </c>
      <c r="Q27" s="43">
        <f>利润分部表!X25</f>
        <v>3714117.39</v>
      </c>
      <c r="R27" s="43">
        <f>利润分部表!W25</f>
        <v>2102794.56</v>
      </c>
      <c r="S27" s="43">
        <f>利润分部表!S25</f>
        <v>-3647348.7</v>
      </c>
      <c r="T27" s="43">
        <f t="shared" si="4"/>
        <v>1013452.2</v>
      </c>
      <c r="U27" s="43">
        <f>利润分部表!AA25</f>
        <v>3577644.95</v>
      </c>
      <c r="V27" s="43">
        <f>利润分部表!AB25</f>
        <v>-773172.91</v>
      </c>
      <c r="W27" s="43">
        <f>利润分部表!AC25</f>
        <v>-522488.84</v>
      </c>
      <c r="X27" s="43">
        <f>利润分部表!AD25</f>
        <v>-417443.14</v>
      </c>
      <c r="Y27" s="43">
        <f>利润分部表!AE25</f>
        <v>-554778.29</v>
      </c>
      <c r="Z27" s="43">
        <f>利润分部表!AF25</f>
        <v>-296309.57</v>
      </c>
      <c r="AA27" s="43">
        <f>利润分部表!Z25</f>
        <v>-582107.63</v>
      </c>
      <c r="AB27" s="43">
        <f>利润分部表!AP25</f>
        <v>-1381087.94</v>
      </c>
    </row>
    <row r="28" spans="1:28">
      <c r="A28" s="1" t="s">
        <v>64</v>
      </c>
      <c r="B28" s="40">
        <f t="shared" si="0"/>
        <v>19173.150000000001</v>
      </c>
      <c r="C28" s="42">
        <f>利润分部表!J26</f>
        <v>0</v>
      </c>
      <c r="D28" s="42">
        <f>利润分部表!I26+利润分部表!S26+利润分部表!Q26+利润分部表!AI26+利润分部表!Z26</f>
        <v>2034</v>
      </c>
      <c r="E28" s="42">
        <f>利润分部表!O26+利润分部表!P26+利润分部表!R26</f>
        <v>17139.150000000001</v>
      </c>
      <c r="F28" s="42">
        <f>利润分部表!AI26</f>
        <v>0</v>
      </c>
      <c r="G28" s="43">
        <f t="shared" si="1"/>
        <v>0</v>
      </c>
      <c r="H28" s="42">
        <f>利润分部表!AJ26</f>
        <v>0</v>
      </c>
      <c r="I28" s="42">
        <f>利润分部表!AH26</f>
        <v>0</v>
      </c>
      <c r="J28" s="42">
        <f>利润分部表!V26</f>
        <v>0</v>
      </c>
      <c r="K28" s="43">
        <f t="shared" si="2"/>
        <v>0</v>
      </c>
      <c r="L28" s="42">
        <f>利润分部表!T26</f>
        <v>0</v>
      </c>
      <c r="M28" s="42">
        <f>利润分部表!U26</f>
        <v>0</v>
      </c>
      <c r="N28" s="42">
        <f>利润分部表!AK26</f>
        <v>0</v>
      </c>
      <c r="O28" s="42">
        <f>利润分部表!Y26</f>
        <v>0</v>
      </c>
      <c r="P28" s="43">
        <f t="shared" si="3"/>
        <v>0</v>
      </c>
      <c r="Q28" s="42">
        <f>利润分部表!X26</f>
        <v>0</v>
      </c>
      <c r="R28" s="42">
        <f>利润分部表!W26</f>
        <v>0</v>
      </c>
      <c r="S28" s="42">
        <f>利润分部表!S26</f>
        <v>0</v>
      </c>
      <c r="T28" s="43">
        <f t="shared" si="4"/>
        <v>0</v>
      </c>
      <c r="U28" s="42">
        <f>利润分部表!AA26</f>
        <v>0</v>
      </c>
      <c r="V28" s="42">
        <f>利润分部表!AB26</f>
        <v>0</v>
      </c>
      <c r="W28" s="42">
        <f>利润分部表!AC26</f>
        <v>0</v>
      </c>
      <c r="X28" s="42">
        <f>利润分部表!AD26</f>
        <v>0</v>
      </c>
      <c r="Y28" s="42">
        <f>利润分部表!AE26</f>
        <v>0</v>
      </c>
      <c r="Z28" s="42">
        <f>利润分部表!AF26</f>
        <v>0</v>
      </c>
      <c r="AA28" s="42">
        <f>利润分部表!Z26</f>
        <v>0</v>
      </c>
      <c r="AB28" s="42">
        <f>利润分部表!AP26</f>
        <v>0</v>
      </c>
    </row>
    <row r="29" spans="1:28">
      <c r="A29" s="1" t="s">
        <v>65</v>
      </c>
      <c r="B29" s="40">
        <f t="shared" si="0"/>
        <v>24012.83</v>
      </c>
      <c r="C29" s="42">
        <f>利润分部表!J27</f>
        <v>0</v>
      </c>
      <c r="D29" s="42">
        <f>利润分部表!I27+利润分部表!S27+利润分部表!Q27+利润分部表!AI27+利润分部表!Z27</f>
        <v>0</v>
      </c>
      <c r="E29" s="42">
        <f>利润分部表!O27+利润分部表!P27+利润分部表!R27</f>
        <v>24012.83</v>
      </c>
      <c r="F29" s="42">
        <f>利润分部表!AI27</f>
        <v>0</v>
      </c>
      <c r="G29" s="43">
        <f t="shared" si="1"/>
        <v>0</v>
      </c>
      <c r="H29" s="42">
        <f>利润分部表!AJ27</f>
        <v>0</v>
      </c>
      <c r="I29" s="42">
        <f>利润分部表!AH27</f>
        <v>0</v>
      </c>
      <c r="J29" s="42">
        <f>利润分部表!V27</f>
        <v>0</v>
      </c>
      <c r="K29" s="43">
        <f t="shared" si="2"/>
        <v>0</v>
      </c>
      <c r="L29" s="42">
        <f>利润分部表!T27</f>
        <v>0</v>
      </c>
      <c r="M29" s="42">
        <f>利润分部表!U27</f>
        <v>0</v>
      </c>
      <c r="N29" s="42">
        <f>利润分部表!AK27</f>
        <v>0</v>
      </c>
      <c r="O29" s="42">
        <f>利润分部表!Y27</f>
        <v>0</v>
      </c>
      <c r="P29" s="43">
        <f t="shared" si="3"/>
        <v>0</v>
      </c>
      <c r="Q29" s="42">
        <f>利润分部表!X27</f>
        <v>0</v>
      </c>
      <c r="R29" s="42">
        <f>利润分部表!W27</f>
        <v>0</v>
      </c>
      <c r="S29" s="42">
        <f>利润分部表!S27</f>
        <v>0</v>
      </c>
      <c r="T29" s="43">
        <f t="shared" si="4"/>
        <v>0</v>
      </c>
      <c r="U29" s="42">
        <f>利润分部表!AA27</f>
        <v>0</v>
      </c>
      <c r="V29" s="42">
        <f>利润分部表!AB27</f>
        <v>0</v>
      </c>
      <c r="W29" s="42">
        <f>利润分部表!AC27</f>
        <v>0</v>
      </c>
      <c r="X29" s="42">
        <f>利润分部表!AD27</f>
        <v>0</v>
      </c>
      <c r="Y29" s="42">
        <f>利润分部表!AE27</f>
        <v>0</v>
      </c>
      <c r="Z29" s="42">
        <f>利润分部表!AF27</f>
        <v>0</v>
      </c>
      <c r="AA29" s="42">
        <f>利润分部表!Z27</f>
        <v>0</v>
      </c>
      <c r="AB29" s="42">
        <f>利润分部表!AP27</f>
        <v>0</v>
      </c>
    </row>
    <row r="30" spans="1:28" s="8" customFormat="1">
      <c r="A30" s="6" t="s">
        <v>66</v>
      </c>
      <c r="B30" s="40">
        <f t="shared" si="0"/>
        <v>12459391.179999985</v>
      </c>
      <c r="C30" s="43">
        <f>利润分部表!J28</f>
        <v>3.14</v>
      </c>
      <c r="D30" s="43">
        <f>利润分部表!I28+利润分部表!S28+利润分部表!Q28+利润分部表!AI28+利润分部表!Z28</f>
        <v>-40363927.100000009</v>
      </c>
      <c r="E30" s="43">
        <f>利润分部表!O28+利润分部表!P28+利润分部表!R28</f>
        <v>17390997.77</v>
      </c>
      <c r="F30" s="43">
        <f>利润分部表!AI28</f>
        <v>-294515</v>
      </c>
      <c r="G30" s="43">
        <f t="shared" si="1"/>
        <v>-4716027.4700000007</v>
      </c>
      <c r="H30" s="43">
        <f>利润分部表!AJ28</f>
        <v>-7991170.8799999999</v>
      </c>
      <c r="I30" s="43">
        <f>利润分部表!AH28</f>
        <v>-293163.36</v>
      </c>
      <c r="J30" s="43">
        <f>利润分部表!V28</f>
        <v>3568306.77</v>
      </c>
      <c r="K30" s="43">
        <f t="shared" si="2"/>
        <v>33317980.689999998</v>
      </c>
      <c r="L30" s="43">
        <f>利润分部表!T28</f>
        <v>17407941.379999999</v>
      </c>
      <c r="M30" s="43">
        <f>利润分部表!U28</f>
        <v>7463228.1699999999</v>
      </c>
      <c r="N30" s="43">
        <f>利润分部表!AK28</f>
        <v>8450641.0700000003</v>
      </c>
      <c r="O30" s="43">
        <f>利润分部表!Y28</f>
        <v>-3829.93</v>
      </c>
      <c r="P30" s="43">
        <f t="shared" si="3"/>
        <v>5816911.9500000002</v>
      </c>
      <c r="Q30" s="43">
        <f>利润分部表!X28</f>
        <v>3714117.39</v>
      </c>
      <c r="R30" s="43">
        <f>利润分部表!W28</f>
        <v>2102794.56</v>
      </c>
      <c r="S30" s="43">
        <f>利润分部表!S28</f>
        <v>-3647348.7</v>
      </c>
      <c r="T30" s="43">
        <f t="shared" si="4"/>
        <v>1013452.2</v>
      </c>
      <c r="U30" s="43">
        <f>利润分部表!AA28</f>
        <v>3577644.95</v>
      </c>
      <c r="V30" s="43">
        <f>利润分部表!AB28</f>
        <v>-773172.91</v>
      </c>
      <c r="W30" s="43">
        <f>利润分部表!AC28</f>
        <v>-522488.84</v>
      </c>
      <c r="X30" s="43">
        <f>利润分部表!AD28</f>
        <v>-417443.14</v>
      </c>
      <c r="Y30" s="43">
        <f>利润分部表!AE28</f>
        <v>-554778.29</v>
      </c>
      <c r="Z30" s="43">
        <f>利润分部表!AF28</f>
        <v>-296309.57</v>
      </c>
      <c r="AA30" s="43">
        <f>利润分部表!Z28</f>
        <v>-582107.63</v>
      </c>
      <c r="AB30" s="43">
        <f>利润分部表!AP28</f>
        <v>-1381087.94</v>
      </c>
    </row>
    <row r="31" spans="1:28">
      <c r="A31" s="1" t="s">
        <v>67</v>
      </c>
      <c r="B31" s="40">
        <f t="shared" si="0"/>
        <v>3783858.42</v>
      </c>
      <c r="C31" s="42">
        <f>利润分部表!J29</f>
        <v>0</v>
      </c>
      <c r="D31" s="42">
        <f>利润分部表!I29+利润分部表!S29+利润分部表!Q29+利润分部表!AI29+利润分部表!Z29</f>
        <v>3783858.42</v>
      </c>
      <c r="E31" s="42">
        <f>利润分部表!O29+利润分部表!P29+利润分部表!R29</f>
        <v>0</v>
      </c>
      <c r="F31" s="42">
        <f>利润分部表!AI29</f>
        <v>0</v>
      </c>
      <c r="G31" s="43">
        <f t="shared" si="1"/>
        <v>0</v>
      </c>
      <c r="H31" s="42">
        <f>利润分部表!AJ29</f>
        <v>0</v>
      </c>
      <c r="I31" s="42">
        <f>利润分部表!AH29</f>
        <v>0</v>
      </c>
      <c r="J31" s="42">
        <f>利润分部表!V29</f>
        <v>0</v>
      </c>
      <c r="K31" s="43">
        <f t="shared" si="2"/>
        <v>0</v>
      </c>
      <c r="L31" s="42">
        <f>利润分部表!T29</f>
        <v>0</v>
      </c>
      <c r="M31" s="42">
        <f>利润分部表!U29</f>
        <v>0</v>
      </c>
      <c r="N31" s="42">
        <f>利润分部表!AK29</f>
        <v>0</v>
      </c>
      <c r="O31" s="42">
        <f>利润分部表!Y29</f>
        <v>0</v>
      </c>
      <c r="P31" s="43">
        <f t="shared" si="3"/>
        <v>0</v>
      </c>
      <c r="Q31" s="42">
        <f>利润分部表!X29</f>
        <v>0</v>
      </c>
      <c r="R31" s="42">
        <f>利润分部表!W29</f>
        <v>0</v>
      </c>
      <c r="S31" s="42">
        <f>利润分部表!S29</f>
        <v>0</v>
      </c>
      <c r="T31" s="43">
        <f t="shared" si="4"/>
        <v>0</v>
      </c>
      <c r="U31" s="42">
        <f>利润分部表!AA29</f>
        <v>0</v>
      </c>
      <c r="V31" s="42">
        <f>利润分部表!AB29</f>
        <v>0</v>
      </c>
      <c r="W31" s="42">
        <f>利润分部表!AC29</f>
        <v>0</v>
      </c>
      <c r="X31" s="42">
        <f>利润分部表!AD29</f>
        <v>0</v>
      </c>
      <c r="Y31" s="42">
        <f>利润分部表!AE29</f>
        <v>0</v>
      </c>
      <c r="Z31" s="42">
        <f>利润分部表!AF29</f>
        <v>0</v>
      </c>
      <c r="AA31" s="42">
        <f>利润分部表!Z29</f>
        <v>0</v>
      </c>
      <c r="AB31" s="42">
        <f>利润分部表!AP29</f>
        <v>0</v>
      </c>
    </row>
    <row r="32" spans="1:28" s="8" customFormat="1">
      <c r="A32" s="6" t="s">
        <v>68</v>
      </c>
      <c r="B32" s="40">
        <f t="shared" si="0"/>
        <v>8675532.7599999923</v>
      </c>
      <c r="C32" s="43">
        <f>利润分部表!J30</f>
        <v>3.14</v>
      </c>
      <c r="D32" s="43">
        <f>利润分部表!I30+利润分部表!S30+利润分部表!Q30+利润分部表!AI30+利润分部表!Z30</f>
        <v>-44147785.520000003</v>
      </c>
      <c r="E32" s="43">
        <f>利润分部表!O30+利润分部表!P30+利润分部表!R30</f>
        <v>17390997.77</v>
      </c>
      <c r="F32" s="43">
        <f>利润分部表!AI30</f>
        <v>-294515</v>
      </c>
      <c r="G32" s="43">
        <f t="shared" si="1"/>
        <v>-4716027.4700000007</v>
      </c>
      <c r="H32" s="43">
        <f>利润分部表!AJ30</f>
        <v>-7991170.8799999999</v>
      </c>
      <c r="I32" s="43">
        <f>利润分部表!AH30</f>
        <v>-293163.36</v>
      </c>
      <c r="J32" s="43">
        <f>利润分部表!V30</f>
        <v>3568306.77</v>
      </c>
      <c r="K32" s="43">
        <f t="shared" si="2"/>
        <v>33317980.689999998</v>
      </c>
      <c r="L32" s="43">
        <f>利润分部表!T30</f>
        <v>17407941.379999999</v>
      </c>
      <c r="M32" s="43">
        <f>利润分部表!U30</f>
        <v>7463228.1699999999</v>
      </c>
      <c r="N32" s="43">
        <f>利润分部表!AK30</f>
        <v>8450641.0700000003</v>
      </c>
      <c r="O32" s="43">
        <f>利润分部表!Y30</f>
        <v>-3829.93</v>
      </c>
      <c r="P32" s="43">
        <f t="shared" si="3"/>
        <v>5816911.9500000002</v>
      </c>
      <c r="Q32" s="43">
        <f>利润分部表!X30</f>
        <v>3714117.39</v>
      </c>
      <c r="R32" s="43">
        <f>利润分部表!W30</f>
        <v>2102794.56</v>
      </c>
      <c r="S32" s="43">
        <f>利润分部表!S30</f>
        <v>-3647348.7</v>
      </c>
      <c r="T32" s="43">
        <f t="shared" si="4"/>
        <v>1013452.2</v>
      </c>
      <c r="U32" s="43">
        <f>利润分部表!AA30</f>
        <v>3577644.95</v>
      </c>
      <c r="V32" s="43">
        <f>利润分部表!AB30</f>
        <v>-773172.91</v>
      </c>
      <c r="W32" s="43">
        <f>利润分部表!AC30</f>
        <v>-522488.84</v>
      </c>
      <c r="X32" s="43">
        <f>利润分部表!AD30</f>
        <v>-417443.14</v>
      </c>
      <c r="Y32" s="43">
        <f>利润分部表!AE30</f>
        <v>-554778.29</v>
      </c>
      <c r="Z32" s="43">
        <f>利润分部表!AF30</f>
        <v>-296309.57</v>
      </c>
      <c r="AA32" s="43">
        <f>利润分部表!Z30</f>
        <v>-582107.63</v>
      </c>
      <c r="AB32" s="43">
        <f>利润分部表!AP30</f>
        <v>-1381087.94</v>
      </c>
    </row>
    <row r="33" spans="1:132">
      <c r="A33" s="6" t="s">
        <v>69</v>
      </c>
      <c r="B33" s="40">
        <f t="shared" si="0"/>
        <v>-2067202.2999999998</v>
      </c>
      <c r="C33" s="43">
        <f>利润分部表!J37</f>
        <v>0</v>
      </c>
      <c r="D33" s="43">
        <f>利润分部表!I37+利润分部表!S37+利润分部表!Q37+利润分部表!AI37+利润分部表!Z37</f>
        <v>0</v>
      </c>
      <c r="E33" s="43">
        <f>利润分部表!O37+利润分部表!P37+利润分部表!R37</f>
        <v>0</v>
      </c>
      <c r="F33" s="43">
        <f>利润分部表!AI37</f>
        <v>0</v>
      </c>
      <c r="G33" s="43">
        <f t="shared" si="1"/>
        <v>0</v>
      </c>
      <c r="H33" s="43">
        <f>利润分部表!AJ37</f>
        <v>0</v>
      </c>
      <c r="I33" s="43">
        <f>利润分部表!AH37</f>
        <v>0</v>
      </c>
      <c r="J33" s="43">
        <f>利润分部表!V37</f>
        <v>0</v>
      </c>
      <c r="K33" s="43">
        <f t="shared" si="2"/>
        <v>1242205.33</v>
      </c>
      <c r="L33" s="43">
        <f>利润分部表!T37</f>
        <v>1242205.33</v>
      </c>
      <c r="M33" s="43">
        <f>利润分部表!U37</f>
        <v>0</v>
      </c>
      <c r="N33" s="43">
        <f>利润分部表!AK37</f>
        <v>0</v>
      </c>
      <c r="O33" s="43">
        <f>利润分部表!Y37</f>
        <v>0</v>
      </c>
      <c r="P33" s="43">
        <f t="shared" si="3"/>
        <v>-3309407.63</v>
      </c>
      <c r="Q33" s="43">
        <f>利润分部表!X37</f>
        <v>-3309407.63</v>
      </c>
      <c r="R33" s="43">
        <f>利润分部表!W37</f>
        <v>0</v>
      </c>
      <c r="S33" s="43">
        <f>利润分部表!S37</f>
        <v>0</v>
      </c>
      <c r="T33" s="43">
        <f t="shared" si="4"/>
        <v>0</v>
      </c>
      <c r="U33" s="43">
        <f>利润分部表!AA37</f>
        <v>0</v>
      </c>
      <c r="V33" s="43">
        <f>利润分部表!AB37</f>
        <v>0</v>
      </c>
      <c r="W33" s="43">
        <f>利润分部表!AC37</f>
        <v>0</v>
      </c>
      <c r="X33" s="43">
        <f>利润分部表!AD37</f>
        <v>0</v>
      </c>
      <c r="Y33" s="43">
        <f>利润分部表!AE37</f>
        <v>0</v>
      </c>
      <c r="Z33" s="43">
        <f>利润分部表!AF37</f>
        <v>0</v>
      </c>
      <c r="AA33" s="43">
        <f>利润分部表!Z37</f>
        <v>0</v>
      </c>
      <c r="AB33" s="43">
        <f>利润分部表!AP37</f>
        <v>0</v>
      </c>
    </row>
    <row r="34" spans="1:132">
      <c r="A34" s="6" t="s">
        <v>70</v>
      </c>
      <c r="B34" s="40">
        <f t="shared" si="0"/>
        <v>6608330.4599999981</v>
      </c>
      <c r="C34" s="43">
        <f>利润分部表!J52</f>
        <v>3.14</v>
      </c>
      <c r="D34" s="43">
        <f>利润分部表!I52+利润分部表!S52+利润分部表!Q52+利润分部表!AI52+利润分部表!Z52</f>
        <v>-44147785.520000003</v>
      </c>
      <c r="E34" s="43">
        <f>利润分部表!O52+利润分部表!P52+利润分部表!R52</f>
        <v>17390997.77</v>
      </c>
      <c r="F34" s="43">
        <f>利润分部表!AI52</f>
        <v>-294515</v>
      </c>
      <c r="G34" s="43">
        <f t="shared" si="1"/>
        <v>-4716027.4700000007</v>
      </c>
      <c r="H34" s="43">
        <f>利润分部表!AJ52</f>
        <v>-7991170.8799999999</v>
      </c>
      <c r="I34" s="43">
        <f>利润分部表!AH52</f>
        <v>-293163.36</v>
      </c>
      <c r="J34" s="43">
        <f>利润分部表!V52</f>
        <v>3568306.77</v>
      </c>
      <c r="K34" s="43">
        <f t="shared" si="2"/>
        <v>34560186.020000003</v>
      </c>
      <c r="L34" s="43">
        <f>利润分部表!T52</f>
        <v>18650146.710000001</v>
      </c>
      <c r="M34" s="43">
        <f>利润分部表!U52</f>
        <v>7463228.1699999999</v>
      </c>
      <c r="N34" s="43">
        <f>利润分部表!AK52</f>
        <v>8450641.0700000003</v>
      </c>
      <c r="O34" s="43">
        <f>利润分部表!Y52</f>
        <v>-3829.93</v>
      </c>
      <c r="P34" s="43">
        <f t="shared" si="3"/>
        <v>2507504.3200000003</v>
      </c>
      <c r="Q34" s="43">
        <f>利润分部表!X52</f>
        <v>404709.76000000024</v>
      </c>
      <c r="R34" s="43">
        <f>利润分部表!W52</f>
        <v>2102794.56</v>
      </c>
      <c r="S34" s="43">
        <f>利润分部表!S52</f>
        <v>-3647348.7</v>
      </c>
      <c r="T34" s="43">
        <f t="shared" si="4"/>
        <v>1013452.2</v>
      </c>
      <c r="U34" s="43">
        <f>利润分部表!AA52</f>
        <v>3577644.95</v>
      </c>
      <c r="V34" s="43">
        <f>利润分部表!AB52</f>
        <v>-773172.91</v>
      </c>
      <c r="W34" s="43">
        <f>利润分部表!AC52</f>
        <v>-522488.84</v>
      </c>
      <c r="X34" s="43">
        <f>利润分部表!AD52</f>
        <v>-417443.14</v>
      </c>
      <c r="Y34" s="43">
        <f>利润分部表!AE52</f>
        <v>-554778.29</v>
      </c>
      <c r="Z34" s="43">
        <f>利润分部表!AF52</f>
        <v>-296309.57</v>
      </c>
      <c r="AA34" s="43">
        <f>利润分部表!Z52</f>
        <v>-582107.63</v>
      </c>
      <c r="AB34" s="43">
        <f>利润分部表!AP52</f>
        <v>-1381087.94</v>
      </c>
    </row>
    <row r="37" spans="1:132">
      <c r="A37" s="44" t="s">
        <v>268</v>
      </c>
      <c r="B37" s="47">
        <f>B34-利润分部表!C52</f>
        <v>2.0489096641540527E-8</v>
      </c>
    </row>
    <row r="41" spans="1:132">
      <c r="A41" s="3" t="s">
        <v>269</v>
      </c>
    </row>
    <row r="42" spans="1:132">
      <c r="A42" s="1" t="s">
        <v>39</v>
      </c>
      <c r="B42" s="86" t="s">
        <v>184</v>
      </c>
      <c r="C42" s="86" t="s">
        <v>185</v>
      </c>
      <c r="D42" s="86" t="s">
        <v>73</v>
      </c>
      <c r="E42" s="86" t="s">
        <v>82</v>
      </c>
      <c r="F42" s="86" t="s">
        <v>99</v>
      </c>
      <c r="G42" s="86" t="s">
        <v>186</v>
      </c>
      <c r="H42" s="86" t="s">
        <v>100</v>
      </c>
      <c r="I42" s="86" t="s">
        <v>98</v>
      </c>
      <c r="J42" s="86" t="s">
        <v>86</v>
      </c>
      <c r="K42" s="86" t="s">
        <v>187</v>
      </c>
      <c r="L42" s="86" t="s">
        <v>84</v>
      </c>
      <c r="M42" s="86" t="s">
        <v>85</v>
      </c>
      <c r="N42" s="86" t="s">
        <v>101</v>
      </c>
      <c r="O42" s="86" t="s">
        <v>89</v>
      </c>
      <c r="P42" s="86" t="s">
        <v>188</v>
      </c>
      <c r="Q42" s="86" t="s">
        <v>88</v>
      </c>
      <c r="R42" s="86" t="s">
        <v>87</v>
      </c>
      <c r="S42" s="86" t="s">
        <v>83</v>
      </c>
      <c r="T42" s="86" t="s">
        <v>189</v>
      </c>
      <c r="U42" s="86" t="s">
        <v>91</v>
      </c>
      <c r="V42" s="86" t="s">
        <v>92</v>
      </c>
      <c r="W42" s="86" t="s">
        <v>93</v>
      </c>
      <c r="X42" s="86" t="s">
        <v>94</v>
      </c>
      <c r="Y42" s="86" t="s">
        <v>95</v>
      </c>
      <c r="Z42" s="86" t="s">
        <v>96</v>
      </c>
      <c r="AA42" s="86" t="s">
        <v>90</v>
      </c>
      <c r="AB42" s="86" t="s">
        <v>108</v>
      </c>
      <c r="AC42" s="88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5"/>
      <c r="BL42" s="5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s="102" customFormat="1">
      <c r="A43" s="6" t="s">
        <v>40</v>
      </c>
      <c r="B43" s="40">
        <f>C43+D43+E43+G43+K43+P43+T43</f>
        <v>128899.99999999942</v>
      </c>
      <c r="C43" s="7">
        <f>C44+C47+C51+C55+C56+C57+C58+C59</f>
        <v>-1589292.6400000001</v>
      </c>
      <c r="D43" s="7">
        <f>D44+D47+D51+D55+D56+D57+D58+D59</f>
        <v>3004082.51</v>
      </c>
      <c r="E43" s="7">
        <v>258497.82500000001</v>
      </c>
      <c r="F43" s="7"/>
      <c r="G43" s="101">
        <f>H43+I43+J43</f>
        <v>-1736459.2200000002</v>
      </c>
      <c r="H43" s="99">
        <v>-548520.5</v>
      </c>
      <c r="I43" s="99"/>
      <c r="J43" s="99">
        <v>-1187938.7200000002</v>
      </c>
      <c r="K43" s="101">
        <f>L43+M43+N43+O43</f>
        <v>-438177.88500000001</v>
      </c>
      <c r="L43" s="99">
        <v>-231048.22999999998</v>
      </c>
      <c r="M43" s="99">
        <v>-6574.99</v>
      </c>
      <c r="N43" s="99">
        <v>-779332.875</v>
      </c>
      <c r="O43" s="99">
        <v>578778.21</v>
      </c>
      <c r="P43" s="101">
        <f>Q43+R43</f>
        <v>697230.54</v>
      </c>
      <c r="Q43" s="99">
        <v>521863.39000000007</v>
      </c>
      <c r="R43" s="99">
        <v>175367.15</v>
      </c>
      <c r="S43" s="99"/>
      <c r="T43" s="101">
        <f>U43+V43+W43+X43+Y43+Z43</f>
        <v>-66981.13</v>
      </c>
      <c r="U43" s="99"/>
      <c r="V43" s="99"/>
      <c r="W43" s="99"/>
      <c r="X43" s="99">
        <v>-66981.13</v>
      </c>
      <c r="Y43" s="99"/>
      <c r="Z43" s="99"/>
      <c r="AA43" s="99"/>
      <c r="AB43" s="99"/>
    </row>
    <row r="44" spans="1:132" s="28" customFormat="1">
      <c r="A44" s="1" t="s">
        <v>41</v>
      </c>
      <c r="B44" s="40">
        <f t="shared" ref="B44:B70" si="5">C44+D44+E44+G44+K44+P44+T44</f>
        <v>0</v>
      </c>
      <c r="C44" s="2">
        <f>C45-C46</f>
        <v>0</v>
      </c>
      <c r="D44" s="2">
        <f>1226187.93-64419.18</f>
        <v>1161768.75</v>
      </c>
      <c r="E44" s="2">
        <v>64419.18</v>
      </c>
      <c r="F44" s="2"/>
      <c r="G44" s="101">
        <f t="shared" ref="G44:G73" si="6">H44+I44+J44</f>
        <v>-1226187.93</v>
      </c>
      <c r="H44" s="100">
        <v>0</v>
      </c>
      <c r="I44" s="100"/>
      <c r="J44" s="100">
        <v>-1226187.93</v>
      </c>
      <c r="K44" s="101">
        <f t="shared" ref="K44:K73" si="7">L44+M44+N44+O44</f>
        <v>0</v>
      </c>
      <c r="L44" s="100">
        <v>0</v>
      </c>
      <c r="M44" s="100">
        <v>0</v>
      </c>
      <c r="N44" s="100">
        <v>0</v>
      </c>
      <c r="O44" s="100">
        <v>0</v>
      </c>
      <c r="P44" s="101">
        <f t="shared" ref="P44:P73" si="8">Q44+R44</f>
        <v>0</v>
      </c>
      <c r="Q44" s="100">
        <v>0</v>
      </c>
      <c r="R44" s="100">
        <v>0</v>
      </c>
      <c r="S44" s="100"/>
      <c r="T44" s="101">
        <f t="shared" ref="T44:T73" si="9">U44+V44+W44+X44+Y44+Z44</f>
        <v>0</v>
      </c>
      <c r="U44" s="100"/>
      <c r="V44" s="100"/>
      <c r="W44" s="100"/>
      <c r="X44" s="100">
        <v>0</v>
      </c>
      <c r="Y44" s="100"/>
      <c r="Z44" s="100"/>
      <c r="AA44" s="100"/>
      <c r="AB44" s="100"/>
    </row>
    <row r="45" spans="1:132" s="28" customFormat="1">
      <c r="A45" s="1" t="s">
        <v>42</v>
      </c>
      <c r="B45" s="40">
        <f t="shared" si="5"/>
        <v>0</v>
      </c>
      <c r="C45" s="2"/>
      <c r="D45" s="2">
        <v>0</v>
      </c>
      <c r="E45" s="2">
        <v>0</v>
      </c>
      <c r="F45" s="2"/>
      <c r="G45" s="101">
        <f t="shared" si="6"/>
        <v>0</v>
      </c>
      <c r="H45" s="100">
        <v>0</v>
      </c>
      <c r="I45" s="100"/>
      <c r="J45" s="100">
        <v>0</v>
      </c>
      <c r="K45" s="101">
        <f t="shared" si="7"/>
        <v>0</v>
      </c>
      <c r="L45" s="100">
        <v>0</v>
      </c>
      <c r="M45" s="100">
        <v>0</v>
      </c>
      <c r="N45" s="100">
        <v>0</v>
      </c>
      <c r="O45" s="100">
        <v>0</v>
      </c>
      <c r="P45" s="101">
        <f t="shared" si="8"/>
        <v>0</v>
      </c>
      <c r="Q45" s="100">
        <v>0</v>
      </c>
      <c r="R45" s="100">
        <v>0</v>
      </c>
      <c r="S45" s="100"/>
      <c r="T45" s="101">
        <f t="shared" si="9"/>
        <v>0</v>
      </c>
      <c r="U45" s="100"/>
      <c r="V45" s="100"/>
      <c r="W45" s="100"/>
      <c r="X45" s="100">
        <v>0</v>
      </c>
      <c r="Y45" s="100"/>
      <c r="Z45" s="100"/>
      <c r="AA45" s="100"/>
      <c r="AB45" s="100"/>
    </row>
    <row r="46" spans="1:132" s="28" customFormat="1">
      <c r="A46" s="1" t="s">
        <v>43</v>
      </c>
      <c r="B46" s="40">
        <f t="shared" si="5"/>
        <v>0</v>
      </c>
      <c r="C46" s="2"/>
      <c r="D46" s="2">
        <v>0</v>
      </c>
      <c r="E46" s="2">
        <v>0</v>
      </c>
      <c r="F46" s="2"/>
      <c r="G46" s="101">
        <f t="shared" si="6"/>
        <v>0</v>
      </c>
      <c r="H46" s="100">
        <v>0</v>
      </c>
      <c r="I46" s="100"/>
      <c r="J46" s="100">
        <v>0</v>
      </c>
      <c r="K46" s="101">
        <f t="shared" si="7"/>
        <v>0</v>
      </c>
      <c r="L46" s="100">
        <v>0</v>
      </c>
      <c r="M46" s="100">
        <v>0</v>
      </c>
      <c r="N46" s="100">
        <v>0</v>
      </c>
      <c r="O46" s="100">
        <v>0</v>
      </c>
      <c r="P46" s="101">
        <f t="shared" si="8"/>
        <v>0</v>
      </c>
      <c r="Q46" s="100">
        <v>0</v>
      </c>
      <c r="R46" s="100">
        <v>0</v>
      </c>
      <c r="S46" s="100"/>
      <c r="T46" s="101">
        <f t="shared" si="9"/>
        <v>0</v>
      </c>
      <c r="U46" s="100"/>
      <c r="V46" s="100"/>
      <c r="W46" s="100"/>
      <c r="X46" s="100">
        <v>0</v>
      </c>
      <c r="Y46" s="100"/>
      <c r="Z46" s="100"/>
      <c r="AA46" s="100"/>
      <c r="AB46" s="100"/>
    </row>
    <row r="47" spans="1:132" s="28" customFormat="1">
      <c r="A47" s="1" t="s">
        <v>44</v>
      </c>
      <c r="B47" s="40">
        <f t="shared" si="5"/>
        <v>0</v>
      </c>
      <c r="C47" s="2">
        <f>SUM(C48:C50)</f>
        <v>66981.13</v>
      </c>
      <c r="D47" s="2">
        <v>211119.38</v>
      </c>
      <c r="E47" s="2">
        <v>5632.0249999999996</v>
      </c>
      <c r="F47" s="2"/>
      <c r="G47" s="101">
        <f t="shared" si="6"/>
        <v>-142744.81</v>
      </c>
      <c r="H47" s="100">
        <v>0</v>
      </c>
      <c r="I47" s="100"/>
      <c r="J47" s="100">
        <v>-142744.81</v>
      </c>
      <c r="K47" s="101">
        <f>L47+M47+N47+O47</f>
        <v>-24938.095000000088</v>
      </c>
      <c r="L47" s="100">
        <v>-12474.32</v>
      </c>
      <c r="M47" s="100">
        <v>-6574.99</v>
      </c>
      <c r="N47" s="100">
        <v>-779332.875</v>
      </c>
      <c r="O47" s="100">
        <v>773444.09</v>
      </c>
      <c r="P47" s="101">
        <f t="shared" si="8"/>
        <v>-49068.5</v>
      </c>
      <c r="Q47" s="100">
        <v>-45355.79</v>
      </c>
      <c r="R47" s="100">
        <v>-3712.71</v>
      </c>
      <c r="S47" s="100"/>
      <c r="T47" s="101">
        <f t="shared" si="9"/>
        <v>-66981.13</v>
      </c>
      <c r="U47" s="100"/>
      <c r="V47" s="100"/>
      <c r="W47" s="100"/>
      <c r="X47" s="100">
        <v>-66981.13</v>
      </c>
      <c r="Y47" s="100"/>
      <c r="Z47" s="100"/>
      <c r="AA47" s="100"/>
      <c r="AB47" s="100"/>
    </row>
    <row r="48" spans="1:132" s="28" customFormat="1">
      <c r="A48" s="1" t="s">
        <v>45</v>
      </c>
      <c r="B48" s="40">
        <f t="shared" si="5"/>
        <v>0</v>
      </c>
      <c r="C48" s="2"/>
      <c r="D48" s="2">
        <v>0</v>
      </c>
      <c r="E48" s="2">
        <v>0</v>
      </c>
      <c r="F48" s="2"/>
      <c r="G48" s="101">
        <f t="shared" si="6"/>
        <v>0</v>
      </c>
      <c r="H48" s="100">
        <v>0</v>
      </c>
      <c r="I48" s="100"/>
      <c r="J48" s="100">
        <v>0</v>
      </c>
      <c r="K48" s="101">
        <f t="shared" si="7"/>
        <v>0</v>
      </c>
      <c r="L48" s="100">
        <v>0</v>
      </c>
      <c r="M48" s="100">
        <v>0</v>
      </c>
      <c r="N48" s="100">
        <v>0</v>
      </c>
      <c r="O48" s="100">
        <v>0</v>
      </c>
      <c r="P48" s="101">
        <f t="shared" si="8"/>
        <v>0</v>
      </c>
      <c r="Q48" s="100">
        <v>0</v>
      </c>
      <c r="R48" s="100">
        <v>0</v>
      </c>
      <c r="S48" s="100"/>
      <c r="T48" s="101">
        <f t="shared" si="9"/>
        <v>0</v>
      </c>
      <c r="U48" s="100"/>
      <c r="V48" s="100"/>
      <c r="W48" s="100"/>
      <c r="X48" s="100">
        <v>0</v>
      </c>
      <c r="Y48" s="100"/>
      <c r="Z48" s="100"/>
      <c r="AA48" s="100"/>
      <c r="AB48" s="100"/>
    </row>
    <row r="49" spans="1:28" s="28" customFormat="1">
      <c r="A49" s="1" t="s">
        <v>46</v>
      </c>
      <c r="B49" s="40">
        <f t="shared" si="5"/>
        <v>0</v>
      </c>
      <c r="C49" s="2">
        <f>66981.13</f>
        <v>66981.13</v>
      </c>
      <c r="D49" s="2">
        <v>0</v>
      </c>
      <c r="E49" s="2">
        <v>0</v>
      </c>
      <c r="F49" s="2"/>
      <c r="G49" s="101">
        <f t="shared" si="6"/>
        <v>0</v>
      </c>
      <c r="H49" s="100">
        <v>0</v>
      </c>
      <c r="I49" s="100"/>
      <c r="J49" s="100">
        <v>0</v>
      </c>
      <c r="K49" s="101">
        <f t="shared" si="7"/>
        <v>0</v>
      </c>
      <c r="L49" s="100">
        <v>0</v>
      </c>
      <c r="M49" s="100">
        <v>0</v>
      </c>
      <c r="N49" s="100">
        <v>0</v>
      </c>
      <c r="O49" s="100">
        <v>0</v>
      </c>
      <c r="P49" s="101">
        <f t="shared" si="8"/>
        <v>0</v>
      </c>
      <c r="Q49" s="100">
        <v>0</v>
      </c>
      <c r="R49" s="100">
        <v>0</v>
      </c>
      <c r="S49" s="100"/>
      <c r="T49" s="101">
        <f t="shared" si="9"/>
        <v>-66981.13</v>
      </c>
      <c r="U49" s="100"/>
      <c r="V49" s="100"/>
      <c r="W49" s="100"/>
      <c r="X49" s="100">
        <v>-66981.13</v>
      </c>
      <c r="Y49" s="100"/>
      <c r="Z49" s="100"/>
      <c r="AA49" s="100"/>
      <c r="AB49" s="100"/>
    </row>
    <row r="50" spans="1:28" s="28" customFormat="1">
      <c r="A50" s="1" t="s">
        <v>47</v>
      </c>
      <c r="B50" s="40">
        <f t="shared" si="5"/>
        <v>1.4551915228366852E-11</v>
      </c>
      <c r="C50" s="2"/>
      <c r="D50" s="2">
        <v>211119.38</v>
      </c>
      <c r="E50" s="2">
        <v>0</v>
      </c>
      <c r="F50" s="2"/>
      <c r="G50" s="101">
        <f t="shared" si="6"/>
        <v>-142744.81</v>
      </c>
      <c r="H50" s="100">
        <v>0</v>
      </c>
      <c r="I50" s="100"/>
      <c r="J50" s="100">
        <v>-142744.81</v>
      </c>
      <c r="K50" s="101">
        <f t="shared" si="7"/>
        <v>-19306.069999999996</v>
      </c>
      <c r="L50" s="100">
        <v>-12474.32</v>
      </c>
      <c r="M50" s="100">
        <v>-6574.99</v>
      </c>
      <c r="N50" s="100">
        <v>0</v>
      </c>
      <c r="O50" s="100">
        <v>-256.76</v>
      </c>
      <c r="P50" s="101">
        <f t="shared" si="8"/>
        <v>-49068.5</v>
      </c>
      <c r="Q50" s="100">
        <v>-45355.79</v>
      </c>
      <c r="R50" s="100">
        <v>-3712.71</v>
      </c>
      <c r="S50" s="100"/>
      <c r="T50" s="101">
        <f t="shared" si="9"/>
        <v>0</v>
      </c>
      <c r="U50" s="100"/>
      <c r="V50" s="100"/>
      <c r="W50" s="100"/>
      <c r="X50" s="100">
        <v>0</v>
      </c>
      <c r="Y50" s="100"/>
      <c r="Z50" s="100"/>
      <c r="AA50" s="100"/>
      <c r="AB50" s="100"/>
    </row>
    <row r="51" spans="1:28" s="28" customFormat="1">
      <c r="A51" s="1" t="s">
        <v>48</v>
      </c>
      <c r="B51" s="40">
        <f t="shared" si="5"/>
        <v>0</v>
      </c>
      <c r="C51" s="2"/>
      <c r="D51" s="2">
        <v>1631194.38</v>
      </c>
      <c r="E51" s="2">
        <v>0</v>
      </c>
      <c r="F51" s="2"/>
      <c r="G51" s="101">
        <f t="shared" si="6"/>
        <v>-179079.86</v>
      </c>
      <c r="H51" s="100">
        <v>0</v>
      </c>
      <c r="I51" s="100"/>
      <c r="J51" s="100">
        <v>-179079.86</v>
      </c>
      <c r="K51" s="101">
        <f t="shared" si="7"/>
        <v>-2198413.56</v>
      </c>
      <c r="L51" s="100">
        <v>-2198413.56</v>
      </c>
      <c r="M51" s="100">
        <v>0</v>
      </c>
      <c r="N51" s="100">
        <v>0</v>
      </c>
      <c r="O51" s="100">
        <v>0</v>
      </c>
      <c r="P51" s="101">
        <f t="shared" si="8"/>
        <v>746299.04</v>
      </c>
      <c r="Q51" s="100">
        <v>567219.18000000005</v>
      </c>
      <c r="R51" s="100">
        <v>179079.86</v>
      </c>
      <c r="S51" s="100"/>
      <c r="T51" s="101">
        <f t="shared" si="9"/>
        <v>0</v>
      </c>
      <c r="U51" s="100"/>
      <c r="V51" s="100"/>
      <c r="W51" s="100"/>
      <c r="X51" s="100">
        <v>0</v>
      </c>
      <c r="Y51" s="100"/>
      <c r="Z51" s="100"/>
      <c r="AA51" s="100"/>
      <c r="AB51" s="100"/>
    </row>
    <row r="52" spans="1:28" s="28" customFormat="1">
      <c r="A52" s="1" t="s">
        <v>49</v>
      </c>
      <c r="B52" s="40">
        <f t="shared" si="5"/>
        <v>0</v>
      </c>
      <c r="C52" s="2"/>
      <c r="D52" s="2">
        <v>0</v>
      </c>
      <c r="E52" s="2">
        <v>0</v>
      </c>
      <c r="F52" s="2"/>
      <c r="G52" s="101">
        <f t="shared" si="6"/>
        <v>0</v>
      </c>
      <c r="H52" s="100">
        <v>0</v>
      </c>
      <c r="I52" s="100"/>
      <c r="J52" s="100">
        <v>0</v>
      </c>
      <c r="K52" s="101">
        <f t="shared" si="7"/>
        <v>0</v>
      </c>
      <c r="L52" s="100">
        <v>0</v>
      </c>
      <c r="M52" s="100">
        <v>0</v>
      </c>
      <c r="N52" s="100">
        <v>0</v>
      </c>
      <c r="O52" s="100">
        <v>0</v>
      </c>
      <c r="P52" s="101">
        <f t="shared" si="8"/>
        <v>0</v>
      </c>
      <c r="Q52" s="100">
        <v>0</v>
      </c>
      <c r="R52" s="100">
        <v>0</v>
      </c>
      <c r="S52" s="100"/>
      <c r="T52" s="101">
        <f t="shared" si="9"/>
        <v>0</v>
      </c>
      <c r="U52" s="100"/>
      <c r="V52" s="100"/>
      <c r="W52" s="100"/>
      <c r="X52" s="100">
        <v>0</v>
      </c>
      <c r="Y52" s="100"/>
      <c r="Z52" s="100"/>
      <c r="AA52" s="100"/>
      <c r="AB52" s="100"/>
    </row>
    <row r="53" spans="1:28" s="28" customFormat="1">
      <c r="A53" s="1" t="s">
        <v>50</v>
      </c>
      <c r="B53" s="40">
        <f t="shared" si="5"/>
        <v>0</v>
      </c>
      <c r="C53" s="2"/>
      <c r="D53" s="2">
        <v>0</v>
      </c>
      <c r="E53" s="2">
        <v>0</v>
      </c>
      <c r="F53" s="2"/>
      <c r="G53" s="101">
        <f t="shared" si="6"/>
        <v>0</v>
      </c>
      <c r="H53" s="100">
        <v>0</v>
      </c>
      <c r="I53" s="100"/>
      <c r="J53" s="100">
        <v>0</v>
      </c>
      <c r="K53" s="101">
        <f t="shared" si="7"/>
        <v>0</v>
      </c>
      <c r="L53" s="100">
        <v>0</v>
      </c>
      <c r="M53" s="100">
        <v>0</v>
      </c>
      <c r="N53" s="100">
        <v>0</v>
      </c>
      <c r="O53" s="100">
        <v>0</v>
      </c>
      <c r="P53" s="101">
        <f t="shared" si="8"/>
        <v>0</v>
      </c>
      <c r="Q53" s="100">
        <v>0</v>
      </c>
      <c r="R53" s="100">
        <v>0</v>
      </c>
      <c r="S53" s="100"/>
      <c r="T53" s="101">
        <f t="shared" si="9"/>
        <v>0</v>
      </c>
      <c r="U53" s="100"/>
      <c r="V53" s="100"/>
      <c r="W53" s="100"/>
      <c r="X53" s="100">
        <v>0</v>
      </c>
      <c r="Y53" s="100"/>
      <c r="Z53" s="100"/>
      <c r="AA53" s="100"/>
      <c r="AB53" s="100"/>
    </row>
    <row r="54" spans="1:28" s="28" customFormat="1">
      <c r="A54" s="1" t="s">
        <v>51</v>
      </c>
      <c r="B54" s="40">
        <f t="shared" si="5"/>
        <v>0</v>
      </c>
      <c r="C54" s="2"/>
      <c r="D54" s="2">
        <v>0</v>
      </c>
      <c r="E54" s="2">
        <v>0</v>
      </c>
      <c r="F54" s="2"/>
      <c r="G54" s="101">
        <f t="shared" si="6"/>
        <v>0</v>
      </c>
      <c r="H54" s="100">
        <v>0</v>
      </c>
      <c r="I54" s="100"/>
      <c r="J54" s="100">
        <v>0</v>
      </c>
      <c r="K54" s="101">
        <f t="shared" si="7"/>
        <v>0</v>
      </c>
      <c r="L54" s="100">
        <v>0</v>
      </c>
      <c r="M54" s="100">
        <v>0</v>
      </c>
      <c r="N54" s="100">
        <v>0</v>
      </c>
      <c r="O54" s="100">
        <v>0</v>
      </c>
      <c r="P54" s="101">
        <f t="shared" si="8"/>
        <v>0</v>
      </c>
      <c r="Q54" s="100">
        <v>0</v>
      </c>
      <c r="R54" s="100">
        <v>0</v>
      </c>
      <c r="S54" s="100"/>
      <c r="T54" s="101">
        <f t="shared" si="9"/>
        <v>0</v>
      </c>
      <c r="U54" s="100"/>
      <c r="V54" s="100"/>
      <c r="W54" s="100"/>
      <c r="X54" s="100">
        <v>0</v>
      </c>
      <c r="Y54" s="100"/>
      <c r="Z54" s="100"/>
      <c r="AA54" s="100"/>
      <c r="AB54" s="100"/>
    </row>
    <row r="55" spans="1:28" s="28" customFormat="1">
      <c r="A55" s="1" t="s">
        <v>52</v>
      </c>
      <c r="B55" s="40">
        <f t="shared" si="5"/>
        <v>0</v>
      </c>
      <c r="C55" s="2"/>
      <c r="D55" s="2">
        <v>0</v>
      </c>
      <c r="E55" s="2">
        <v>0</v>
      </c>
      <c r="F55" s="2"/>
      <c r="G55" s="101">
        <f t="shared" si="6"/>
        <v>0</v>
      </c>
      <c r="H55" s="100">
        <v>0</v>
      </c>
      <c r="I55" s="100"/>
      <c r="J55" s="100">
        <v>0</v>
      </c>
      <c r="K55" s="101">
        <f t="shared" si="7"/>
        <v>0</v>
      </c>
      <c r="L55" s="100">
        <v>0</v>
      </c>
      <c r="M55" s="100">
        <v>0</v>
      </c>
      <c r="N55" s="100">
        <v>0</v>
      </c>
      <c r="O55" s="100">
        <v>0</v>
      </c>
      <c r="P55" s="101">
        <f t="shared" si="8"/>
        <v>0</v>
      </c>
      <c r="Q55" s="100">
        <v>0</v>
      </c>
      <c r="R55" s="100">
        <v>0</v>
      </c>
      <c r="S55" s="100"/>
      <c r="T55" s="101">
        <f t="shared" si="9"/>
        <v>0</v>
      </c>
      <c r="U55" s="100"/>
      <c r="V55" s="100"/>
      <c r="W55" s="100"/>
      <c r="X55" s="100">
        <v>0</v>
      </c>
      <c r="Y55" s="100"/>
      <c r="Z55" s="100"/>
      <c r="AA55" s="100"/>
      <c r="AB55" s="100"/>
    </row>
    <row r="56" spans="1:28" s="28" customFormat="1">
      <c r="A56" s="1" t="s">
        <v>53</v>
      </c>
      <c r="B56" s="40">
        <f t="shared" si="5"/>
        <v>128900</v>
      </c>
      <c r="C56" s="2">
        <v>-1656273.77</v>
      </c>
      <c r="D56" s="2">
        <v>0</v>
      </c>
      <c r="E56" s="2">
        <v>188446.62</v>
      </c>
      <c r="F56" s="2"/>
      <c r="G56" s="101">
        <f t="shared" si="6"/>
        <v>-188446.62</v>
      </c>
      <c r="H56" s="100">
        <v>-548520.5</v>
      </c>
      <c r="I56" s="100"/>
      <c r="J56" s="100">
        <v>360073.88</v>
      </c>
      <c r="K56" s="101">
        <f t="shared" si="7"/>
        <v>1785173.77</v>
      </c>
      <c r="L56" s="100">
        <v>1979839.65</v>
      </c>
      <c r="M56" s="100">
        <v>0</v>
      </c>
      <c r="N56" s="100">
        <v>0</v>
      </c>
      <c r="O56" s="100">
        <v>-194665.88</v>
      </c>
      <c r="P56" s="101">
        <f t="shared" si="8"/>
        <v>0</v>
      </c>
      <c r="Q56" s="100">
        <v>0</v>
      </c>
      <c r="R56" s="100">
        <v>0</v>
      </c>
      <c r="S56" s="100"/>
      <c r="T56" s="101">
        <f t="shared" si="9"/>
        <v>0</v>
      </c>
      <c r="U56" s="100"/>
      <c r="V56" s="100"/>
      <c r="W56" s="100"/>
      <c r="X56" s="100">
        <v>0</v>
      </c>
      <c r="Y56" s="100"/>
      <c r="Z56" s="100"/>
      <c r="AA56" s="100"/>
      <c r="AB56" s="100"/>
    </row>
    <row r="57" spans="1:28" s="28" customFormat="1">
      <c r="A57" s="1" t="s">
        <v>54</v>
      </c>
      <c r="B57" s="40">
        <f t="shared" si="5"/>
        <v>0</v>
      </c>
      <c r="C57" s="2"/>
      <c r="D57" s="2">
        <v>0</v>
      </c>
      <c r="E57" s="2">
        <v>0</v>
      </c>
      <c r="F57" s="2"/>
      <c r="G57" s="101">
        <f t="shared" si="6"/>
        <v>0</v>
      </c>
      <c r="H57" s="100">
        <v>0</v>
      </c>
      <c r="I57" s="100"/>
      <c r="J57" s="100">
        <v>0</v>
      </c>
      <c r="K57" s="101">
        <f t="shared" si="7"/>
        <v>0</v>
      </c>
      <c r="L57" s="100">
        <v>0</v>
      </c>
      <c r="M57" s="100">
        <v>0</v>
      </c>
      <c r="N57" s="100">
        <v>0</v>
      </c>
      <c r="O57" s="100">
        <v>0</v>
      </c>
      <c r="P57" s="101">
        <f t="shared" si="8"/>
        <v>0</v>
      </c>
      <c r="Q57" s="100">
        <v>0</v>
      </c>
      <c r="R57" s="100">
        <v>0</v>
      </c>
      <c r="S57" s="100"/>
      <c r="T57" s="101">
        <f t="shared" si="9"/>
        <v>0</v>
      </c>
      <c r="U57" s="100"/>
      <c r="V57" s="100"/>
      <c r="W57" s="100"/>
      <c r="X57" s="100">
        <v>0</v>
      </c>
      <c r="Y57" s="100"/>
      <c r="Z57" s="100"/>
      <c r="AA57" s="100"/>
      <c r="AB57" s="100"/>
    </row>
    <row r="58" spans="1:28" s="28" customFormat="1">
      <c r="A58" s="1" t="s">
        <v>55</v>
      </c>
      <c r="B58" s="40">
        <f t="shared" si="5"/>
        <v>0</v>
      </c>
      <c r="C58" s="2"/>
      <c r="D58" s="2">
        <v>0</v>
      </c>
      <c r="E58" s="2">
        <v>0</v>
      </c>
      <c r="F58" s="2"/>
      <c r="G58" s="101">
        <f t="shared" si="6"/>
        <v>0</v>
      </c>
      <c r="H58" s="100">
        <v>0</v>
      </c>
      <c r="I58" s="100"/>
      <c r="J58" s="100">
        <v>0</v>
      </c>
      <c r="K58" s="101">
        <f t="shared" si="7"/>
        <v>0</v>
      </c>
      <c r="L58" s="100">
        <v>0</v>
      </c>
      <c r="M58" s="100">
        <v>0</v>
      </c>
      <c r="N58" s="100">
        <v>0</v>
      </c>
      <c r="O58" s="100">
        <v>0</v>
      </c>
      <c r="P58" s="101">
        <f t="shared" si="8"/>
        <v>0</v>
      </c>
      <c r="Q58" s="100">
        <v>0</v>
      </c>
      <c r="R58" s="100">
        <v>0</v>
      </c>
      <c r="S58" s="100"/>
      <c r="T58" s="101">
        <f t="shared" si="9"/>
        <v>0</v>
      </c>
      <c r="U58" s="100"/>
      <c r="V58" s="100"/>
      <c r="W58" s="100"/>
      <c r="X58" s="100">
        <v>0</v>
      </c>
      <c r="Y58" s="100"/>
      <c r="Z58" s="100"/>
      <c r="AA58" s="100"/>
      <c r="AB58" s="100"/>
    </row>
    <row r="59" spans="1:28" s="28" customFormat="1">
      <c r="A59" s="1" t="s">
        <v>56</v>
      </c>
      <c r="B59" s="40">
        <f t="shared" si="5"/>
        <v>0</v>
      </c>
      <c r="C59" s="2"/>
      <c r="D59" s="2">
        <v>0</v>
      </c>
      <c r="E59" s="2">
        <v>0</v>
      </c>
      <c r="F59" s="2"/>
      <c r="G59" s="101">
        <f t="shared" si="6"/>
        <v>0</v>
      </c>
      <c r="H59" s="100">
        <v>0</v>
      </c>
      <c r="I59" s="100"/>
      <c r="J59" s="100">
        <v>0</v>
      </c>
      <c r="K59" s="101">
        <f t="shared" si="7"/>
        <v>0</v>
      </c>
      <c r="L59" s="100">
        <v>0</v>
      </c>
      <c r="M59" s="100">
        <v>0</v>
      </c>
      <c r="N59" s="100">
        <v>0</v>
      </c>
      <c r="O59" s="100">
        <v>0</v>
      </c>
      <c r="P59" s="101">
        <f t="shared" si="8"/>
        <v>0</v>
      </c>
      <c r="Q59" s="100">
        <v>0</v>
      </c>
      <c r="R59" s="100">
        <v>0</v>
      </c>
      <c r="S59" s="100"/>
      <c r="T59" s="101">
        <f t="shared" si="9"/>
        <v>0</v>
      </c>
      <c r="U59" s="100"/>
      <c r="V59" s="100"/>
      <c r="W59" s="100"/>
      <c r="X59" s="100">
        <v>0</v>
      </c>
      <c r="Y59" s="100"/>
      <c r="Z59" s="100"/>
      <c r="AA59" s="100"/>
      <c r="AB59" s="100"/>
    </row>
    <row r="60" spans="1:28" s="102" customFormat="1">
      <c r="A60" s="6" t="s">
        <v>57</v>
      </c>
      <c r="B60" s="40">
        <f t="shared" si="5"/>
        <v>1.4097167877480388E-11</v>
      </c>
      <c r="C60" s="7">
        <f>SUM(C61:C65)</f>
        <v>-831846.35</v>
      </c>
      <c r="D60" s="7">
        <f>SUM(D61:D65)</f>
        <v>58325.89</v>
      </c>
      <c r="E60" s="7">
        <v>837251.35</v>
      </c>
      <c r="F60" s="7"/>
      <c r="G60" s="101">
        <f t="shared" si="6"/>
        <v>-28364.019999999997</v>
      </c>
      <c r="H60" s="99">
        <v>-8227.81</v>
      </c>
      <c r="I60" s="99"/>
      <c r="J60" s="99">
        <v>-20136.21</v>
      </c>
      <c r="K60" s="101">
        <f t="shared" si="7"/>
        <v>-49358.41</v>
      </c>
      <c r="L60" s="99">
        <v>-46161.73</v>
      </c>
      <c r="M60" s="99">
        <v>-145.96</v>
      </c>
      <c r="N60" s="99">
        <v>-17301.189999999999</v>
      </c>
      <c r="O60" s="99">
        <v>14250.470000000001</v>
      </c>
      <c r="P60" s="101">
        <f t="shared" si="8"/>
        <v>15478.52</v>
      </c>
      <c r="Q60" s="99">
        <v>11585.37</v>
      </c>
      <c r="R60" s="99">
        <v>3893.1499999999996</v>
      </c>
      <c r="S60" s="99"/>
      <c r="T60" s="101">
        <f t="shared" si="9"/>
        <v>-1486.98</v>
      </c>
      <c r="U60" s="99"/>
      <c r="V60" s="99"/>
      <c r="W60" s="99"/>
      <c r="X60" s="99">
        <v>-1486.98</v>
      </c>
      <c r="Y60" s="99"/>
      <c r="Z60" s="99"/>
      <c r="AA60" s="99"/>
      <c r="AB60" s="99"/>
    </row>
    <row r="61" spans="1:28" s="28" customFormat="1">
      <c r="A61" s="1" t="s">
        <v>58</v>
      </c>
      <c r="B61" s="40">
        <f t="shared" si="5"/>
        <v>0</v>
      </c>
      <c r="C61" s="2">
        <f>482.26</f>
        <v>482.26</v>
      </c>
      <c r="D61" s="2">
        <v>13264.66</v>
      </c>
      <c r="E61" s="2">
        <v>40.549999999999997</v>
      </c>
      <c r="F61" s="2"/>
      <c r="G61" s="101">
        <f t="shared" si="6"/>
        <v>-2317.13</v>
      </c>
      <c r="H61" s="100">
        <v>0</v>
      </c>
      <c r="I61" s="100"/>
      <c r="J61" s="100">
        <v>-2317.13</v>
      </c>
      <c r="K61" s="101">
        <f t="shared" si="7"/>
        <v>-16008.14</v>
      </c>
      <c r="L61" s="100">
        <v>-15918.4</v>
      </c>
      <c r="M61" s="100">
        <v>-47.34</v>
      </c>
      <c r="N61" s="100">
        <v>-5611.2</v>
      </c>
      <c r="O61" s="100">
        <v>5568.8</v>
      </c>
      <c r="P61" s="101">
        <f t="shared" si="8"/>
        <v>5020.0599999999995</v>
      </c>
      <c r="Q61" s="100">
        <v>3757.42</v>
      </c>
      <c r="R61" s="100">
        <v>1262.6399999999999</v>
      </c>
      <c r="S61" s="100"/>
      <c r="T61" s="101">
        <f t="shared" si="9"/>
        <v>-482.26</v>
      </c>
      <c r="U61" s="100"/>
      <c r="V61" s="100"/>
      <c r="W61" s="100"/>
      <c r="X61" s="100">
        <v>-482.26</v>
      </c>
      <c r="Y61" s="100"/>
      <c r="Z61" s="100"/>
      <c r="AA61" s="100"/>
      <c r="AB61" s="100"/>
    </row>
    <row r="62" spans="1:28" s="28" customFormat="1">
      <c r="A62" s="1" t="s">
        <v>59</v>
      </c>
      <c r="B62" s="40">
        <f t="shared" si="5"/>
        <v>-7.7079675975255668E-11</v>
      </c>
      <c r="C62" s="2">
        <f>-833333.33+1004.72</f>
        <v>-832328.61</v>
      </c>
      <c r="D62" s="2">
        <f>46027.52-966.29</f>
        <v>45061.229999999996</v>
      </c>
      <c r="E62" s="2">
        <v>837210.79999999993</v>
      </c>
      <c r="F62" s="2"/>
      <c r="G62" s="101">
        <f t="shared" si="6"/>
        <v>-26046.89</v>
      </c>
      <c r="H62" s="100">
        <v>-8227.81</v>
      </c>
      <c r="I62" s="100"/>
      <c r="J62" s="100">
        <v>-17819.079999999998</v>
      </c>
      <c r="K62" s="101">
        <f t="shared" si="7"/>
        <v>-33350.270000000004</v>
      </c>
      <c r="L62" s="100">
        <v>-30243.33</v>
      </c>
      <c r="M62" s="100">
        <v>-98.62</v>
      </c>
      <c r="N62" s="100">
        <v>-11689.99</v>
      </c>
      <c r="O62" s="100">
        <v>8681.67</v>
      </c>
      <c r="P62" s="101">
        <f t="shared" si="8"/>
        <v>10458.460000000001</v>
      </c>
      <c r="Q62" s="100">
        <v>7827.9500000000007</v>
      </c>
      <c r="R62" s="100">
        <v>2630.5099999999998</v>
      </c>
      <c r="S62" s="100"/>
      <c r="T62" s="101">
        <f t="shared" si="9"/>
        <v>-1004.72</v>
      </c>
      <c r="U62" s="100"/>
      <c r="V62" s="100"/>
      <c r="W62" s="100"/>
      <c r="X62" s="100">
        <v>-1004.72</v>
      </c>
      <c r="Y62" s="100"/>
      <c r="Z62" s="100"/>
      <c r="AA62" s="100"/>
      <c r="AB62" s="100"/>
    </row>
    <row r="63" spans="1:28" s="28" customFormat="1">
      <c r="A63" s="1" t="s">
        <v>60</v>
      </c>
      <c r="B63" s="40">
        <f t="shared" si="5"/>
        <v>0</v>
      </c>
      <c r="C63" s="2"/>
      <c r="D63" s="2">
        <v>0</v>
      </c>
      <c r="E63" s="2">
        <v>0</v>
      </c>
      <c r="F63" s="2"/>
      <c r="G63" s="101">
        <f t="shared" si="6"/>
        <v>0</v>
      </c>
      <c r="H63" s="100">
        <v>0</v>
      </c>
      <c r="I63" s="100"/>
      <c r="J63" s="100">
        <v>0</v>
      </c>
      <c r="K63" s="101">
        <f t="shared" si="7"/>
        <v>0</v>
      </c>
      <c r="L63" s="100">
        <v>0</v>
      </c>
      <c r="M63" s="100">
        <v>0</v>
      </c>
      <c r="N63" s="100">
        <v>0</v>
      </c>
      <c r="O63" s="100">
        <v>0</v>
      </c>
      <c r="P63" s="101">
        <f t="shared" si="8"/>
        <v>0</v>
      </c>
      <c r="Q63" s="100">
        <v>0</v>
      </c>
      <c r="R63" s="100">
        <v>0</v>
      </c>
      <c r="S63" s="100"/>
      <c r="T63" s="101">
        <f t="shared" si="9"/>
        <v>0</v>
      </c>
      <c r="U63" s="100"/>
      <c r="V63" s="100"/>
      <c r="W63" s="100"/>
      <c r="X63" s="100">
        <v>0</v>
      </c>
      <c r="Y63" s="100"/>
      <c r="Z63" s="100"/>
      <c r="AA63" s="100"/>
      <c r="AB63" s="100"/>
    </row>
    <row r="64" spans="1:28" s="28" customFormat="1">
      <c r="A64" s="1" t="s">
        <v>61</v>
      </c>
      <c r="B64" s="40">
        <f t="shared" si="5"/>
        <v>0</v>
      </c>
      <c r="C64" s="2"/>
      <c r="D64" s="2">
        <v>0</v>
      </c>
      <c r="E64" s="2">
        <v>0</v>
      </c>
      <c r="F64" s="2"/>
      <c r="G64" s="101">
        <f t="shared" si="6"/>
        <v>0</v>
      </c>
      <c r="H64" s="100">
        <v>0</v>
      </c>
      <c r="I64" s="100"/>
      <c r="J64" s="100">
        <v>0</v>
      </c>
      <c r="K64" s="101">
        <f t="shared" si="7"/>
        <v>0</v>
      </c>
      <c r="L64" s="100">
        <v>0</v>
      </c>
      <c r="M64" s="100">
        <v>0</v>
      </c>
      <c r="N64" s="100">
        <v>0</v>
      </c>
      <c r="O64" s="100">
        <v>0</v>
      </c>
      <c r="P64" s="101">
        <f t="shared" si="8"/>
        <v>0</v>
      </c>
      <c r="Q64" s="100">
        <v>0</v>
      </c>
      <c r="R64" s="100">
        <v>0</v>
      </c>
      <c r="S64" s="100"/>
      <c r="T64" s="101">
        <f t="shared" si="9"/>
        <v>0</v>
      </c>
      <c r="U64" s="100"/>
      <c r="V64" s="100"/>
      <c r="W64" s="100"/>
      <c r="X64" s="100">
        <v>0</v>
      </c>
      <c r="Y64" s="100"/>
      <c r="Z64" s="100"/>
      <c r="AA64" s="100"/>
      <c r="AB64" s="100"/>
    </row>
    <row r="65" spans="1:28" s="28" customFormat="1">
      <c r="A65" s="1" t="s">
        <v>62</v>
      </c>
      <c r="B65" s="40">
        <f t="shared" si="5"/>
        <v>0</v>
      </c>
      <c r="C65" s="2"/>
      <c r="D65" s="2">
        <v>0</v>
      </c>
      <c r="E65" s="2">
        <v>0</v>
      </c>
      <c r="F65" s="2"/>
      <c r="G65" s="101">
        <f t="shared" si="6"/>
        <v>0</v>
      </c>
      <c r="H65" s="100">
        <v>0</v>
      </c>
      <c r="I65" s="100"/>
      <c r="J65" s="100">
        <v>0</v>
      </c>
      <c r="K65" s="101">
        <f t="shared" si="7"/>
        <v>0</v>
      </c>
      <c r="L65" s="100">
        <v>0</v>
      </c>
      <c r="M65" s="100">
        <v>0</v>
      </c>
      <c r="N65" s="100">
        <v>0</v>
      </c>
      <c r="O65" s="100">
        <v>0</v>
      </c>
      <c r="P65" s="101">
        <f t="shared" si="8"/>
        <v>0</v>
      </c>
      <c r="Q65" s="100">
        <v>0</v>
      </c>
      <c r="R65" s="100">
        <v>0</v>
      </c>
      <c r="S65" s="100"/>
      <c r="T65" s="101">
        <f t="shared" si="9"/>
        <v>0</v>
      </c>
      <c r="U65" s="100"/>
      <c r="V65" s="100"/>
      <c r="W65" s="100"/>
      <c r="X65" s="100">
        <v>0</v>
      </c>
      <c r="Y65" s="100"/>
      <c r="Z65" s="100"/>
      <c r="AA65" s="100"/>
      <c r="AB65" s="100"/>
    </row>
    <row r="66" spans="1:28" s="102" customFormat="1">
      <c r="A66" s="6" t="s">
        <v>63</v>
      </c>
      <c r="B66" s="40">
        <f>C66+D66+E66+G66+K66+P66+T66</f>
        <v>128899.99999999945</v>
      </c>
      <c r="C66" s="7">
        <f>C43-C60</f>
        <v>-757446.29000000015</v>
      </c>
      <c r="D66" s="7">
        <f>D43-D60</f>
        <v>2945756.6199999996</v>
      </c>
      <c r="E66" s="7">
        <v>-578753.52499999991</v>
      </c>
      <c r="F66" s="7"/>
      <c r="G66" s="101">
        <f t="shared" si="6"/>
        <v>-1708095.2000000002</v>
      </c>
      <c r="H66" s="99">
        <v>-540292.68999999994</v>
      </c>
      <c r="I66" s="99"/>
      <c r="J66" s="99">
        <v>-1167802.5100000002</v>
      </c>
      <c r="K66" s="101">
        <f t="shared" si="7"/>
        <v>-388819.47500000009</v>
      </c>
      <c r="L66" s="99">
        <v>-184886.49999999997</v>
      </c>
      <c r="M66" s="99">
        <v>-6429.03</v>
      </c>
      <c r="N66" s="99">
        <v>-762031.68500000006</v>
      </c>
      <c r="O66" s="99">
        <v>564527.74</v>
      </c>
      <c r="P66" s="101">
        <f t="shared" si="8"/>
        <v>681752.02</v>
      </c>
      <c r="Q66" s="99">
        <v>510278.02000000008</v>
      </c>
      <c r="R66" s="99">
        <v>171474</v>
      </c>
      <c r="S66" s="99"/>
      <c r="T66" s="101">
        <f t="shared" si="9"/>
        <v>-65494.15</v>
      </c>
      <c r="U66" s="99"/>
      <c r="V66" s="99"/>
      <c r="W66" s="99"/>
      <c r="X66" s="99">
        <v>-65494.15</v>
      </c>
      <c r="Y66" s="99"/>
      <c r="Z66" s="99"/>
      <c r="AA66" s="99"/>
      <c r="AB66" s="99"/>
    </row>
    <row r="67" spans="1:28" s="28" customFormat="1">
      <c r="A67" s="1" t="s">
        <v>64</v>
      </c>
      <c r="B67" s="40">
        <f t="shared" si="5"/>
        <v>0</v>
      </c>
      <c r="C67" s="2"/>
      <c r="D67" s="2">
        <v>0</v>
      </c>
      <c r="E67" s="2">
        <v>0</v>
      </c>
      <c r="F67" s="2"/>
      <c r="G67" s="101">
        <f t="shared" si="6"/>
        <v>0</v>
      </c>
      <c r="H67" s="100">
        <v>0</v>
      </c>
      <c r="I67" s="100"/>
      <c r="J67" s="100">
        <v>0</v>
      </c>
      <c r="K67" s="101">
        <f t="shared" si="7"/>
        <v>0</v>
      </c>
      <c r="L67" s="100">
        <v>0</v>
      </c>
      <c r="M67" s="100">
        <v>0</v>
      </c>
      <c r="N67" s="100">
        <v>0</v>
      </c>
      <c r="O67" s="100">
        <v>0</v>
      </c>
      <c r="P67" s="101">
        <f t="shared" si="8"/>
        <v>0</v>
      </c>
      <c r="Q67" s="100">
        <v>0</v>
      </c>
      <c r="R67" s="100">
        <v>0</v>
      </c>
      <c r="S67" s="100"/>
      <c r="T67" s="101">
        <f t="shared" si="9"/>
        <v>0</v>
      </c>
      <c r="U67" s="100"/>
      <c r="V67" s="100"/>
      <c r="W67" s="100"/>
      <c r="X67" s="100">
        <v>0</v>
      </c>
      <c r="Y67" s="100"/>
      <c r="Z67" s="100"/>
      <c r="AA67" s="100"/>
      <c r="AB67" s="100"/>
    </row>
    <row r="68" spans="1:28" s="28" customFormat="1">
      <c r="A68" s="1" t="s">
        <v>65</v>
      </c>
      <c r="B68" s="40">
        <f t="shared" si="5"/>
        <v>0</v>
      </c>
      <c r="C68" s="2"/>
      <c r="D68" s="2">
        <v>0</v>
      </c>
      <c r="E68" s="2">
        <v>0</v>
      </c>
      <c r="F68" s="2"/>
      <c r="G68" s="101">
        <f t="shared" si="6"/>
        <v>0</v>
      </c>
      <c r="H68" s="100">
        <v>0</v>
      </c>
      <c r="I68" s="100"/>
      <c r="J68" s="100">
        <v>0</v>
      </c>
      <c r="K68" s="101">
        <f t="shared" si="7"/>
        <v>0</v>
      </c>
      <c r="L68" s="100">
        <v>0</v>
      </c>
      <c r="M68" s="100">
        <v>0</v>
      </c>
      <c r="N68" s="100">
        <v>0</v>
      </c>
      <c r="O68" s="100">
        <v>0</v>
      </c>
      <c r="P68" s="101">
        <f t="shared" si="8"/>
        <v>0</v>
      </c>
      <c r="Q68" s="100">
        <v>0</v>
      </c>
      <c r="R68" s="100">
        <v>0</v>
      </c>
      <c r="S68" s="100"/>
      <c r="T68" s="101">
        <f t="shared" si="9"/>
        <v>0</v>
      </c>
      <c r="U68" s="100"/>
      <c r="V68" s="100"/>
      <c r="W68" s="100"/>
      <c r="X68" s="100">
        <v>0</v>
      </c>
      <c r="Y68" s="100"/>
      <c r="Z68" s="100"/>
      <c r="AA68" s="100"/>
      <c r="AB68" s="100"/>
    </row>
    <row r="69" spans="1:28" s="102" customFormat="1">
      <c r="A69" s="6" t="s">
        <v>66</v>
      </c>
      <c r="B69" s="40">
        <f t="shared" si="5"/>
        <v>128899.99999999945</v>
      </c>
      <c r="C69" s="7">
        <f>C66+C67-C68</f>
        <v>-757446.29000000015</v>
      </c>
      <c r="D69" s="7">
        <f>D66+D67-D68</f>
        <v>2945756.6199999996</v>
      </c>
      <c r="E69" s="7">
        <v>-578753.52499999991</v>
      </c>
      <c r="F69" s="7"/>
      <c r="G69" s="101">
        <f t="shared" si="6"/>
        <v>-1708095.2000000002</v>
      </c>
      <c r="H69" s="99">
        <v>-540292.68999999994</v>
      </c>
      <c r="I69" s="99"/>
      <c r="J69" s="99">
        <v>-1167802.5100000002</v>
      </c>
      <c r="K69" s="101">
        <f t="shared" si="7"/>
        <v>-388819.47500000009</v>
      </c>
      <c r="L69" s="99">
        <v>-184886.49999999997</v>
      </c>
      <c r="M69" s="99">
        <v>-6429.03</v>
      </c>
      <c r="N69" s="99">
        <v>-762031.68500000006</v>
      </c>
      <c r="O69" s="99">
        <v>564527.74</v>
      </c>
      <c r="P69" s="101">
        <f t="shared" si="8"/>
        <v>681752.02</v>
      </c>
      <c r="Q69" s="99">
        <v>510278.02000000008</v>
      </c>
      <c r="R69" s="99">
        <v>171474</v>
      </c>
      <c r="S69" s="99"/>
      <c r="T69" s="101">
        <f t="shared" si="9"/>
        <v>-65494.15</v>
      </c>
      <c r="U69" s="99"/>
      <c r="V69" s="99"/>
      <c r="W69" s="99"/>
      <c r="X69" s="99">
        <v>-65494.15</v>
      </c>
      <c r="Y69" s="99"/>
      <c r="Z69" s="99"/>
      <c r="AA69" s="99"/>
      <c r="AB69" s="99"/>
    </row>
    <row r="70" spans="1:28" s="28" customFormat="1">
      <c r="A70" s="1" t="s">
        <v>67</v>
      </c>
      <c r="B70" s="40">
        <f t="shared" si="5"/>
        <v>0</v>
      </c>
      <c r="C70" s="2"/>
      <c r="D70" s="2">
        <v>0</v>
      </c>
      <c r="E70" s="2">
        <v>0</v>
      </c>
      <c r="F70" s="2"/>
      <c r="G70" s="101">
        <f t="shared" si="6"/>
        <v>0</v>
      </c>
      <c r="H70" s="100">
        <v>0</v>
      </c>
      <c r="I70" s="100"/>
      <c r="J70" s="100">
        <v>0</v>
      </c>
      <c r="K70" s="101">
        <f t="shared" si="7"/>
        <v>0</v>
      </c>
      <c r="L70" s="100">
        <v>0</v>
      </c>
      <c r="M70" s="100">
        <v>0</v>
      </c>
      <c r="N70" s="100">
        <v>0</v>
      </c>
      <c r="O70" s="100">
        <v>0</v>
      </c>
      <c r="P70" s="101">
        <f t="shared" si="8"/>
        <v>0</v>
      </c>
      <c r="Q70" s="100">
        <v>0</v>
      </c>
      <c r="R70" s="100">
        <v>0</v>
      </c>
      <c r="S70" s="100"/>
      <c r="T70" s="101">
        <f t="shared" si="9"/>
        <v>0</v>
      </c>
      <c r="U70" s="100"/>
      <c r="V70" s="100"/>
      <c r="W70" s="100"/>
      <c r="X70" s="100">
        <v>0</v>
      </c>
      <c r="Y70" s="100"/>
      <c r="Z70" s="100"/>
      <c r="AA70" s="100"/>
      <c r="AB70" s="100"/>
    </row>
    <row r="71" spans="1:28" s="102" customFormat="1">
      <c r="A71" s="6" t="s">
        <v>68</v>
      </c>
      <c r="B71" s="40">
        <f>C71+D71+E71+G71+K71+P71+T71</f>
        <v>128899.99999999945</v>
      </c>
      <c r="C71" s="7">
        <f>C69-C70</f>
        <v>-757446.29000000015</v>
      </c>
      <c r="D71" s="7">
        <f>D69-D70</f>
        <v>2945756.6199999996</v>
      </c>
      <c r="E71" s="7">
        <v>-578753.52499999991</v>
      </c>
      <c r="F71" s="7"/>
      <c r="G71" s="101">
        <f t="shared" si="6"/>
        <v>-1708095.2000000002</v>
      </c>
      <c r="H71" s="99">
        <v>-540292.68999999994</v>
      </c>
      <c r="I71" s="99"/>
      <c r="J71" s="99">
        <v>-1167802.5100000002</v>
      </c>
      <c r="K71" s="101">
        <f t="shared" si="7"/>
        <v>-388819.47500000009</v>
      </c>
      <c r="L71" s="99">
        <v>-184886.49999999997</v>
      </c>
      <c r="M71" s="99">
        <v>-6429.03</v>
      </c>
      <c r="N71" s="99">
        <v>-762031.68500000006</v>
      </c>
      <c r="O71" s="99">
        <v>564527.74</v>
      </c>
      <c r="P71" s="101">
        <f t="shared" si="8"/>
        <v>681752.02</v>
      </c>
      <c r="Q71" s="99">
        <v>510278.02000000008</v>
      </c>
      <c r="R71" s="99">
        <v>171474</v>
      </c>
      <c r="S71" s="99"/>
      <c r="T71" s="101">
        <f t="shared" si="9"/>
        <v>-65494.15</v>
      </c>
      <c r="U71" s="99"/>
      <c r="V71" s="99"/>
      <c r="W71" s="99"/>
      <c r="X71" s="99">
        <v>-65494.15</v>
      </c>
      <c r="Y71" s="99"/>
      <c r="Z71" s="99"/>
      <c r="AA71" s="99"/>
      <c r="AB71" s="99"/>
    </row>
    <row r="72" spans="1:28" s="28" customFormat="1">
      <c r="A72" s="6" t="s">
        <v>69</v>
      </c>
      <c r="B72" s="40">
        <f>C72+D72+E72+G72+K72+P72+T72</f>
        <v>0</v>
      </c>
      <c r="C72" s="7">
        <v>1242205.33</v>
      </c>
      <c r="D72" s="7">
        <v>0</v>
      </c>
      <c r="E72" s="7">
        <v>0</v>
      </c>
      <c r="F72" s="7"/>
      <c r="G72" s="101">
        <f t="shared" si="6"/>
        <v>0</v>
      </c>
      <c r="H72" s="99">
        <v>0</v>
      </c>
      <c r="I72" s="99"/>
      <c r="J72" s="99">
        <v>0</v>
      </c>
      <c r="K72" s="101">
        <f t="shared" si="7"/>
        <v>-1242205.33</v>
      </c>
      <c r="L72" s="99">
        <v>-1242205.33</v>
      </c>
      <c r="M72" s="99">
        <v>0</v>
      </c>
      <c r="N72" s="99">
        <v>0</v>
      </c>
      <c r="O72" s="99">
        <v>0</v>
      </c>
      <c r="P72" s="101">
        <f t="shared" si="8"/>
        <v>0</v>
      </c>
      <c r="Q72" s="99">
        <v>0</v>
      </c>
      <c r="R72" s="99">
        <v>0</v>
      </c>
      <c r="S72" s="99"/>
      <c r="T72" s="101">
        <f t="shared" si="9"/>
        <v>0</v>
      </c>
      <c r="U72" s="99"/>
      <c r="V72" s="99"/>
      <c r="W72" s="99"/>
      <c r="X72" s="99"/>
      <c r="Y72" s="99"/>
      <c r="Z72" s="99"/>
      <c r="AA72" s="99"/>
      <c r="AB72" s="99"/>
    </row>
    <row r="73" spans="1:28" s="28" customFormat="1">
      <c r="A73" s="6" t="s">
        <v>70</v>
      </c>
      <c r="B73" s="40">
        <f>B71+B72/0.75-128900</f>
        <v>-5.5297277867794037E-10</v>
      </c>
      <c r="C73" s="7">
        <f>C72+C71</f>
        <v>484759.03999999992</v>
      </c>
      <c r="D73" s="7">
        <v>3009209.51</v>
      </c>
      <c r="E73" s="7">
        <v>-578753.52499999991</v>
      </c>
      <c r="F73" s="7"/>
      <c r="G73" s="101">
        <f t="shared" si="6"/>
        <v>-1708095.2000000002</v>
      </c>
      <c r="H73" s="99">
        <v>-540292.68999999994</v>
      </c>
      <c r="I73" s="99"/>
      <c r="J73" s="99">
        <v>-1167802.5100000002</v>
      </c>
      <c r="K73" s="101">
        <f t="shared" si="7"/>
        <v>-1631024.8049999999</v>
      </c>
      <c r="L73" s="99">
        <v>-1427091.83</v>
      </c>
      <c r="M73" s="99">
        <v>-6429.03</v>
      </c>
      <c r="N73" s="99">
        <v>-762031.68500000006</v>
      </c>
      <c r="O73" s="99">
        <v>564527.74</v>
      </c>
      <c r="P73" s="101">
        <f t="shared" si="8"/>
        <v>681752.02</v>
      </c>
      <c r="Q73" s="99">
        <v>510278.02000000008</v>
      </c>
      <c r="R73" s="99">
        <v>171474</v>
      </c>
      <c r="S73" s="99"/>
      <c r="T73" s="101">
        <f t="shared" si="9"/>
        <v>-65494.15</v>
      </c>
      <c r="U73" s="99"/>
      <c r="V73" s="99"/>
      <c r="W73" s="99"/>
      <c r="X73" s="99">
        <v>-65494.15</v>
      </c>
      <c r="Y73" s="99"/>
      <c r="Z73" s="99"/>
      <c r="AA73" s="99"/>
      <c r="AB73" s="99"/>
    </row>
    <row r="75" spans="1:28">
      <c r="B75" s="103"/>
    </row>
    <row r="76" spans="1:28">
      <c r="A76" s="3" t="s">
        <v>271</v>
      </c>
    </row>
    <row r="77" spans="1:28">
      <c r="A77" s="1" t="s">
        <v>39</v>
      </c>
      <c r="B77" s="86" t="s">
        <v>184</v>
      </c>
      <c r="C77" s="86" t="s">
        <v>185</v>
      </c>
      <c r="D77" s="86" t="s">
        <v>73</v>
      </c>
      <c r="E77" s="86" t="s">
        <v>82</v>
      </c>
      <c r="F77" s="86" t="s">
        <v>99</v>
      </c>
      <c r="G77" s="86" t="s">
        <v>186</v>
      </c>
      <c r="H77" s="86" t="s">
        <v>100</v>
      </c>
      <c r="I77" s="86" t="s">
        <v>98</v>
      </c>
      <c r="J77" s="86" t="s">
        <v>86</v>
      </c>
      <c r="K77" s="86" t="s">
        <v>187</v>
      </c>
      <c r="L77" s="86" t="s">
        <v>84</v>
      </c>
      <c r="M77" s="86" t="s">
        <v>85</v>
      </c>
      <c r="N77" s="86" t="s">
        <v>101</v>
      </c>
      <c r="O77" s="86" t="s">
        <v>89</v>
      </c>
      <c r="P77" s="86" t="s">
        <v>188</v>
      </c>
      <c r="Q77" s="86" t="s">
        <v>88</v>
      </c>
      <c r="R77" s="86" t="s">
        <v>87</v>
      </c>
      <c r="S77" s="86" t="s">
        <v>83</v>
      </c>
      <c r="T77" s="86" t="s">
        <v>189</v>
      </c>
      <c r="U77" s="86" t="s">
        <v>91</v>
      </c>
      <c r="V77" s="86" t="s">
        <v>92</v>
      </c>
      <c r="W77" s="86" t="s">
        <v>93</v>
      </c>
      <c r="X77" s="86" t="s">
        <v>94</v>
      </c>
      <c r="Y77" s="86" t="s">
        <v>95</v>
      </c>
      <c r="Z77" s="86" t="s">
        <v>96</v>
      </c>
      <c r="AA77" s="86" t="s">
        <v>90</v>
      </c>
      <c r="AB77" s="86" t="s">
        <v>108</v>
      </c>
    </row>
    <row r="78" spans="1:28">
      <c r="A78" s="6" t="s">
        <v>40</v>
      </c>
      <c r="B78" s="87">
        <f t="shared" ref="B78:AB78" si="10">B4+B43</f>
        <v>75647673.609999999</v>
      </c>
      <c r="C78" s="87">
        <f>C4+C43</f>
        <v>-1589289.5000000002</v>
      </c>
      <c r="D78" s="87">
        <f t="shared" si="10"/>
        <v>-18409456.5</v>
      </c>
      <c r="E78" s="87">
        <f t="shared" si="10"/>
        <v>52158099.675000004</v>
      </c>
      <c r="F78" s="87">
        <f t="shared" si="10"/>
        <v>220173.96</v>
      </c>
      <c r="G78" s="87">
        <f t="shared" si="10"/>
        <v>-5055521.7000000011</v>
      </c>
      <c r="H78" s="87">
        <f t="shared" si="10"/>
        <v>-8190766.9800000004</v>
      </c>
      <c r="I78" s="87">
        <f t="shared" si="10"/>
        <v>327.42</v>
      </c>
      <c r="J78" s="87">
        <f t="shared" si="10"/>
        <v>3134917.86</v>
      </c>
      <c r="K78" s="87">
        <f t="shared" si="10"/>
        <v>34641183.475000001</v>
      </c>
      <c r="L78" s="87">
        <f t="shared" si="10"/>
        <v>17840703.960000001</v>
      </c>
      <c r="M78" s="87">
        <f t="shared" si="10"/>
        <v>7847300.5699999994</v>
      </c>
      <c r="N78" s="87">
        <f t="shared" si="10"/>
        <v>8203297.0850000009</v>
      </c>
      <c r="O78" s="87">
        <f t="shared" si="10"/>
        <v>749881.86</v>
      </c>
      <c r="P78" s="87">
        <f t="shared" si="10"/>
        <v>7369639.2999999998</v>
      </c>
      <c r="Q78" s="87">
        <f t="shared" si="10"/>
        <v>4645065.38</v>
      </c>
      <c r="R78" s="87">
        <f t="shared" si="10"/>
        <v>2724573.92</v>
      </c>
      <c r="S78" s="87">
        <f t="shared" si="10"/>
        <v>-170</v>
      </c>
      <c r="T78" s="87">
        <f t="shared" si="10"/>
        <v>6533018.8599999994</v>
      </c>
      <c r="U78" s="87">
        <f t="shared" si="10"/>
        <v>5400943.3899999997</v>
      </c>
      <c r="V78" s="87">
        <f t="shared" si="10"/>
        <v>1075471.7</v>
      </c>
      <c r="W78" s="87">
        <f t="shared" si="10"/>
        <v>56603.77</v>
      </c>
      <c r="X78" s="87">
        <f t="shared" si="10"/>
        <v>0</v>
      </c>
      <c r="Y78" s="87">
        <f t="shared" si="10"/>
        <v>0</v>
      </c>
      <c r="Z78" s="87">
        <f t="shared" si="10"/>
        <v>0</v>
      </c>
      <c r="AA78" s="87">
        <f t="shared" si="10"/>
        <v>0</v>
      </c>
      <c r="AB78" s="87">
        <f t="shared" si="10"/>
        <v>0</v>
      </c>
    </row>
    <row r="79" spans="1:28">
      <c r="A79" s="1" t="s">
        <v>41</v>
      </c>
      <c r="B79" s="87">
        <f t="shared" ref="B79:AB79" si="11">B5+B44</f>
        <v>5904551.0100000007</v>
      </c>
      <c r="C79" s="42">
        <f t="shared" si="11"/>
        <v>3.14</v>
      </c>
      <c r="D79" s="42">
        <f t="shared" si="11"/>
        <v>-20699330.629999999</v>
      </c>
      <c r="E79" s="42">
        <f t="shared" si="11"/>
        <v>25488896.899999999</v>
      </c>
      <c r="F79" s="42">
        <f t="shared" si="11"/>
        <v>0</v>
      </c>
      <c r="G79" s="87">
        <f t="shared" si="11"/>
        <v>1213250.3099999998</v>
      </c>
      <c r="H79" s="42">
        <f t="shared" si="11"/>
        <v>0</v>
      </c>
      <c r="I79" s="42">
        <f t="shared" si="11"/>
        <v>326.61</v>
      </c>
      <c r="J79" s="42">
        <f t="shared" si="11"/>
        <v>1212923.7</v>
      </c>
      <c r="K79" s="87">
        <f t="shared" si="11"/>
        <v>-433273.93000000017</v>
      </c>
      <c r="L79" s="42">
        <f t="shared" si="11"/>
        <v>2962852.13</v>
      </c>
      <c r="M79" s="42">
        <f t="shared" si="11"/>
        <v>-3396126.06</v>
      </c>
      <c r="N79" s="42">
        <f t="shared" si="11"/>
        <v>0</v>
      </c>
      <c r="O79" s="42">
        <f t="shared" si="11"/>
        <v>0</v>
      </c>
      <c r="P79" s="87">
        <f t="shared" si="11"/>
        <v>335005.21999999997</v>
      </c>
      <c r="Q79" s="42">
        <f t="shared" si="11"/>
        <v>0</v>
      </c>
      <c r="R79" s="42">
        <f t="shared" si="11"/>
        <v>335005.21999999997</v>
      </c>
      <c r="S79" s="42">
        <f t="shared" si="11"/>
        <v>0</v>
      </c>
      <c r="T79" s="87">
        <f t="shared" si="11"/>
        <v>0</v>
      </c>
      <c r="U79" s="42">
        <f t="shared" si="11"/>
        <v>0</v>
      </c>
      <c r="V79" s="42">
        <f t="shared" si="11"/>
        <v>0</v>
      </c>
      <c r="W79" s="42">
        <f t="shared" si="11"/>
        <v>0</v>
      </c>
      <c r="X79" s="42">
        <f t="shared" si="11"/>
        <v>0</v>
      </c>
      <c r="Y79" s="42">
        <f t="shared" si="11"/>
        <v>0</v>
      </c>
      <c r="Z79" s="42">
        <f t="shared" si="11"/>
        <v>0</v>
      </c>
      <c r="AA79" s="42">
        <f t="shared" si="11"/>
        <v>0</v>
      </c>
      <c r="AB79" s="42">
        <f t="shared" si="11"/>
        <v>0</v>
      </c>
    </row>
    <row r="80" spans="1:28">
      <c r="A80" s="1" t="s">
        <v>42</v>
      </c>
      <c r="B80" s="87">
        <f t="shared" ref="B80:AB80" si="12">B6+B45</f>
        <v>38048512.75</v>
      </c>
      <c r="C80" s="42">
        <f t="shared" si="12"/>
        <v>3.14</v>
      </c>
      <c r="D80" s="42">
        <f t="shared" si="12"/>
        <v>48192.98</v>
      </c>
      <c r="E80" s="42">
        <f t="shared" si="12"/>
        <v>25503074.260000002</v>
      </c>
      <c r="F80" s="42">
        <f t="shared" si="12"/>
        <v>0</v>
      </c>
      <c r="G80" s="87">
        <f t="shared" si="12"/>
        <v>2439438.2399999998</v>
      </c>
      <c r="H80" s="42">
        <f t="shared" si="12"/>
        <v>0</v>
      </c>
      <c r="I80" s="42">
        <f t="shared" si="12"/>
        <v>326.61</v>
      </c>
      <c r="J80" s="42">
        <f t="shared" si="12"/>
        <v>2439111.63</v>
      </c>
      <c r="K80" s="87">
        <f t="shared" si="12"/>
        <v>9722798.9100000001</v>
      </c>
      <c r="L80" s="42">
        <f t="shared" si="12"/>
        <v>8423839.0099999998</v>
      </c>
      <c r="M80" s="42">
        <f t="shared" si="12"/>
        <v>1298959.8999999999</v>
      </c>
      <c r="N80" s="42">
        <f t="shared" si="12"/>
        <v>0</v>
      </c>
      <c r="O80" s="42">
        <f t="shared" si="12"/>
        <v>0</v>
      </c>
      <c r="P80" s="87">
        <f t="shared" si="12"/>
        <v>335005.21999999997</v>
      </c>
      <c r="Q80" s="42">
        <f t="shared" si="12"/>
        <v>0</v>
      </c>
      <c r="R80" s="42">
        <f t="shared" si="12"/>
        <v>335005.21999999997</v>
      </c>
      <c r="S80" s="42">
        <f t="shared" si="12"/>
        <v>0</v>
      </c>
      <c r="T80" s="87">
        <f t="shared" si="12"/>
        <v>0</v>
      </c>
      <c r="U80" s="42">
        <f t="shared" si="12"/>
        <v>0</v>
      </c>
      <c r="V80" s="42">
        <f t="shared" si="12"/>
        <v>0</v>
      </c>
      <c r="W80" s="42">
        <f t="shared" si="12"/>
        <v>0</v>
      </c>
      <c r="X80" s="42">
        <f t="shared" si="12"/>
        <v>0</v>
      </c>
      <c r="Y80" s="42">
        <f t="shared" si="12"/>
        <v>0</v>
      </c>
      <c r="Z80" s="42">
        <f t="shared" si="12"/>
        <v>0</v>
      </c>
      <c r="AA80" s="42">
        <f t="shared" si="12"/>
        <v>0</v>
      </c>
      <c r="AB80" s="42">
        <f t="shared" si="12"/>
        <v>0</v>
      </c>
    </row>
    <row r="81" spans="1:28">
      <c r="A81" s="1" t="s">
        <v>43</v>
      </c>
      <c r="B81" s="87">
        <f t="shared" ref="B81:AB81" si="13">B7+B46</f>
        <v>32143961.739999998</v>
      </c>
      <c r="C81" s="42">
        <f t="shared" si="13"/>
        <v>0</v>
      </c>
      <c r="D81" s="42">
        <f t="shared" si="13"/>
        <v>21909292.359999999</v>
      </c>
      <c r="E81" s="42">
        <f t="shared" si="13"/>
        <v>78596.539999999994</v>
      </c>
      <c r="F81" s="42">
        <f t="shared" si="13"/>
        <v>0</v>
      </c>
      <c r="G81" s="87">
        <f t="shared" si="13"/>
        <v>0</v>
      </c>
      <c r="H81" s="42">
        <f t="shared" si="13"/>
        <v>0</v>
      </c>
      <c r="I81" s="42">
        <f t="shared" si="13"/>
        <v>0</v>
      </c>
      <c r="J81" s="42">
        <f t="shared" si="13"/>
        <v>0</v>
      </c>
      <c r="K81" s="87">
        <f t="shared" si="13"/>
        <v>10156072.84</v>
      </c>
      <c r="L81" s="42">
        <f t="shared" si="13"/>
        <v>5460986.8799999999</v>
      </c>
      <c r="M81" s="42">
        <f t="shared" si="13"/>
        <v>4695085.96</v>
      </c>
      <c r="N81" s="42">
        <f t="shared" si="13"/>
        <v>0</v>
      </c>
      <c r="O81" s="42">
        <f t="shared" si="13"/>
        <v>0</v>
      </c>
      <c r="P81" s="87">
        <f t="shared" si="13"/>
        <v>0</v>
      </c>
      <c r="Q81" s="42">
        <f t="shared" si="13"/>
        <v>0</v>
      </c>
      <c r="R81" s="42">
        <f t="shared" si="13"/>
        <v>0</v>
      </c>
      <c r="S81" s="42">
        <f t="shared" si="13"/>
        <v>0</v>
      </c>
      <c r="T81" s="87">
        <f t="shared" si="13"/>
        <v>0</v>
      </c>
      <c r="U81" s="42">
        <f t="shared" si="13"/>
        <v>0</v>
      </c>
      <c r="V81" s="42">
        <f t="shared" si="13"/>
        <v>0</v>
      </c>
      <c r="W81" s="42">
        <f t="shared" si="13"/>
        <v>0</v>
      </c>
      <c r="X81" s="42">
        <f t="shared" si="13"/>
        <v>0</v>
      </c>
      <c r="Y81" s="42">
        <f t="shared" si="13"/>
        <v>0</v>
      </c>
      <c r="Z81" s="42">
        <f t="shared" si="13"/>
        <v>0</v>
      </c>
      <c r="AA81" s="42">
        <f t="shared" si="13"/>
        <v>0</v>
      </c>
      <c r="AB81" s="42">
        <f t="shared" si="13"/>
        <v>0</v>
      </c>
    </row>
    <row r="82" spans="1:28">
      <c r="A82" s="1" t="s">
        <v>44</v>
      </c>
      <c r="B82" s="87">
        <f t="shared" ref="B82:AB82" si="14">B8+B47</f>
        <v>42853417.229999997</v>
      </c>
      <c r="C82" s="42">
        <f t="shared" si="14"/>
        <v>66981.13</v>
      </c>
      <c r="D82" s="42">
        <f t="shared" si="14"/>
        <v>394434.42000000004</v>
      </c>
      <c r="E82" s="42">
        <f t="shared" si="14"/>
        <v>25706151.054999996</v>
      </c>
      <c r="F82" s="42">
        <f t="shared" si="14"/>
        <v>224834.01</v>
      </c>
      <c r="G82" s="87">
        <f t="shared" si="14"/>
        <v>1240825.22</v>
      </c>
      <c r="H82" s="42">
        <f t="shared" si="14"/>
        <v>1383569.22</v>
      </c>
      <c r="I82" s="42">
        <f t="shared" si="14"/>
        <v>0.81</v>
      </c>
      <c r="J82" s="42">
        <f t="shared" si="14"/>
        <v>-142744.81</v>
      </c>
      <c r="K82" s="87">
        <f t="shared" si="14"/>
        <v>8961075.0449999999</v>
      </c>
      <c r="L82" s="42">
        <f t="shared" si="14"/>
        <v>-296819.32</v>
      </c>
      <c r="M82" s="42">
        <f t="shared" si="14"/>
        <v>110049.54</v>
      </c>
      <c r="N82" s="42">
        <f t="shared" si="14"/>
        <v>8203297.0850000009</v>
      </c>
      <c r="O82" s="42">
        <f t="shared" si="14"/>
        <v>944547.74</v>
      </c>
      <c r="P82" s="87">
        <f t="shared" si="14"/>
        <v>-49068.5</v>
      </c>
      <c r="Q82" s="42">
        <f t="shared" si="14"/>
        <v>-45355.79</v>
      </c>
      <c r="R82" s="42">
        <f t="shared" si="14"/>
        <v>-3712.71</v>
      </c>
      <c r="S82" s="42">
        <f t="shared" si="14"/>
        <v>-170</v>
      </c>
      <c r="T82" s="87">
        <f t="shared" si="14"/>
        <v>6533018.8599999994</v>
      </c>
      <c r="U82" s="42">
        <f t="shared" si="14"/>
        <v>5400943.3899999997</v>
      </c>
      <c r="V82" s="42">
        <f t="shared" si="14"/>
        <v>1075471.7</v>
      </c>
      <c r="W82" s="42">
        <f t="shared" si="14"/>
        <v>56603.77</v>
      </c>
      <c r="X82" s="42">
        <f t="shared" si="14"/>
        <v>0</v>
      </c>
      <c r="Y82" s="42">
        <f t="shared" si="14"/>
        <v>0</v>
      </c>
      <c r="Z82" s="42">
        <f t="shared" si="14"/>
        <v>0</v>
      </c>
      <c r="AA82" s="42">
        <f t="shared" si="14"/>
        <v>0</v>
      </c>
      <c r="AB82" s="42">
        <f t="shared" si="14"/>
        <v>0</v>
      </c>
    </row>
    <row r="83" spans="1:28">
      <c r="A83" s="1" t="s">
        <v>45</v>
      </c>
      <c r="B83" s="87">
        <f t="shared" ref="B83:AB83" si="15">B9+B48</f>
        <v>25699578.509999998</v>
      </c>
      <c r="C83" s="42">
        <f t="shared" si="15"/>
        <v>0</v>
      </c>
      <c r="D83" s="42">
        <f t="shared" si="15"/>
        <v>15118.44</v>
      </c>
      <c r="E83" s="42">
        <f t="shared" si="15"/>
        <v>25684460.069999997</v>
      </c>
      <c r="F83" s="42">
        <f t="shared" si="15"/>
        <v>15111.65</v>
      </c>
      <c r="G83" s="87">
        <f t="shared" si="15"/>
        <v>0</v>
      </c>
      <c r="H83" s="42">
        <f t="shared" si="15"/>
        <v>0</v>
      </c>
      <c r="I83" s="42">
        <f t="shared" si="15"/>
        <v>0</v>
      </c>
      <c r="J83" s="42">
        <f t="shared" si="15"/>
        <v>0</v>
      </c>
      <c r="K83" s="87">
        <f t="shared" si="15"/>
        <v>0</v>
      </c>
      <c r="L83" s="42">
        <f t="shared" si="15"/>
        <v>0</v>
      </c>
      <c r="M83" s="42">
        <f t="shared" si="15"/>
        <v>0</v>
      </c>
      <c r="N83" s="42">
        <f t="shared" si="15"/>
        <v>0</v>
      </c>
      <c r="O83" s="42">
        <f t="shared" si="15"/>
        <v>0</v>
      </c>
      <c r="P83" s="87">
        <f t="shared" si="15"/>
        <v>0</v>
      </c>
      <c r="Q83" s="42">
        <f t="shared" si="15"/>
        <v>0</v>
      </c>
      <c r="R83" s="42">
        <f t="shared" si="15"/>
        <v>0</v>
      </c>
      <c r="S83" s="42">
        <f t="shared" si="15"/>
        <v>0</v>
      </c>
      <c r="T83" s="87">
        <f t="shared" si="15"/>
        <v>0</v>
      </c>
      <c r="U83" s="42">
        <f t="shared" si="15"/>
        <v>0</v>
      </c>
      <c r="V83" s="42">
        <f t="shared" si="15"/>
        <v>0</v>
      </c>
      <c r="W83" s="42">
        <f t="shared" si="15"/>
        <v>0</v>
      </c>
      <c r="X83" s="42">
        <f t="shared" si="15"/>
        <v>0</v>
      </c>
      <c r="Y83" s="42">
        <f t="shared" si="15"/>
        <v>0</v>
      </c>
      <c r="Z83" s="42">
        <f t="shared" si="15"/>
        <v>0</v>
      </c>
      <c r="AA83" s="42">
        <f t="shared" si="15"/>
        <v>0</v>
      </c>
      <c r="AB83" s="42">
        <f t="shared" si="15"/>
        <v>0</v>
      </c>
    </row>
    <row r="84" spans="1:28">
      <c r="A84" s="1" t="s">
        <v>46</v>
      </c>
      <c r="B84" s="87">
        <f t="shared" ref="B84:AB84" si="16">B10+B49</f>
        <v>6599999.9899999993</v>
      </c>
      <c r="C84" s="42">
        <f t="shared" si="16"/>
        <v>66981.13</v>
      </c>
      <c r="D84" s="42">
        <f t="shared" si="16"/>
        <v>0</v>
      </c>
      <c r="E84" s="42">
        <f t="shared" si="16"/>
        <v>0</v>
      </c>
      <c r="F84" s="42">
        <f t="shared" si="16"/>
        <v>0</v>
      </c>
      <c r="G84" s="87">
        <f t="shared" si="16"/>
        <v>0</v>
      </c>
      <c r="H84" s="42">
        <f t="shared" si="16"/>
        <v>0</v>
      </c>
      <c r="I84" s="42">
        <f t="shared" si="16"/>
        <v>0</v>
      </c>
      <c r="J84" s="42">
        <f t="shared" si="16"/>
        <v>0</v>
      </c>
      <c r="K84" s="87">
        <f t="shared" si="16"/>
        <v>0</v>
      </c>
      <c r="L84" s="42">
        <f t="shared" si="16"/>
        <v>0</v>
      </c>
      <c r="M84" s="42">
        <f t="shared" si="16"/>
        <v>0</v>
      </c>
      <c r="N84" s="42">
        <f t="shared" si="16"/>
        <v>0</v>
      </c>
      <c r="O84" s="42">
        <f t="shared" si="16"/>
        <v>0</v>
      </c>
      <c r="P84" s="87">
        <f t="shared" si="16"/>
        <v>0</v>
      </c>
      <c r="Q84" s="42">
        <f t="shared" si="16"/>
        <v>0</v>
      </c>
      <c r="R84" s="42">
        <f t="shared" si="16"/>
        <v>0</v>
      </c>
      <c r="S84" s="42">
        <f t="shared" si="16"/>
        <v>0</v>
      </c>
      <c r="T84" s="87">
        <f t="shared" si="16"/>
        <v>6533018.8599999994</v>
      </c>
      <c r="U84" s="42">
        <f t="shared" si="16"/>
        <v>5400943.3899999997</v>
      </c>
      <c r="V84" s="42">
        <f t="shared" si="16"/>
        <v>1075471.7</v>
      </c>
      <c r="W84" s="42">
        <f t="shared" si="16"/>
        <v>56603.77</v>
      </c>
      <c r="X84" s="42">
        <f t="shared" si="16"/>
        <v>0</v>
      </c>
      <c r="Y84" s="42">
        <f t="shared" si="16"/>
        <v>0</v>
      </c>
      <c r="Z84" s="42">
        <f t="shared" si="16"/>
        <v>0</v>
      </c>
      <c r="AA84" s="42">
        <f t="shared" si="16"/>
        <v>0</v>
      </c>
      <c r="AB84" s="42">
        <f t="shared" si="16"/>
        <v>0</v>
      </c>
    </row>
    <row r="85" spans="1:28">
      <c r="A85" s="1" t="s">
        <v>47</v>
      </c>
      <c r="B85" s="87">
        <f t="shared" ref="B85:AB85" si="17">B11+B50</f>
        <v>10575922.350000001</v>
      </c>
      <c r="C85" s="42">
        <f t="shared" si="17"/>
        <v>0</v>
      </c>
      <c r="D85" s="42">
        <f t="shared" si="17"/>
        <v>420841.74</v>
      </c>
      <c r="E85" s="42">
        <f t="shared" si="17"/>
        <v>0</v>
      </c>
      <c r="F85" s="42">
        <f t="shared" si="17"/>
        <v>209722.36</v>
      </c>
      <c r="G85" s="87">
        <f t="shared" si="17"/>
        <v>1240825.22</v>
      </c>
      <c r="H85" s="42">
        <f t="shared" si="17"/>
        <v>1383569.22</v>
      </c>
      <c r="I85" s="42">
        <f t="shared" si="17"/>
        <v>0.81</v>
      </c>
      <c r="J85" s="42">
        <f t="shared" si="17"/>
        <v>-142744.81</v>
      </c>
      <c r="K85" s="87">
        <f t="shared" si="17"/>
        <v>8963323.8900000006</v>
      </c>
      <c r="L85" s="42">
        <f t="shared" si="17"/>
        <v>-12474.32</v>
      </c>
      <c r="M85" s="42">
        <f t="shared" si="17"/>
        <v>-6574.99</v>
      </c>
      <c r="N85" s="42">
        <f t="shared" si="17"/>
        <v>8982629.9600000009</v>
      </c>
      <c r="O85" s="42">
        <f t="shared" si="17"/>
        <v>-256.76</v>
      </c>
      <c r="P85" s="87">
        <f t="shared" si="17"/>
        <v>-49068.5</v>
      </c>
      <c r="Q85" s="42">
        <f t="shared" si="17"/>
        <v>-45355.79</v>
      </c>
      <c r="R85" s="42">
        <f t="shared" si="17"/>
        <v>-3712.71</v>
      </c>
      <c r="S85" s="42">
        <f t="shared" si="17"/>
        <v>0</v>
      </c>
      <c r="T85" s="87">
        <f t="shared" si="17"/>
        <v>0</v>
      </c>
      <c r="U85" s="42">
        <f t="shared" si="17"/>
        <v>0</v>
      </c>
      <c r="V85" s="42">
        <f t="shared" si="17"/>
        <v>0</v>
      </c>
      <c r="W85" s="42">
        <f t="shared" si="17"/>
        <v>0</v>
      </c>
      <c r="X85" s="42">
        <f t="shared" si="17"/>
        <v>0</v>
      </c>
      <c r="Y85" s="42">
        <f t="shared" si="17"/>
        <v>0</v>
      </c>
      <c r="Z85" s="42">
        <f t="shared" si="17"/>
        <v>0</v>
      </c>
      <c r="AA85" s="42">
        <f t="shared" si="17"/>
        <v>0</v>
      </c>
      <c r="AB85" s="42">
        <f t="shared" si="17"/>
        <v>0</v>
      </c>
    </row>
    <row r="86" spans="1:28">
      <c r="A86" s="1" t="s">
        <v>48</v>
      </c>
      <c r="B86" s="87">
        <f t="shared" ref="B86:AB86" si="18">B12+B51</f>
        <v>21782627.609999999</v>
      </c>
      <c r="C86" s="42">
        <f t="shared" si="18"/>
        <v>0</v>
      </c>
      <c r="D86" s="42">
        <f t="shared" si="18"/>
        <v>1860973.2599999998</v>
      </c>
      <c r="E86" s="42">
        <f t="shared" si="18"/>
        <v>141600</v>
      </c>
      <c r="F86" s="42">
        <f t="shared" si="18"/>
        <v>0</v>
      </c>
      <c r="G86" s="87">
        <f t="shared" si="18"/>
        <v>-3259605.9299999997</v>
      </c>
      <c r="H86" s="42">
        <f t="shared" si="18"/>
        <v>0</v>
      </c>
      <c r="I86" s="42">
        <f t="shared" si="18"/>
        <v>0</v>
      </c>
      <c r="J86" s="42">
        <f t="shared" si="18"/>
        <v>-3259605.9299999997</v>
      </c>
      <c r="K86" s="87">
        <f t="shared" si="18"/>
        <v>21136462.680000003</v>
      </c>
      <c r="L86" s="42">
        <f t="shared" si="18"/>
        <v>9843250.6999999993</v>
      </c>
      <c r="M86" s="42">
        <f t="shared" si="18"/>
        <v>11293211.98</v>
      </c>
      <c r="N86" s="42">
        <f t="shared" si="18"/>
        <v>0</v>
      </c>
      <c r="O86" s="42">
        <f t="shared" si="18"/>
        <v>0</v>
      </c>
      <c r="P86" s="87">
        <f t="shared" si="18"/>
        <v>1903197.6</v>
      </c>
      <c r="Q86" s="42">
        <f t="shared" si="18"/>
        <v>192974.76000000007</v>
      </c>
      <c r="R86" s="42">
        <f t="shared" si="18"/>
        <v>1710222.8399999999</v>
      </c>
      <c r="S86" s="42">
        <f t="shared" si="18"/>
        <v>0</v>
      </c>
      <c r="T86" s="87">
        <f t="shared" si="18"/>
        <v>0</v>
      </c>
      <c r="U86" s="42">
        <f t="shared" si="18"/>
        <v>0</v>
      </c>
      <c r="V86" s="42">
        <f t="shared" si="18"/>
        <v>0</v>
      </c>
      <c r="W86" s="42">
        <f t="shared" si="18"/>
        <v>0</v>
      </c>
      <c r="X86" s="42">
        <f t="shared" si="18"/>
        <v>0</v>
      </c>
      <c r="Y86" s="42">
        <f t="shared" si="18"/>
        <v>0</v>
      </c>
      <c r="Z86" s="42">
        <f t="shared" si="18"/>
        <v>0</v>
      </c>
      <c r="AA86" s="42">
        <f t="shared" si="18"/>
        <v>0</v>
      </c>
      <c r="AB86" s="42">
        <f t="shared" si="18"/>
        <v>0</v>
      </c>
    </row>
    <row r="87" spans="1:28">
      <c r="A87" s="1" t="s">
        <v>49</v>
      </c>
      <c r="B87" s="87">
        <f t="shared" ref="B87:AB87" si="19">B13+B52</f>
        <v>0</v>
      </c>
      <c r="C87" s="42">
        <f t="shared" si="19"/>
        <v>0</v>
      </c>
      <c r="D87" s="42">
        <f t="shared" si="19"/>
        <v>0</v>
      </c>
      <c r="E87" s="42">
        <f t="shared" si="19"/>
        <v>0</v>
      </c>
      <c r="F87" s="42">
        <f t="shared" si="19"/>
        <v>0</v>
      </c>
      <c r="G87" s="87">
        <f t="shared" si="19"/>
        <v>0</v>
      </c>
      <c r="H87" s="42">
        <f t="shared" si="19"/>
        <v>0</v>
      </c>
      <c r="I87" s="42">
        <f t="shared" si="19"/>
        <v>0</v>
      </c>
      <c r="J87" s="42">
        <f t="shared" si="19"/>
        <v>0</v>
      </c>
      <c r="K87" s="87">
        <f t="shared" si="19"/>
        <v>0</v>
      </c>
      <c r="L87" s="42">
        <f t="shared" si="19"/>
        <v>0</v>
      </c>
      <c r="M87" s="42">
        <f t="shared" si="19"/>
        <v>0</v>
      </c>
      <c r="N87" s="42">
        <f t="shared" si="19"/>
        <v>0</v>
      </c>
      <c r="O87" s="42">
        <f t="shared" si="19"/>
        <v>0</v>
      </c>
      <c r="P87" s="87">
        <f t="shared" si="19"/>
        <v>0</v>
      </c>
      <c r="Q87" s="42">
        <f t="shared" si="19"/>
        <v>0</v>
      </c>
      <c r="R87" s="42">
        <f t="shared" si="19"/>
        <v>0</v>
      </c>
      <c r="S87" s="42">
        <f t="shared" si="19"/>
        <v>0</v>
      </c>
      <c r="T87" s="87">
        <f t="shared" si="19"/>
        <v>0</v>
      </c>
      <c r="U87" s="42">
        <f t="shared" si="19"/>
        <v>0</v>
      </c>
      <c r="V87" s="42">
        <f t="shared" si="19"/>
        <v>0</v>
      </c>
      <c r="W87" s="42">
        <f t="shared" si="19"/>
        <v>0</v>
      </c>
      <c r="X87" s="42">
        <f t="shared" si="19"/>
        <v>0</v>
      </c>
      <c r="Y87" s="42">
        <f t="shared" si="19"/>
        <v>0</v>
      </c>
      <c r="Z87" s="42">
        <f t="shared" si="19"/>
        <v>0</v>
      </c>
      <c r="AA87" s="42">
        <f t="shared" si="19"/>
        <v>0</v>
      </c>
      <c r="AB87" s="42">
        <f t="shared" si="19"/>
        <v>0</v>
      </c>
    </row>
    <row r="88" spans="1:28">
      <c r="A88" s="1" t="s">
        <v>50</v>
      </c>
      <c r="B88" s="87">
        <f t="shared" ref="B88:AB88" si="20">B14+B53</f>
        <v>0</v>
      </c>
      <c r="C88" s="42">
        <f t="shared" si="20"/>
        <v>0</v>
      </c>
      <c r="D88" s="42">
        <f t="shared" si="20"/>
        <v>0</v>
      </c>
      <c r="E88" s="42">
        <f t="shared" si="20"/>
        <v>0</v>
      </c>
      <c r="F88" s="42">
        <f t="shared" si="20"/>
        <v>0</v>
      </c>
      <c r="G88" s="87">
        <f t="shared" si="20"/>
        <v>0</v>
      </c>
      <c r="H88" s="42">
        <f t="shared" si="20"/>
        <v>0</v>
      </c>
      <c r="I88" s="42">
        <f t="shared" si="20"/>
        <v>0</v>
      </c>
      <c r="J88" s="42">
        <f t="shared" si="20"/>
        <v>0</v>
      </c>
      <c r="K88" s="87">
        <f t="shared" si="20"/>
        <v>0</v>
      </c>
      <c r="L88" s="42">
        <f t="shared" si="20"/>
        <v>0</v>
      </c>
      <c r="M88" s="42">
        <f t="shared" si="20"/>
        <v>0</v>
      </c>
      <c r="N88" s="42">
        <f t="shared" si="20"/>
        <v>0</v>
      </c>
      <c r="O88" s="42">
        <f t="shared" si="20"/>
        <v>0</v>
      </c>
      <c r="P88" s="87">
        <f t="shared" si="20"/>
        <v>0</v>
      </c>
      <c r="Q88" s="42">
        <f t="shared" si="20"/>
        <v>0</v>
      </c>
      <c r="R88" s="42">
        <f t="shared" si="20"/>
        <v>0</v>
      </c>
      <c r="S88" s="42">
        <f t="shared" si="20"/>
        <v>0</v>
      </c>
      <c r="T88" s="87">
        <f t="shared" si="20"/>
        <v>0</v>
      </c>
      <c r="U88" s="42">
        <f t="shared" si="20"/>
        <v>0</v>
      </c>
      <c r="V88" s="42">
        <f t="shared" si="20"/>
        <v>0</v>
      </c>
      <c r="W88" s="42">
        <f t="shared" si="20"/>
        <v>0</v>
      </c>
      <c r="X88" s="42">
        <f t="shared" si="20"/>
        <v>0</v>
      </c>
      <c r="Y88" s="42">
        <f t="shared" si="20"/>
        <v>0</v>
      </c>
      <c r="Z88" s="42">
        <f t="shared" si="20"/>
        <v>0</v>
      </c>
      <c r="AA88" s="42">
        <f t="shared" si="20"/>
        <v>0</v>
      </c>
      <c r="AB88" s="42">
        <f t="shared" si="20"/>
        <v>0</v>
      </c>
    </row>
    <row r="89" spans="1:28">
      <c r="A89" s="1" t="s">
        <v>51</v>
      </c>
      <c r="B89" s="87">
        <f t="shared" ref="B89:AB89" si="21">B15+B54</f>
        <v>0</v>
      </c>
      <c r="C89" s="42">
        <f t="shared" si="21"/>
        <v>0</v>
      </c>
      <c r="D89" s="42">
        <f t="shared" si="21"/>
        <v>0</v>
      </c>
      <c r="E89" s="42">
        <f t="shared" si="21"/>
        <v>0</v>
      </c>
      <c r="F89" s="42">
        <f t="shared" si="21"/>
        <v>0</v>
      </c>
      <c r="G89" s="87">
        <f t="shared" si="21"/>
        <v>0</v>
      </c>
      <c r="H89" s="42">
        <f t="shared" si="21"/>
        <v>0</v>
      </c>
      <c r="I89" s="42">
        <f t="shared" si="21"/>
        <v>0</v>
      </c>
      <c r="J89" s="42">
        <f t="shared" si="21"/>
        <v>0</v>
      </c>
      <c r="K89" s="87">
        <f t="shared" si="21"/>
        <v>0</v>
      </c>
      <c r="L89" s="42">
        <f t="shared" si="21"/>
        <v>0</v>
      </c>
      <c r="M89" s="42">
        <f t="shared" si="21"/>
        <v>0</v>
      </c>
      <c r="N89" s="42">
        <f t="shared" si="21"/>
        <v>0</v>
      </c>
      <c r="O89" s="42">
        <f t="shared" si="21"/>
        <v>0</v>
      </c>
      <c r="P89" s="87">
        <f t="shared" si="21"/>
        <v>0</v>
      </c>
      <c r="Q89" s="42">
        <f t="shared" si="21"/>
        <v>0</v>
      </c>
      <c r="R89" s="42">
        <f t="shared" si="21"/>
        <v>0</v>
      </c>
      <c r="S89" s="42">
        <f t="shared" si="21"/>
        <v>0</v>
      </c>
      <c r="T89" s="87">
        <f t="shared" si="21"/>
        <v>0</v>
      </c>
      <c r="U89" s="42">
        <f t="shared" si="21"/>
        <v>0</v>
      </c>
      <c r="V89" s="42">
        <f t="shared" si="21"/>
        <v>0</v>
      </c>
      <c r="W89" s="42">
        <f t="shared" si="21"/>
        <v>0</v>
      </c>
      <c r="X89" s="42">
        <f t="shared" si="21"/>
        <v>0</v>
      </c>
      <c r="Y89" s="42">
        <f t="shared" si="21"/>
        <v>0</v>
      </c>
      <c r="Z89" s="42">
        <f t="shared" si="21"/>
        <v>0</v>
      </c>
      <c r="AA89" s="42">
        <f t="shared" si="21"/>
        <v>0</v>
      </c>
      <c r="AB89" s="42">
        <f t="shared" si="21"/>
        <v>0</v>
      </c>
    </row>
    <row r="90" spans="1:28">
      <c r="A90" s="1" t="s">
        <v>52</v>
      </c>
      <c r="B90" s="87">
        <f t="shared" ref="B90:AB90" si="22">B16+B55</f>
        <v>0</v>
      </c>
      <c r="C90" s="42">
        <f t="shared" si="22"/>
        <v>0</v>
      </c>
      <c r="D90" s="42">
        <f t="shared" si="22"/>
        <v>0</v>
      </c>
      <c r="E90" s="42">
        <f t="shared" si="22"/>
        <v>0</v>
      </c>
      <c r="F90" s="42">
        <f t="shared" si="22"/>
        <v>0</v>
      </c>
      <c r="G90" s="87">
        <f t="shared" si="22"/>
        <v>0</v>
      </c>
      <c r="H90" s="42">
        <f t="shared" si="22"/>
        <v>0</v>
      </c>
      <c r="I90" s="42">
        <f t="shared" si="22"/>
        <v>0</v>
      </c>
      <c r="J90" s="42">
        <f t="shared" si="22"/>
        <v>0</v>
      </c>
      <c r="K90" s="87">
        <f t="shared" si="22"/>
        <v>0</v>
      </c>
      <c r="L90" s="42">
        <f t="shared" si="22"/>
        <v>0</v>
      </c>
      <c r="M90" s="42">
        <f t="shared" si="22"/>
        <v>0</v>
      </c>
      <c r="N90" s="42">
        <f t="shared" si="22"/>
        <v>0</v>
      </c>
      <c r="O90" s="42">
        <f t="shared" si="22"/>
        <v>0</v>
      </c>
      <c r="P90" s="87">
        <f t="shared" si="22"/>
        <v>0</v>
      </c>
      <c r="Q90" s="42">
        <f t="shared" si="22"/>
        <v>0</v>
      </c>
      <c r="R90" s="42">
        <f t="shared" si="22"/>
        <v>0</v>
      </c>
      <c r="S90" s="42">
        <f t="shared" si="22"/>
        <v>0</v>
      </c>
      <c r="T90" s="87">
        <f t="shared" si="22"/>
        <v>0</v>
      </c>
      <c r="U90" s="42">
        <f t="shared" si="22"/>
        <v>0</v>
      </c>
      <c r="V90" s="42">
        <f t="shared" si="22"/>
        <v>0</v>
      </c>
      <c r="W90" s="42">
        <f t="shared" si="22"/>
        <v>0</v>
      </c>
      <c r="X90" s="42">
        <f t="shared" si="22"/>
        <v>0</v>
      </c>
      <c r="Y90" s="42">
        <f t="shared" si="22"/>
        <v>0</v>
      </c>
      <c r="Z90" s="42">
        <f t="shared" si="22"/>
        <v>0</v>
      </c>
      <c r="AA90" s="42">
        <f t="shared" si="22"/>
        <v>0</v>
      </c>
      <c r="AB90" s="42">
        <f t="shared" si="22"/>
        <v>0</v>
      </c>
    </row>
    <row r="91" spans="1:28">
      <c r="A91" s="1" t="s">
        <v>53</v>
      </c>
      <c r="B91" s="87">
        <f t="shared" ref="B91:AB91" si="23">B17+B56</f>
        <v>4778146.16</v>
      </c>
      <c r="C91" s="42">
        <f t="shared" si="23"/>
        <v>-1656273.77</v>
      </c>
      <c r="D91" s="42">
        <f t="shared" si="23"/>
        <v>-4660.05</v>
      </c>
      <c r="E91" s="42">
        <f t="shared" si="23"/>
        <v>531646.62</v>
      </c>
      <c r="F91" s="42">
        <f t="shared" si="23"/>
        <v>-4660.05</v>
      </c>
      <c r="G91" s="87">
        <f t="shared" si="23"/>
        <v>-4249991.3</v>
      </c>
      <c r="H91" s="42">
        <f t="shared" si="23"/>
        <v>-9574336.1999999993</v>
      </c>
      <c r="I91" s="42">
        <f t="shared" si="23"/>
        <v>0</v>
      </c>
      <c r="J91" s="42">
        <f t="shared" si="23"/>
        <v>5324344.8999999994</v>
      </c>
      <c r="K91" s="87">
        <f t="shared" si="23"/>
        <v>4976919.68</v>
      </c>
      <c r="L91" s="42">
        <f t="shared" si="23"/>
        <v>5331420.4499999993</v>
      </c>
      <c r="M91" s="42">
        <f t="shared" si="23"/>
        <v>-159834.89000000001</v>
      </c>
      <c r="N91" s="42">
        <f t="shared" si="23"/>
        <v>0</v>
      </c>
      <c r="O91" s="42">
        <f t="shared" si="23"/>
        <v>-194665.88</v>
      </c>
      <c r="P91" s="87">
        <f t="shared" si="23"/>
        <v>5180504.9800000004</v>
      </c>
      <c r="Q91" s="42">
        <f t="shared" si="23"/>
        <v>4497446.41</v>
      </c>
      <c r="R91" s="42">
        <f t="shared" si="23"/>
        <v>683058.57</v>
      </c>
      <c r="S91" s="42">
        <f t="shared" si="23"/>
        <v>0</v>
      </c>
      <c r="T91" s="87">
        <f t="shared" si="23"/>
        <v>0</v>
      </c>
      <c r="U91" s="42">
        <f t="shared" si="23"/>
        <v>0</v>
      </c>
      <c r="V91" s="42">
        <f t="shared" si="23"/>
        <v>0</v>
      </c>
      <c r="W91" s="42">
        <f t="shared" si="23"/>
        <v>0</v>
      </c>
      <c r="X91" s="42">
        <f t="shared" si="23"/>
        <v>0</v>
      </c>
      <c r="Y91" s="42">
        <f t="shared" si="23"/>
        <v>0</v>
      </c>
      <c r="Z91" s="42">
        <f t="shared" si="23"/>
        <v>0</v>
      </c>
      <c r="AA91" s="42">
        <f t="shared" si="23"/>
        <v>0</v>
      </c>
      <c r="AB91" s="42">
        <f t="shared" si="23"/>
        <v>0</v>
      </c>
    </row>
    <row r="92" spans="1:28">
      <c r="A92" s="1" t="s">
        <v>54</v>
      </c>
      <c r="B92" s="87">
        <f t="shared" ref="B92:AB92" si="24">B18+B57</f>
        <v>-347944.72</v>
      </c>
      <c r="C92" s="42">
        <f t="shared" si="24"/>
        <v>0</v>
      </c>
      <c r="D92" s="42">
        <f t="shared" si="24"/>
        <v>39126.5</v>
      </c>
      <c r="E92" s="42">
        <f t="shared" si="24"/>
        <v>-387071.22</v>
      </c>
      <c r="F92" s="42">
        <f t="shared" si="24"/>
        <v>0</v>
      </c>
      <c r="G92" s="87">
        <f t="shared" si="24"/>
        <v>0</v>
      </c>
      <c r="H92" s="42">
        <f t="shared" si="24"/>
        <v>0</v>
      </c>
      <c r="I92" s="42">
        <f t="shared" si="24"/>
        <v>0</v>
      </c>
      <c r="J92" s="42">
        <f t="shared" si="24"/>
        <v>0</v>
      </c>
      <c r="K92" s="87">
        <f t="shared" si="24"/>
        <v>0</v>
      </c>
      <c r="L92" s="42">
        <f t="shared" si="24"/>
        <v>0</v>
      </c>
      <c r="M92" s="42">
        <f t="shared" si="24"/>
        <v>0</v>
      </c>
      <c r="N92" s="42">
        <f t="shared" si="24"/>
        <v>0</v>
      </c>
      <c r="O92" s="42">
        <f t="shared" si="24"/>
        <v>0</v>
      </c>
      <c r="P92" s="87">
        <f t="shared" si="24"/>
        <v>0</v>
      </c>
      <c r="Q92" s="42">
        <f t="shared" si="24"/>
        <v>0</v>
      </c>
      <c r="R92" s="42">
        <f t="shared" si="24"/>
        <v>0</v>
      </c>
      <c r="S92" s="42">
        <f t="shared" si="24"/>
        <v>0</v>
      </c>
      <c r="T92" s="87">
        <f t="shared" si="24"/>
        <v>0</v>
      </c>
      <c r="U92" s="42">
        <f t="shared" si="24"/>
        <v>0</v>
      </c>
      <c r="V92" s="42">
        <f t="shared" si="24"/>
        <v>0</v>
      </c>
      <c r="W92" s="42">
        <f t="shared" si="24"/>
        <v>0</v>
      </c>
      <c r="X92" s="42">
        <f t="shared" si="24"/>
        <v>0</v>
      </c>
      <c r="Y92" s="42">
        <f t="shared" si="24"/>
        <v>0</v>
      </c>
      <c r="Z92" s="42">
        <f t="shared" si="24"/>
        <v>0</v>
      </c>
      <c r="AA92" s="42">
        <f t="shared" si="24"/>
        <v>0</v>
      </c>
      <c r="AB92" s="42">
        <f t="shared" si="24"/>
        <v>0</v>
      </c>
    </row>
    <row r="93" spans="1:28">
      <c r="A93" s="1" t="s">
        <v>55</v>
      </c>
      <c r="B93" s="87">
        <f t="shared" ref="B93:AB93" si="25">B19+B58</f>
        <v>676876.32</v>
      </c>
      <c r="C93" s="42">
        <f t="shared" si="25"/>
        <v>0</v>
      </c>
      <c r="D93" s="42">
        <f t="shared" si="25"/>
        <v>0</v>
      </c>
      <c r="E93" s="42">
        <f t="shared" si="25"/>
        <v>676876.32</v>
      </c>
      <c r="F93" s="42">
        <f t="shared" si="25"/>
        <v>0</v>
      </c>
      <c r="G93" s="87">
        <f t="shared" si="25"/>
        <v>0</v>
      </c>
      <c r="H93" s="42">
        <f t="shared" si="25"/>
        <v>0</v>
      </c>
      <c r="I93" s="42">
        <f t="shared" si="25"/>
        <v>0</v>
      </c>
      <c r="J93" s="42">
        <f t="shared" si="25"/>
        <v>0</v>
      </c>
      <c r="K93" s="87">
        <f t="shared" si="25"/>
        <v>0</v>
      </c>
      <c r="L93" s="42">
        <f t="shared" si="25"/>
        <v>0</v>
      </c>
      <c r="M93" s="42">
        <f t="shared" si="25"/>
        <v>0</v>
      </c>
      <c r="N93" s="42">
        <f t="shared" si="25"/>
        <v>0</v>
      </c>
      <c r="O93" s="42">
        <f t="shared" si="25"/>
        <v>0</v>
      </c>
      <c r="P93" s="87">
        <f t="shared" si="25"/>
        <v>0</v>
      </c>
      <c r="Q93" s="42">
        <f t="shared" si="25"/>
        <v>0</v>
      </c>
      <c r="R93" s="42">
        <f t="shared" si="25"/>
        <v>0</v>
      </c>
      <c r="S93" s="42">
        <f t="shared" si="25"/>
        <v>0</v>
      </c>
      <c r="T93" s="87">
        <f t="shared" si="25"/>
        <v>0</v>
      </c>
      <c r="U93" s="42">
        <f t="shared" si="25"/>
        <v>0</v>
      </c>
      <c r="V93" s="42">
        <f t="shared" si="25"/>
        <v>0</v>
      </c>
      <c r="W93" s="42">
        <f t="shared" si="25"/>
        <v>0</v>
      </c>
      <c r="X93" s="42">
        <f t="shared" si="25"/>
        <v>0</v>
      </c>
      <c r="Y93" s="42">
        <f t="shared" si="25"/>
        <v>0</v>
      </c>
      <c r="Z93" s="42">
        <f t="shared" si="25"/>
        <v>0</v>
      </c>
      <c r="AA93" s="42">
        <f t="shared" si="25"/>
        <v>0</v>
      </c>
      <c r="AB93" s="42">
        <f t="shared" si="25"/>
        <v>0</v>
      </c>
    </row>
    <row r="94" spans="1:28">
      <c r="A94" s="1" t="s">
        <v>56</v>
      </c>
      <c r="B94" s="87">
        <f t="shared" ref="B94:AB94" si="26">B20+B59</f>
        <v>0</v>
      </c>
      <c r="C94" s="42">
        <f t="shared" si="26"/>
        <v>0</v>
      </c>
      <c r="D94" s="42">
        <f t="shared" si="26"/>
        <v>0</v>
      </c>
      <c r="E94" s="42">
        <f t="shared" si="26"/>
        <v>0</v>
      </c>
      <c r="F94" s="42">
        <f t="shared" si="26"/>
        <v>0</v>
      </c>
      <c r="G94" s="87">
        <f t="shared" si="26"/>
        <v>0</v>
      </c>
      <c r="H94" s="42">
        <f t="shared" si="26"/>
        <v>0</v>
      </c>
      <c r="I94" s="42">
        <f t="shared" si="26"/>
        <v>0</v>
      </c>
      <c r="J94" s="42">
        <f t="shared" si="26"/>
        <v>0</v>
      </c>
      <c r="K94" s="87">
        <f t="shared" si="26"/>
        <v>0</v>
      </c>
      <c r="L94" s="42">
        <f t="shared" si="26"/>
        <v>0</v>
      </c>
      <c r="M94" s="42">
        <f t="shared" si="26"/>
        <v>0</v>
      </c>
      <c r="N94" s="42">
        <f t="shared" si="26"/>
        <v>0</v>
      </c>
      <c r="O94" s="42">
        <f t="shared" si="26"/>
        <v>0</v>
      </c>
      <c r="P94" s="87">
        <f t="shared" si="26"/>
        <v>0</v>
      </c>
      <c r="Q94" s="42">
        <f t="shared" si="26"/>
        <v>0</v>
      </c>
      <c r="R94" s="42">
        <f t="shared" si="26"/>
        <v>0</v>
      </c>
      <c r="S94" s="42">
        <f t="shared" si="26"/>
        <v>0</v>
      </c>
      <c r="T94" s="87">
        <f t="shared" si="26"/>
        <v>0</v>
      </c>
      <c r="U94" s="42">
        <f t="shared" si="26"/>
        <v>0</v>
      </c>
      <c r="V94" s="42">
        <f t="shared" si="26"/>
        <v>0</v>
      </c>
      <c r="W94" s="42">
        <f t="shared" si="26"/>
        <v>0</v>
      </c>
      <c r="X94" s="42">
        <f t="shared" si="26"/>
        <v>0</v>
      </c>
      <c r="Y94" s="42">
        <f t="shared" si="26"/>
        <v>0</v>
      </c>
      <c r="Z94" s="42">
        <f t="shared" si="26"/>
        <v>0</v>
      </c>
      <c r="AA94" s="42">
        <f t="shared" si="26"/>
        <v>0</v>
      </c>
      <c r="AB94" s="42">
        <f t="shared" si="26"/>
        <v>0</v>
      </c>
    </row>
    <row r="95" spans="1:28">
      <c r="A95" s="6" t="s">
        <v>57</v>
      </c>
      <c r="B95" s="87">
        <f t="shared" ref="B95:AB95" si="27">B21+B60</f>
        <v>63054542.75</v>
      </c>
      <c r="C95" s="87">
        <f t="shared" si="27"/>
        <v>-831846.35</v>
      </c>
      <c r="D95" s="87">
        <f t="shared" si="27"/>
        <v>19010747.98</v>
      </c>
      <c r="E95" s="87">
        <f t="shared" si="27"/>
        <v>35338981.75</v>
      </c>
      <c r="F95" s="87">
        <f t="shared" si="27"/>
        <v>514688.96</v>
      </c>
      <c r="G95" s="87">
        <f t="shared" si="27"/>
        <v>1368600.9700000002</v>
      </c>
      <c r="H95" s="43">
        <f t="shared" si="27"/>
        <v>340696.59</v>
      </c>
      <c r="I95" s="43">
        <f t="shared" si="27"/>
        <v>293490.78000000003</v>
      </c>
      <c r="J95" s="43">
        <f t="shared" si="27"/>
        <v>734413.60000000009</v>
      </c>
      <c r="K95" s="87">
        <f t="shared" si="27"/>
        <v>1712022.2600000005</v>
      </c>
      <c r="L95" s="87">
        <f t="shared" si="27"/>
        <v>617649.08000000007</v>
      </c>
      <c r="M95" s="87">
        <f t="shared" si="27"/>
        <v>390501.43</v>
      </c>
      <c r="N95" s="87">
        <f t="shared" si="27"/>
        <v>514687.7</v>
      </c>
      <c r="O95" s="87">
        <f t="shared" si="27"/>
        <v>189184.05</v>
      </c>
      <c r="P95" s="87">
        <f t="shared" si="27"/>
        <v>870975.33000000007</v>
      </c>
      <c r="Q95" s="87">
        <f t="shared" si="27"/>
        <v>420669.97</v>
      </c>
      <c r="R95" s="87">
        <f t="shared" si="27"/>
        <v>450305.36000000004</v>
      </c>
      <c r="S95" s="87">
        <f t="shared" si="27"/>
        <v>3647178.7</v>
      </c>
      <c r="T95" s="87">
        <f t="shared" si="27"/>
        <v>5585060.8099999996</v>
      </c>
      <c r="U95" s="43">
        <f t="shared" si="27"/>
        <v>1823298.44</v>
      </c>
      <c r="V95" s="43">
        <f t="shared" si="27"/>
        <v>1848644.61</v>
      </c>
      <c r="W95" s="43">
        <f t="shared" si="27"/>
        <v>579092.61</v>
      </c>
      <c r="X95" s="43">
        <f t="shared" si="27"/>
        <v>482937.29000000004</v>
      </c>
      <c r="Y95" s="43">
        <f t="shared" si="27"/>
        <v>554778.29</v>
      </c>
      <c r="Z95" s="43">
        <f t="shared" si="27"/>
        <v>296309.57</v>
      </c>
      <c r="AA95" s="43">
        <f t="shared" si="27"/>
        <v>582107.63</v>
      </c>
      <c r="AB95" s="43">
        <f t="shared" si="27"/>
        <v>1381087.94</v>
      </c>
    </row>
    <row r="96" spans="1:28">
      <c r="A96" s="1" t="s">
        <v>58</v>
      </c>
      <c r="B96" s="87">
        <f t="shared" ref="B96:AB96" si="28">B22+B61</f>
        <v>556630.1</v>
      </c>
      <c r="C96" s="42">
        <f t="shared" si="28"/>
        <v>482.26</v>
      </c>
      <c r="D96" s="42">
        <f t="shared" si="28"/>
        <v>-127803.78</v>
      </c>
      <c r="E96" s="42">
        <f t="shared" si="28"/>
        <v>427409.73</v>
      </c>
      <c r="F96" s="42">
        <f t="shared" si="28"/>
        <v>1618.8</v>
      </c>
      <c r="G96" s="87">
        <f t="shared" si="28"/>
        <v>-14942.289999999997</v>
      </c>
      <c r="H96" s="42">
        <f t="shared" si="28"/>
        <v>9961.7000000000007</v>
      </c>
      <c r="I96" s="42">
        <f t="shared" si="28"/>
        <v>-19.13</v>
      </c>
      <c r="J96" s="42">
        <f t="shared" si="28"/>
        <v>-24884.86</v>
      </c>
      <c r="K96" s="87">
        <f t="shared" si="28"/>
        <v>212330.03000000003</v>
      </c>
      <c r="L96" s="42">
        <f t="shared" si="28"/>
        <v>64918.68</v>
      </c>
      <c r="M96" s="42">
        <f t="shared" si="28"/>
        <v>82112.84</v>
      </c>
      <c r="N96" s="42">
        <f t="shared" si="28"/>
        <v>58497.760000000002</v>
      </c>
      <c r="O96" s="42">
        <f t="shared" si="28"/>
        <v>6800.75</v>
      </c>
      <c r="P96" s="87">
        <f t="shared" si="28"/>
        <v>13244.59</v>
      </c>
      <c r="Q96" s="42">
        <f t="shared" si="28"/>
        <v>1062.8600000000001</v>
      </c>
      <c r="R96" s="42">
        <f t="shared" si="28"/>
        <v>12181.73</v>
      </c>
      <c r="S96" s="42">
        <f t="shared" si="28"/>
        <v>-45.75</v>
      </c>
      <c r="T96" s="87">
        <f t="shared" si="28"/>
        <v>45909.56</v>
      </c>
      <c r="U96" s="42">
        <f t="shared" si="28"/>
        <v>38121.58</v>
      </c>
      <c r="V96" s="42">
        <f t="shared" si="28"/>
        <v>7611.75</v>
      </c>
      <c r="W96" s="42">
        <f t="shared" si="28"/>
        <v>397.7</v>
      </c>
      <c r="X96" s="42">
        <f t="shared" si="28"/>
        <v>-21.289999999999964</v>
      </c>
      <c r="Y96" s="42">
        <f t="shared" si="28"/>
        <v>-134.06</v>
      </c>
      <c r="Z96" s="42">
        <f t="shared" si="28"/>
        <v>-66.12</v>
      </c>
      <c r="AA96" s="42">
        <f t="shared" si="28"/>
        <v>-131.5</v>
      </c>
      <c r="AB96" s="42">
        <f t="shared" si="28"/>
        <v>-172.47</v>
      </c>
    </row>
    <row r="97" spans="1:28">
      <c r="A97" s="1" t="s">
        <v>59</v>
      </c>
      <c r="B97" s="87">
        <f t="shared" ref="B97:AB97" si="29">B23+B62</f>
        <v>62282019.199999996</v>
      </c>
      <c r="C97" s="42">
        <f t="shared" si="29"/>
        <v>-832328.61</v>
      </c>
      <c r="D97" s="42">
        <f t="shared" si="29"/>
        <v>19138551.759999998</v>
      </c>
      <c r="E97" s="42">
        <f t="shared" si="29"/>
        <v>34695678.569999993</v>
      </c>
      <c r="F97" s="42">
        <f t="shared" si="29"/>
        <v>513070.16</v>
      </c>
      <c r="G97" s="87">
        <f t="shared" si="29"/>
        <v>1383543.26</v>
      </c>
      <c r="H97" s="42">
        <f t="shared" si="29"/>
        <v>330734.89</v>
      </c>
      <c r="I97" s="42">
        <f t="shared" si="29"/>
        <v>293509.90999999997</v>
      </c>
      <c r="J97" s="42">
        <f t="shared" si="29"/>
        <v>759298.46000000008</v>
      </c>
      <c r="K97" s="87">
        <f t="shared" si="29"/>
        <v>1499692.23</v>
      </c>
      <c r="L97" s="42">
        <f t="shared" si="29"/>
        <v>552730.4</v>
      </c>
      <c r="M97" s="42">
        <f t="shared" si="29"/>
        <v>308388.59000000003</v>
      </c>
      <c r="N97" s="42">
        <f t="shared" si="29"/>
        <v>456189.94</v>
      </c>
      <c r="O97" s="42">
        <f t="shared" si="29"/>
        <v>182383.30000000002</v>
      </c>
      <c r="P97" s="87">
        <f t="shared" si="29"/>
        <v>857730.74</v>
      </c>
      <c r="Q97" s="42">
        <f t="shared" si="29"/>
        <v>419607.11</v>
      </c>
      <c r="R97" s="42">
        <f t="shared" si="29"/>
        <v>438123.63</v>
      </c>
      <c r="S97" s="42">
        <f t="shared" si="29"/>
        <v>3647224.45</v>
      </c>
      <c r="T97" s="87">
        <f t="shared" si="29"/>
        <v>5539151.25</v>
      </c>
      <c r="U97" s="42">
        <f t="shared" si="29"/>
        <v>1785176.86</v>
      </c>
      <c r="V97" s="42">
        <f t="shared" si="29"/>
        <v>1841032.86</v>
      </c>
      <c r="W97" s="42">
        <f t="shared" si="29"/>
        <v>578694.91</v>
      </c>
      <c r="X97" s="42">
        <f t="shared" si="29"/>
        <v>482958.58</v>
      </c>
      <c r="Y97" s="42">
        <f t="shared" si="29"/>
        <v>554912.35</v>
      </c>
      <c r="Z97" s="42">
        <f t="shared" si="29"/>
        <v>296375.69</v>
      </c>
      <c r="AA97" s="42">
        <f t="shared" si="29"/>
        <v>582239.13</v>
      </c>
      <c r="AB97" s="42">
        <f t="shared" si="29"/>
        <v>1381260.41</v>
      </c>
    </row>
    <row r="98" spans="1:28">
      <c r="A98" s="1" t="s">
        <v>60</v>
      </c>
      <c r="B98" s="87">
        <f t="shared" ref="B98:AB98" si="30">B24+B63</f>
        <v>0</v>
      </c>
      <c r="C98" s="42">
        <f t="shared" si="30"/>
        <v>0</v>
      </c>
      <c r="D98" s="42">
        <f t="shared" si="30"/>
        <v>0</v>
      </c>
      <c r="E98" s="42">
        <f t="shared" si="30"/>
        <v>0</v>
      </c>
      <c r="F98" s="42">
        <f t="shared" si="30"/>
        <v>0</v>
      </c>
      <c r="G98" s="87">
        <f t="shared" si="30"/>
        <v>0</v>
      </c>
      <c r="H98" s="42">
        <f t="shared" si="30"/>
        <v>0</v>
      </c>
      <c r="I98" s="42">
        <f t="shared" si="30"/>
        <v>0</v>
      </c>
      <c r="J98" s="42">
        <f t="shared" si="30"/>
        <v>0</v>
      </c>
      <c r="K98" s="87">
        <f t="shared" si="30"/>
        <v>0</v>
      </c>
      <c r="L98" s="42">
        <f t="shared" si="30"/>
        <v>0</v>
      </c>
      <c r="M98" s="42">
        <f t="shared" si="30"/>
        <v>0</v>
      </c>
      <c r="N98" s="42">
        <f t="shared" si="30"/>
        <v>0</v>
      </c>
      <c r="O98" s="42">
        <f t="shared" si="30"/>
        <v>0</v>
      </c>
      <c r="P98" s="87">
        <f t="shared" si="30"/>
        <v>0</v>
      </c>
      <c r="Q98" s="42">
        <f t="shared" si="30"/>
        <v>0</v>
      </c>
      <c r="R98" s="42">
        <f t="shared" si="30"/>
        <v>0</v>
      </c>
      <c r="S98" s="42">
        <f t="shared" si="30"/>
        <v>0</v>
      </c>
      <c r="T98" s="87">
        <f t="shared" si="30"/>
        <v>0</v>
      </c>
      <c r="U98" s="42">
        <f t="shared" si="30"/>
        <v>0</v>
      </c>
      <c r="V98" s="42">
        <f t="shared" si="30"/>
        <v>0</v>
      </c>
      <c r="W98" s="42">
        <f t="shared" si="30"/>
        <v>0</v>
      </c>
      <c r="X98" s="42">
        <f t="shared" si="30"/>
        <v>0</v>
      </c>
      <c r="Y98" s="42">
        <f t="shared" si="30"/>
        <v>0</v>
      </c>
      <c r="Z98" s="42">
        <f t="shared" si="30"/>
        <v>0</v>
      </c>
      <c r="AA98" s="42">
        <f t="shared" si="30"/>
        <v>0</v>
      </c>
      <c r="AB98" s="42">
        <f t="shared" si="30"/>
        <v>0</v>
      </c>
    </row>
    <row r="99" spans="1:28">
      <c r="A99" s="1" t="s">
        <v>61</v>
      </c>
      <c r="B99" s="87">
        <f t="shared" ref="B99:AB99" si="31">B25+B64</f>
        <v>0</v>
      </c>
      <c r="C99" s="42">
        <f t="shared" si="31"/>
        <v>0</v>
      </c>
      <c r="D99" s="42">
        <f t="shared" si="31"/>
        <v>0</v>
      </c>
      <c r="E99" s="42">
        <f t="shared" si="31"/>
        <v>0</v>
      </c>
      <c r="F99" s="42">
        <f t="shared" si="31"/>
        <v>0</v>
      </c>
      <c r="G99" s="87">
        <f t="shared" si="31"/>
        <v>0</v>
      </c>
      <c r="H99" s="42">
        <f t="shared" si="31"/>
        <v>0</v>
      </c>
      <c r="I99" s="42">
        <f t="shared" si="31"/>
        <v>0</v>
      </c>
      <c r="J99" s="42">
        <f t="shared" si="31"/>
        <v>0</v>
      </c>
      <c r="K99" s="87">
        <f t="shared" si="31"/>
        <v>0</v>
      </c>
      <c r="L99" s="42">
        <f t="shared" si="31"/>
        <v>0</v>
      </c>
      <c r="M99" s="42">
        <f t="shared" si="31"/>
        <v>0</v>
      </c>
      <c r="N99" s="42">
        <f t="shared" si="31"/>
        <v>0</v>
      </c>
      <c r="O99" s="42">
        <f t="shared" si="31"/>
        <v>0</v>
      </c>
      <c r="P99" s="87">
        <f t="shared" si="31"/>
        <v>0</v>
      </c>
      <c r="Q99" s="42">
        <f t="shared" si="31"/>
        <v>0</v>
      </c>
      <c r="R99" s="42">
        <f t="shared" si="31"/>
        <v>0</v>
      </c>
      <c r="S99" s="42">
        <f t="shared" si="31"/>
        <v>0</v>
      </c>
      <c r="T99" s="87">
        <f t="shared" si="31"/>
        <v>0</v>
      </c>
      <c r="U99" s="42">
        <f t="shared" si="31"/>
        <v>0</v>
      </c>
      <c r="V99" s="42">
        <f t="shared" si="31"/>
        <v>0</v>
      </c>
      <c r="W99" s="42">
        <f t="shared" si="31"/>
        <v>0</v>
      </c>
      <c r="X99" s="42">
        <f t="shared" si="31"/>
        <v>0</v>
      </c>
      <c r="Y99" s="42">
        <f t="shared" si="31"/>
        <v>0</v>
      </c>
      <c r="Z99" s="42">
        <f t="shared" si="31"/>
        <v>0</v>
      </c>
      <c r="AA99" s="42">
        <f t="shared" si="31"/>
        <v>0</v>
      </c>
      <c r="AB99" s="42">
        <f t="shared" si="31"/>
        <v>0</v>
      </c>
    </row>
    <row r="100" spans="1:28">
      <c r="A100" s="1" t="s">
        <v>62</v>
      </c>
      <c r="B100" s="87">
        <f t="shared" ref="B100:AB100" si="32">B26+B65</f>
        <v>215893.45</v>
      </c>
      <c r="C100" s="42">
        <f t="shared" si="32"/>
        <v>0</v>
      </c>
      <c r="D100" s="42">
        <f t="shared" si="32"/>
        <v>0</v>
      </c>
      <c r="E100" s="42">
        <f t="shared" si="32"/>
        <v>215893.45</v>
      </c>
      <c r="F100" s="42">
        <f t="shared" si="32"/>
        <v>0</v>
      </c>
      <c r="G100" s="87">
        <f t="shared" si="32"/>
        <v>0</v>
      </c>
      <c r="H100" s="42">
        <f t="shared" si="32"/>
        <v>0</v>
      </c>
      <c r="I100" s="42">
        <f t="shared" si="32"/>
        <v>0</v>
      </c>
      <c r="J100" s="42">
        <f t="shared" si="32"/>
        <v>0</v>
      </c>
      <c r="K100" s="87">
        <f t="shared" si="32"/>
        <v>0</v>
      </c>
      <c r="L100" s="42">
        <f t="shared" si="32"/>
        <v>0</v>
      </c>
      <c r="M100" s="42">
        <f t="shared" si="32"/>
        <v>0</v>
      </c>
      <c r="N100" s="42">
        <f t="shared" si="32"/>
        <v>0</v>
      </c>
      <c r="O100" s="42">
        <f t="shared" si="32"/>
        <v>0</v>
      </c>
      <c r="P100" s="87">
        <f t="shared" si="32"/>
        <v>0</v>
      </c>
      <c r="Q100" s="42">
        <f t="shared" si="32"/>
        <v>0</v>
      </c>
      <c r="R100" s="42">
        <f t="shared" si="32"/>
        <v>0</v>
      </c>
      <c r="S100" s="42">
        <f t="shared" si="32"/>
        <v>0</v>
      </c>
      <c r="T100" s="87">
        <f t="shared" si="32"/>
        <v>0</v>
      </c>
      <c r="U100" s="42">
        <f t="shared" si="32"/>
        <v>0</v>
      </c>
      <c r="V100" s="42">
        <f t="shared" si="32"/>
        <v>0</v>
      </c>
      <c r="W100" s="42">
        <f t="shared" si="32"/>
        <v>0</v>
      </c>
      <c r="X100" s="42">
        <f t="shared" si="32"/>
        <v>0</v>
      </c>
      <c r="Y100" s="42">
        <f t="shared" si="32"/>
        <v>0</v>
      </c>
      <c r="Z100" s="42">
        <f t="shared" si="32"/>
        <v>0</v>
      </c>
      <c r="AA100" s="42">
        <f t="shared" si="32"/>
        <v>0</v>
      </c>
      <c r="AB100" s="42">
        <f t="shared" si="32"/>
        <v>0</v>
      </c>
    </row>
    <row r="101" spans="1:28">
      <c r="A101" s="6" t="s">
        <v>63</v>
      </c>
      <c r="B101" s="87">
        <f t="shared" ref="B101:AB101" si="33">B27+B66</f>
        <v>12593130.859999985</v>
      </c>
      <c r="C101" s="87">
        <f>C27+C66</f>
        <v>-757443.15000000014</v>
      </c>
      <c r="D101" s="87">
        <f t="shared" si="33"/>
        <v>-37420204.480000012</v>
      </c>
      <c r="E101" s="87">
        <f t="shared" si="33"/>
        <v>16819117.925000001</v>
      </c>
      <c r="F101" s="87">
        <f t="shared" si="33"/>
        <v>-294515</v>
      </c>
      <c r="G101" s="87">
        <f t="shared" si="33"/>
        <v>-6424122.6700000009</v>
      </c>
      <c r="H101" s="43">
        <f t="shared" si="33"/>
        <v>-8531463.5700000003</v>
      </c>
      <c r="I101" s="43">
        <f t="shared" si="33"/>
        <v>-293163.36</v>
      </c>
      <c r="J101" s="43">
        <f t="shared" si="33"/>
        <v>2400504.2599999998</v>
      </c>
      <c r="K101" s="87">
        <f t="shared" si="33"/>
        <v>32929161.214999996</v>
      </c>
      <c r="L101" s="87">
        <f t="shared" si="33"/>
        <v>17223054.879999999</v>
      </c>
      <c r="M101" s="87">
        <f t="shared" si="33"/>
        <v>7456799.1399999997</v>
      </c>
      <c r="N101" s="87">
        <f t="shared" si="33"/>
        <v>7688609.3849999998</v>
      </c>
      <c r="O101" s="87">
        <f t="shared" si="33"/>
        <v>560697.80999999994</v>
      </c>
      <c r="P101" s="87">
        <f t="shared" si="33"/>
        <v>6498663.9700000007</v>
      </c>
      <c r="Q101" s="87">
        <f t="shared" si="33"/>
        <v>4224395.41</v>
      </c>
      <c r="R101" s="87">
        <f t="shared" si="33"/>
        <v>2274268.56</v>
      </c>
      <c r="S101" s="87">
        <f t="shared" si="33"/>
        <v>-3647348.7</v>
      </c>
      <c r="T101" s="87">
        <f t="shared" si="33"/>
        <v>947958.04999999993</v>
      </c>
      <c r="U101" s="43">
        <f t="shared" si="33"/>
        <v>3577644.95</v>
      </c>
      <c r="V101" s="43">
        <f t="shared" si="33"/>
        <v>-773172.91</v>
      </c>
      <c r="W101" s="43">
        <f t="shared" si="33"/>
        <v>-522488.84</v>
      </c>
      <c r="X101" s="43">
        <f t="shared" si="33"/>
        <v>-482937.29000000004</v>
      </c>
      <c r="Y101" s="43">
        <f t="shared" si="33"/>
        <v>-554778.29</v>
      </c>
      <c r="Z101" s="43">
        <f t="shared" si="33"/>
        <v>-296309.57</v>
      </c>
      <c r="AA101" s="43">
        <f t="shared" si="33"/>
        <v>-582107.63</v>
      </c>
      <c r="AB101" s="43">
        <f t="shared" si="33"/>
        <v>-1381087.94</v>
      </c>
    </row>
    <row r="102" spans="1:28">
      <c r="A102" s="1" t="s">
        <v>64</v>
      </c>
      <c r="B102" s="87">
        <f t="shared" ref="B102:AB102" si="34">B28+B67</f>
        <v>19173.150000000001</v>
      </c>
      <c r="C102" s="42">
        <f t="shared" si="34"/>
        <v>0</v>
      </c>
      <c r="D102" s="42">
        <f t="shared" si="34"/>
        <v>2034</v>
      </c>
      <c r="E102" s="42">
        <f t="shared" si="34"/>
        <v>17139.150000000001</v>
      </c>
      <c r="F102" s="42">
        <f t="shared" si="34"/>
        <v>0</v>
      </c>
      <c r="G102" s="87">
        <f t="shared" si="34"/>
        <v>0</v>
      </c>
      <c r="H102" s="42">
        <f t="shared" si="34"/>
        <v>0</v>
      </c>
      <c r="I102" s="42">
        <f t="shared" si="34"/>
        <v>0</v>
      </c>
      <c r="J102" s="42">
        <f t="shared" si="34"/>
        <v>0</v>
      </c>
      <c r="K102" s="87">
        <f t="shared" si="34"/>
        <v>0</v>
      </c>
      <c r="L102" s="42">
        <f t="shared" si="34"/>
        <v>0</v>
      </c>
      <c r="M102" s="42">
        <f t="shared" si="34"/>
        <v>0</v>
      </c>
      <c r="N102" s="42">
        <f t="shared" si="34"/>
        <v>0</v>
      </c>
      <c r="O102" s="42">
        <f t="shared" si="34"/>
        <v>0</v>
      </c>
      <c r="P102" s="87">
        <f t="shared" si="34"/>
        <v>0</v>
      </c>
      <c r="Q102" s="42">
        <f t="shared" si="34"/>
        <v>0</v>
      </c>
      <c r="R102" s="42">
        <f t="shared" si="34"/>
        <v>0</v>
      </c>
      <c r="S102" s="42">
        <f t="shared" si="34"/>
        <v>0</v>
      </c>
      <c r="T102" s="87">
        <f t="shared" si="34"/>
        <v>0</v>
      </c>
      <c r="U102" s="42">
        <f t="shared" si="34"/>
        <v>0</v>
      </c>
      <c r="V102" s="42">
        <f t="shared" si="34"/>
        <v>0</v>
      </c>
      <c r="W102" s="42">
        <f t="shared" si="34"/>
        <v>0</v>
      </c>
      <c r="X102" s="42">
        <f t="shared" si="34"/>
        <v>0</v>
      </c>
      <c r="Y102" s="42">
        <f t="shared" si="34"/>
        <v>0</v>
      </c>
      <c r="Z102" s="42">
        <f t="shared" si="34"/>
        <v>0</v>
      </c>
      <c r="AA102" s="42">
        <f t="shared" si="34"/>
        <v>0</v>
      </c>
      <c r="AB102" s="42">
        <f t="shared" si="34"/>
        <v>0</v>
      </c>
    </row>
    <row r="103" spans="1:28">
      <c r="A103" s="1" t="s">
        <v>65</v>
      </c>
      <c r="B103" s="87">
        <f t="shared" ref="B103:AB103" si="35">B29+B68</f>
        <v>24012.83</v>
      </c>
      <c r="C103" s="42">
        <f t="shared" si="35"/>
        <v>0</v>
      </c>
      <c r="D103" s="42">
        <f t="shared" si="35"/>
        <v>0</v>
      </c>
      <c r="E103" s="42">
        <f t="shared" si="35"/>
        <v>24012.83</v>
      </c>
      <c r="F103" s="42">
        <f t="shared" si="35"/>
        <v>0</v>
      </c>
      <c r="G103" s="87">
        <f t="shared" si="35"/>
        <v>0</v>
      </c>
      <c r="H103" s="42">
        <f t="shared" si="35"/>
        <v>0</v>
      </c>
      <c r="I103" s="42">
        <f t="shared" si="35"/>
        <v>0</v>
      </c>
      <c r="J103" s="42">
        <f t="shared" si="35"/>
        <v>0</v>
      </c>
      <c r="K103" s="87">
        <f t="shared" si="35"/>
        <v>0</v>
      </c>
      <c r="L103" s="42">
        <f t="shared" si="35"/>
        <v>0</v>
      </c>
      <c r="M103" s="42">
        <f t="shared" si="35"/>
        <v>0</v>
      </c>
      <c r="N103" s="42">
        <f t="shared" si="35"/>
        <v>0</v>
      </c>
      <c r="O103" s="42">
        <f t="shared" si="35"/>
        <v>0</v>
      </c>
      <c r="P103" s="87">
        <f t="shared" si="35"/>
        <v>0</v>
      </c>
      <c r="Q103" s="42">
        <f t="shared" si="35"/>
        <v>0</v>
      </c>
      <c r="R103" s="42">
        <f t="shared" si="35"/>
        <v>0</v>
      </c>
      <c r="S103" s="42">
        <f t="shared" si="35"/>
        <v>0</v>
      </c>
      <c r="T103" s="87">
        <f t="shared" si="35"/>
        <v>0</v>
      </c>
      <c r="U103" s="42">
        <f t="shared" si="35"/>
        <v>0</v>
      </c>
      <c r="V103" s="42">
        <f t="shared" si="35"/>
        <v>0</v>
      </c>
      <c r="W103" s="42">
        <f t="shared" si="35"/>
        <v>0</v>
      </c>
      <c r="X103" s="42">
        <f t="shared" si="35"/>
        <v>0</v>
      </c>
      <c r="Y103" s="42">
        <f t="shared" si="35"/>
        <v>0</v>
      </c>
      <c r="Z103" s="42">
        <f t="shared" si="35"/>
        <v>0</v>
      </c>
      <c r="AA103" s="42">
        <f t="shared" si="35"/>
        <v>0</v>
      </c>
      <c r="AB103" s="42">
        <f t="shared" si="35"/>
        <v>0</v>
      </c>
    </row>
    <row r="104" spans="1:28">
      <c r="A104" s="6" t="s">
        <v>66</v>
      </c>
      <c r="B104" s="87">
        <f t="shared" ref="B104:AB104" si="36">B30+B69</f>
        <v>12588291.179999985</v>
      </c>
      <c r="C104" s="87">
        <f>C30+C69</f>
        <v>-757443.15000000014</v>
      </c>
      <c r="D104" s="87">
        <f t="shared" si="36"/>
        <v>-37418170.480000012</v>
      </c>
      <c r="E104" s="87">
        <f t="shared" si="36"/>
        <v>16812244.245000001</v>
      </c>
      <c r="F104" s="87">
        <f t="shared" si="36"/>
        <v>-294515</v>
      </c>
      <c r="G104" s="87">
        <f t="shared" si="36"/>
        <v>-6424122.6700000009</v>
      </c>
      <c r="H104" s="43">
        <f t="shared" si="36"/>
        <v>-8531463.5700000003</v>
      </c>
      <c r="I104" s="43">
        <f t="shared" si="36"/>
        <v>-293163.36</v>
      </c>
      <c r="J104" s="43">
        <f t="shared" si="36"/>
        <v>2400504.2599999998</v>
      </c>
      <c r="K104" s="87">
        <f t="shared" si="36"/>
        <v>32929161.214999996</v>
      </c>
      <c r="L104" s="87">
        <f t="shared" si="36"/>
        <v>17223054.879999999</v>
      </c>
      <c r="M104" s="87">
        <f t="shared" si="36"/>
        <v>7456799.1399999997</v>
      </c>
      <c r="N104" s="87">
        <f t="shared" si="36"/>
        <v>7688609.3849999998</v>
      </c>
      <c r="O104" s="87">
        <f t="shared" si="36"/>
        <v>560697.80999999994</v>
      </c>
      <c r="P104" s="87">
        <f t="shared" si="36"/>
        <v>6498663.9700000007</v>
      </c>
      <c r="Q104" s="87">
        <f t="shared" si="36"/>
        <v>4224395.41</v>
      </c>
      <c r="R104" s="87">
        <f t="shared" si="36"/>
        <v>2274268.56</v>
      </c>
      <c r="S104" s="87">
        <f t="shared" si="36"/>
        <v>-3647348.7</v>
      </c>
      <c r="T104" s="87">
        <f t="shared" si="36"/>
        <v>947958.04999999993</v>
      </c>
      <c r="U104" s="43">
        <f t="shared" si="36"/>
        <v>3577644.95</v>
      </c>
      <c r="V104" s="43">
        <f t="shared" si="36"/>
        <v>-773172.91</v>
      </c>
      <c r="W104" s="43">
        <f t="shared" si="36"/>
        <v>-522488.84</v>
      </c>
      <c r="X104" s="43">
        <f t="shared" si="36"/>
        <v>-482937.29000000004</v>
      </c>
      <c r="Y104" s="43">
        <f t="shared" si="36"/>
        <v>-554778.29</v>
      </c>
      <c r="Z104" s="43">
        <f t="shared" si="36"/>
        <v>-296309.57</v>
      </c>
      <c r="AA104" s="43">
        <f t="shared" si="36"/>
        <v>-582107.63</v>
      </c>
      <c r="AB104" s="43">
        <f t="shared" si="36"/>
        <v>-1381087.94</v>
      </c>
    </row>
    <row r="105" spans="1:28">
      <c r="A105" s="1" t="s">
        <v>67</v>
      </c>
      <c r="B105" s="87">
        <f t="shared" ref="B105:K105" si="37">B31+B70</f>
        <v>3783858.42</v>
      </c>
      <c r="C105" s="42">
        <f t="shared" si="37"/>
        <v>0</v>
      </c>
      <c r="D105" s="42">
        <f t="shared" si="37"/>
        <v>3783858.42</v>
      </c>
      <c r="E105" s="42">
        <f t="shared" si="37"/>
        <v>0</v>
      </c>
      <c r="F105" s="42">
        <f t="shared" si="37"/>
        <v>0</v>
      </c>
      <c r="G105" s="87">
        <f t="shared" si="37"/>
        <v>0</v>
      </c>
      <c r="H105" s="42">
        <f t="shared" si="37"/>
        <v>0</v>
      </c>
      <c r="I105" s="42">
        <f t="shared" si="37"/>
        <v>0</v>
      </c>
      <c r="J105" s="42">
        <f t="shared" si="37"/>
        <v>0</v>
      </c>
      <c r="K105" s="87">
        <f t="shared" si="37"/>
        <v>0</v>
      </c>
      <c r="L105" s="42"/>
      <c r="M105" s="42"/>
      <c r="N105" s="42"/>
      <c r="O105" s="42"/>
      <c r="P105" s="87">
        <f t="shared" ref="P105:AB105" si="38">P31+P70</f>
        <v>0</v>
      </c>
      <c r="Q105" s="42">
        <f t="shared" si="38"/>
        <v>0</v>
      </c>
      <c r="R105" s="42">
        <f t="shared" si="38"/>
        <v>0</v>
      </c>
      <c r="S105" s="42">
        <f t="shared" si="38"/>
        <v>0</v>
      </c>
      <c r="T105" s="87">
        <f t="shared" si="38"/>
        <v>0</v>
      </c>
      <c r="U105" s="42">
        <f t="shared" si="38"/>
        <v>0</v>
      </c>
      <c r="V105" s="42">
        <f t="shared" si="38"/>
        <v>0</v>
      </c>
      <c r="W105" s="42">
        <f t="shared" si="38"/>
        <v>0</v>
      </c>
      <c r="X105" s="42">
        <f t="shared" si="38"/>
        <v>0</v>
      </c>
      <c r="Y105" s="42">
        <f t="shared" si="38"/>
        <v>0</v>
      </c>
      <c r="Z105" s="42">
        <f t="shared" si="38"/>
        <v>0</v>
      </c>
      <c r="AA105" s="42">
        <f t="shared" si="38"/>
        <v>0</v>
      </c>
      <c r="AB105" s="42">
        <f t="shared" si="38"/>
        <v>0</v>
      </c>
    </row>
    <row r="106" spans="1:28">
      <c r="A106" s="6" t="s">
        <v>68</v>
      </c>
      <c r="B106" s="87">
        <f t="shared" ref="B106:K106" si="39">B32+B71</f>
        <v>8804432.7599999923</v>
      </c>
      <c r="C106" s="87">
        <f t="shared" si="39"/>
        <v>-757443.15000000014</v>
      </c>
      <c r="D106" s="87">
        <f t="shared" si="39"/>
        <v>-41202028.900000006</v>
      </c>
      <c r="E106" s="87">
        <f t="shared" si="39"/>
        <v>16812244.245000001</v>
      </c>
      <c r="F106" s="87">
        <f t="shared" si="39"/>
        <v>-294515</v>
      </c>
      <c r="G106" s="87">
        <f t="shared" si="39"/>
        <v>-6424122.6700000009</v>
      </c>
      <c r="H106" s="43">
        <f t="shared" si="39"/>
        <v>-8531463.5700000003</v>
      </c>
      <c r="I106" s="43">
        <f t="shared" si="39"/>
        <v>-293163.36</v>
      </c>
      <c r="J106" s="43">
        <f t="shared" si="39"/>
        <v>2400504.2599999998</v>
      </c>
      <c r="K106" s="87">
        <f t="shared" si="39"/>
        <v>32929161.214999996</v>
      </c>
      <c r="L106" s="87">
        <f t="shared" ref="L106:O108" si="40">L32+L71</f>
        <v>17223054.879999999</v>
      </c>
      <c r="M106" s="87">
        <f t="shared" si="40"/>
        <v>7456799.1399999997</v>
      </c>
      <c r="N106" s="87">
        <f t="shared" si="40"/>
        <v>7688609.3849999998</v>
      </c>
      <c r="O106" s="87">
        <f t="shared" si="40"/>
        <v>560697.80999999994</v>
      </c>
      <c r="P106" s="87">
        <f t="shared" ref="P106:AB106" si="41">P32+P71</f>
        <v>6498663.9700000007</v>
      </c>
      <c r="Q106" s="87">
        <f t="shared" si="41"/>
        <v>4224395.41</v>
      </c>
      <c r="R106" s="87">
        <f t="shared" si="41"/>
        <v>2274268.56</v>
      </c>
      <c r="S106" s="87">
        <f t="shared" si="41"/>
        <v>-3647348.7</v>
      </c>
      <c r="T106" s="87">
        <f t="shared" si="41"/>
        <v>947958.04999999993</v>
      </c>
      <c r="U106" s="43">
        <f t="shared" si="41"/>
        <v>3577644.95</v>
      </c>
      <c r="V106" s="43">
        <f t="shared" si="41"/>
        <v>-773172.91</v>
      </c>
      <c r="W106" s="43">
        <f t="shared" si="41"/>
        <v>-522488.84</v>
      </c>
      <c r="X106" s="43">
        <f t="shared" si="41"/>
        <v>-482937.29000000004</v>
      </c>
      <c r="Y106" s="43">
        <f t="shared" si="41"/>
        <v>-554778.29</v>
      </c>
      <c r="Z106" s="43">
        <f t="shared" si="41"/>
        <v>-296309.57</v>
      </c>
      <c r="AA106" s="43">
        <f t="shared" si="41"/>
        <v>-582107.63</v>
      </c>
      <c r="AB106" s="43">
        <f t="shared" si="41"/>
        <v>-1381087.94</v>
      </c>
    </row>
    <row r="107" spans="1:28">
      <c r="A107" s="6" t="s">
        <v>69</v>
      </c>
      <c r="B107" s="87">
        <f t="shared" ref="B107:K107" si="42">B33+B72</f>
        <v>-2067202.2999999998</v>
      </c>
      <c r="C107" s="43">
        <f t="shared" si="42"/>
        <v>1242205.33</v>
      </c>
      <c r="D107" s="43">
        <f t="shared" si="42"/>
        <v>0</v>
      </c>
      <c r="E107" s="43">
        <f t="shared" si="42"/>
        <v>0</v>
      </c>
      <c r="F107" s="43">
        <f t="shared" si="42"/>
        <v>0</v>
      </c>
      <c r="G107" s="87">
        <f t="shared" si="42"/>
        <v>0</v>
      </c>
      <c r="H107" s="43">
        <f t="shared" si="42"/>
        <v>0</v>
      </c>
      <c r="I107" s="43">
        <f t="shared" si="42"/>
        <v>0</v>
      </c>
      <c r="J107" s="43">
        <f t="shared" si="42"/>
        <v>0</v>
      </c>
      <c r="K107" s="87">
        <f t="shared" si="42"/>
        <v>0</v>
      </c>
      <c r="L107" s="43">
        <f t="shared" si="40"/>
        <v>0</v>
      </c>
      <c r="M107" s="43">
        <f t="shared" si="40"/>
        <v>0</v>
      </c>
      <c r="N107" s="43">
        <f t="shared" si="40"/>
        <v>0</v>
      </c>
      <c r="O107" s="43">
        <f t="shared" si="40"/>
        <v>0</v>
      </c>
      <c r="P107" s="87">
        <f t="shared" ref="P107:AB107" si="43">P33+P72</f>
        <v>-3309407.63</v>
      </c>
      <c r="Q107" s="43">
        <f t="shared" si="43"/>
        <v>-3309407.63</v>
      </c>
      <c r="R107" s="43">
        <f t="shared" si="43"/>
        <v>0</v>
      </c>
      <c r="S107" s="43">
        <f t="shared" si="43"/>
        <v>0</v>
      </c>
      <c r="T107" s="87">
        <f t="shared" si="43"/>
        <v>0</v>
      </c>
      <c r="U107" s="43">
        <f t="shared" si="43"/>
        <v>0</v>
      </c>
      <c r="V107" s="43">
        <f t="shared" si="43"/>
        <v>0</v>
      </c>
      <c r="W107" s="43">
        <f t="shared" si="43"/>
        <v>0</v>
      </c>
      <c r="X107" s="43">
        <f t="shared" si="43"/>
        <v>0</v>
      </c>
      <c r="Y107" s="43">
        <f t="shared" si="43"/>
        <v>0</v>
      </c>
      <c r="Z107" s="43">
        <f t="shared" si="43"/>
        <v>0</v>
      </c>
      <c r="AA107" s="43">
        <f t="shared" si="43"/>
        <v>0</v>
      </c>
      <c r="AB107" s="43">
        <f t="shared" si="43"/>
        <v>0</v>
      </c>
    </row>
    <row r="108" spans="1:28">
      <c r="A108" s="6" t="s">
        <v>70</v>
      </c>
      <c r="B108" s="87">
        <f t="shared" ref="B108:K108" si="44">B34+B73</f>
        <v>6608330.4599999972</v>
      </c>
      <c r="C108" s="43">
        <f t="shared" si="44"/>
        <v>484762.17999999993</v>
      </c>
      <c r="D108" s="43">
        <f t="shared" si="44"/>
        <v>-41138576.010000005</v>
      </c>
      <c r="E108" s="43">
        <f t="shared" si="44"/>
        <v>16812244.245000001</v>
      </c>
      <c r="F108" s="43">
        <f t="shared" si="44"/>
        <v>-294515</v>
      </c>
      <c r="G108" s="87">
        <f t="shared" si="44"/>
        <v>-6424122.6700000009</v>
      </c>
      <c r="H108" s="43">
        <f t="shared" si="44"/>
        <v>-8531463.5700000003</v>
      </c>
      <c r="I108" s="43">
        <f t="shared" si="44"/>
        <v>-293163.36</v>
      </c>
      <c r="J108" s="43">
        <f t="shared" si="44"/>
        <v>2400504.2599999998</v>
      </c>
      <c r="K108" s="87">
        <f t="shared" si="44"/>
        <v>32929161.215000004</v>
      </c>
      <c r="L108" s="43">
        <f t="shared" si="40"/>
        <v>17223054.880000003</v>
      </c>
      <c r="M108" s="43">
        <f t="shared" si="40"/>
        <v>7456799.1399999997</v>
      </c>
      <c r="N108" s="43">
        <f t="shared" si="40"/>
        <v>7688609.3849999998</v>
      </c>
      <c r="O108" s="43">
        <f t="shared" si="40"/>
        <v>560697.80999999994</v>
      </c>
      <c r="P108" s="87">
        <f t="shared" ref="P108:AB108" si="45">P34+P73</f>
        <v>3189256.3400000003</v>
      </c>
      <c r="Q108" s="43">
        <f t="shared" si="45"/>
        <v>914987.78000000026</v>
      </c>
      <c r="R108" s="43">
        <f t="shared" si="45"/>
        <v>2274268.56</v>
      </c>
      <c r="S108" s="43">
        <f t="shared" si="45"/>
        <v>-3647348.7</v>
      </c>
      <c r="T108" s="87">
        <f t="shared" si="45"/>
        <v>947958.04999999993</v>
      </c>
      <c r="U108" s="43">
        <f t="shared" si="45"/>
        <v>3577644.95</v>
      </c>
      <c r="V108" s="43">
        <f t="shared" si="45"/>
        <v>-773172.91</v>
      </c>
      <c r="W108" s="43">
        <f t="shared" si="45"/>
        <v>-522488.84</v>
      </c>
      <c r="X108" s="43">
        <f t="shared" si="45"/>
        <v>-482937.29000000004</v>
      </c>
      <c r="Y108" s="43">
        <f t="shared" si="45"/>
        <v>-554778.29</v>
      </c>
      <c r="Z108" s="43">
        <f t="shared" si="45"/>
        <v>-296309.57</v>
      </c>
      <c r="AA108" s="43">
        <f t="shared" si="45"/>
        <v>-582107.63</v>
      </c>
      <c r="AB108" s="43">
        <f t="shared" si="45"/>
        <v>-1381087.94</v>
      </c>
    </row>
    <row r="109" spans="1:28" s="98" customFormat="1">
      <c r="A109" s="97" t="s">
        <v>361</v>
      </c>
      <c r="E109" s="98">
        <v>19041414.266625136</v>
      </c>
      <c r="F109" s="98">
        <v>2716.5384583333348</v>
      </c>
      <c r="H109" s="98">
        <v>1140278.958454167</v>
      </c>
      <c r="J109" s="98">
        <v>2760080.8779958352</v>
      </c>
      <c r="L109" s="96">
        <v>4573917.41464167</v>
      </c>
      <c r="M109" s="98">
        <v>2410828.1515541677</v>
      </c>
      <c r="O109" s="98">
        <v>94145.120666666728</v>
      </c>
      <c r="Q109" s="98">
        <v>1499752.5498083332</v>
      </c>
      <c r="R109" s="98">
        <v>1098422.2756522016</v>
      </c>
    </row>
    <row r="110" spans="1:28" s="98" customFormat="1">
      <c r="A110" s="97" t="s">
        <v>362</v>
      </c>
      <c r="B110" s="98">
        <f>B108-B109</f>
        <v>6608330.4599999972</v>
      </c>
      <c r="C110" s="98">
        <f t="shared" ref="C110:AB110" si="46">C108-C109</f>
        <v>484762.17999999993</v>
      </c>
      <c r="D110" s="98">
        <f t="shared" si="46"/>
        <v>-41138576.010000005</v>
      </c>
      <c r="E110" s="98">
        <f t="shared" si="46"/>
        <v>-2229170.0216251351</v>
      </c>
      <c r="F110" s="98">
        <f t="shared" si="46"/>
        <v>-297231.53845833335</v>
      </c>
      <c r="G110" s="98">
        <f t="shared" si="46"/>
        <v>-6424122.6700000009</v>
      </c>
      <c r="H110" s="98">
        <f t="shared" si="46"/>
        <v>-9671742.5284541678</v>
      </c>
      <c r="I110" s="98">
        <f t="shared" si="46"/>
        <v>-293163.36</v>
      </c>
      <c r="J110" s="98">
        <f t="shared" si="46"/>
        <v>-359576.61799583538</v>
      </c>
      <c r="K110" s="98">
        <f t="shared" si="46"/>
        <v>32929161.215000004</v>
      </c>
      <c r="L110" s="98">
        <f t="shared" si="46"/>
        <v>12649137.465358332</v>
      </c>
      <c r="M110" s="98">
        <f t="shared" si="46"/>
        <v>5045970.9884458315</v>
      </c>
      <c r="N110" s="98">
        <f t="shared" si="46"/>
        <v>7688609.3849999998</v>
      </c>
      <c r="O110" s="98">
        <f t="shared" si="46"/>
        <v>466552.68933333323</v>
      </c>
      <c r="P110" s="98">
        <f t="shared" si="46"/>
        <v>3189256.3400000003</v>
      </c>
      <c r="Q110" s="98">
        <f t="shared" si="46"/>
        <v>-584764.7698083329</v>
      </c>
      <c r="R110" s="98">
        <f t="shared" si="46"/>
        <v>1175846.2843477984</v>
      </c>
      <c r="S110" s="98">
        <f t="shared" si="46"/>
        <v>-3647348.7</v>
      </c>
      <c r="T110" s="98">
        <f t="shared" si="46"/>
        <v>947958.04999999993</v>
      </c>
      <c r="U110" s="98">
        <f t="shared" si="46"/>
        <v>3577644.95</v>
      </c>
      <c r="V110" s="98">
        <f t="shared" si="46"/>
        <v>-773172.91</v>
      </c>
      <c r="W110" s="98">
        <f t="shared" si="46"/>
        <v>-522488.84</v>
      </c>
      <c r="X110" s="98">
        <f t="shared" si="46"/>
        <v>-482937.29000000004</v>
      </c>
      <c r="Y110" s="98">
        <f t="shared" si="46"/>
        <v>-554778.29</v>
      </c>
      <c r="Z110" s="98">
        <f t="shared" si="46"/>
        <v>-296309.57</v>
      </c>
      <c r="AA110" s="98">
        <f t="shared" si="46"/>
        <v>-582107.63</v>
      </c>
      <c r="AB110" s="98">
        <f t="shared" si="46"/>
        <v>-1381087.94</v>
      </c>
    </row>
    <row r="112" spans="1:28">
      <c r="A112" s="71" t="s">
        <v>359</v>
      </c>
      <c r="B112" s="46">
        <f>B108-B34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256"/>
  <sheetViews>
    <sheetView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E165" sqref="E165"/>
    </sheetView>
  </sheetViews>
  <sheetFormatPr defaultRowHeight="13.5"/>
  <cols>
    <col min="2" max="2" width="18" bestFit="1" customWidth="1"/>
    <col min="3" max="3" width="14.875" customWidth="1"/>
    <col min="4" max="4" width="15.5" customWidth="1"/>
    <col min="5" max="5" width="20.25" customWidth="1"/>
    <col min="6" max="6" width="13.125" customWidth="1"/>
    <col min="7" max="7" width="11.625" customWidth="1"/>
    <col min="8" max="8" width="13.875" customWidth="1"/>
    <col min="9" max="9" width="14.25" customWidth="1"/>
    <col min="10" max="10" width="14.125" bestFit="1" customWidth="1"/>
    <col min="11" max="11" width="14.625" customWidth="1"/>
    <col min="12" max="12" width="12.25" bestFit="1" customWidth="1"/>
    <col min="13" max="13" width="14.125" bestFit="1" customWidth="1"/>
    <col min="14" max="29" width="15.5" customWidth="1"/>
  </cols>
  <sheetData>
    <row r="3" spans="1:29">
      <c r="A3" s="145" t="s">
        <v>356</v>
      </c>
      <c r="B3" s="145"/>
    </row>
    <row r="4" spans="1:29">
      <c r="A4" s="72" t="s">
        <v>338</v>
      </c>
      <c r="B4" s="72" t="s">
        <v>339</v>
      </c>
      <c r="C4" s="73" t="s">
        <v>184</v>
      </c>
      <c r="D4" s="73" t="s">
        <v>185</v>
      </c>
      <c r="E4" s="73" t="s">
        <v>357</v>
      </c>
      <c r="F4" s="73" t="s">
        <v>82</v>
      </c>
      <c r="G4" s="73" t="s">
        <v>99</v>
      </c>
      <c r="H4" s="73" t="s">
        <v>186</v>
      </c>
      <c r="I4" s="73" t="s">
        <v>100</v>
      </c>
      <c r="J4" s="73" t="s">
        <v>98</v>
      </c>
      <c r="K4" s="73" t="s">
        <v>86</v>
      </c>
      <c r="L4" s="73" t="s">
        <v>187</v>
      </c>
      <c r="M4" s="73" t="s">
        <v>84</v>
      </c>
      <c r="N4" s="73" t="s">
        <v>85</v>
      </c>
      <c r="O4" s="73" t="s">
        <v>101</v>
      </c>
      <c r="P4" s="73" t="s">
        <v>89</v>
      </c>
      <c r="Q4" s="73" t="s">
        <v>188</v>
      </c>
      <c r="R4" s="73" t="s">
        <v>88</v>
      </c>
      <c r="S4" s="73" t="s">
        <v>87</v>
      </c>
      <c r="T4" s="73" t="s">
        <v>83</v>
      </c>
      <c r="U4" s="73" t="s">
        <v>189</v>
      </c>
      <c r="V4" s="73" t="s">
        <v>91</v>
      </c>
      <c r="W4" s="73" t="s">
        <v>92</v>
      </c>
      <c r="X4" s="73" t="s">
        <v>93</v>
      </c>
      <c r="Y4" s="73" t="s">
        <v>94</v>
      </c>
      <c r="Z4" s="73" t="s">
        <v>95</v>
      </c>
      <c r="AA4" s="73" t="s">
        <v>96</v>
      </c>
      <c r="AB4" s="73" t="s">
        <v>90</v>
      </c>
      <c r="AC4" s="73" t="s">
        <v>108</v>
      </c>
    </row>
    <row r="5" spans="1:29">
      <c r="A5" s="154" t="s">
        <v>340</v>
      </c>
      <c r="B5" s="74" t="s">
        <v>299</v>
      </c>
      <c r="C5" s="75">
        <f>D5+E5+F5+H5+L5+Q5+U5</f>
        <v>1589949.3000000003</v>
      </c>
      <c r="D5" s="42">
        <f>费用分部表!Z4</f>
        <v>0</v>
      </c>
      <c r="E5" s="42">
        <f>SUM(费用分部表!D4:Y4)+费用分部表!AI4+费用分部表!AY4+费用分部表!AP4</f>
        <v>300000</v>
      </c>
      <c r="F5" s="42">
        <f>费用分部表!AE4+费用分部表!AF4+费用分部表!AH4</f>
        <v>1289949.3000000003</v>
      </c>
      <c r="G5" s="42">
        <f>费用分部表!AY4</f>
        <v>0</v>
      </c>
      <c r="H5" s="75">
        <f>I5+J5+K5</f>
        <v>0</v>
      </c>
      <c r="I5" s="42">
        <f>费用分部表!AZ4</f>
        <v>0</v>
      </c>
      <c r="J5" s="42">
        <f>费用分部表!AX4</f>
        <v>0</v>
      </c>
      <c r="K5" s="42">
        <f>费用分部表!AL4</f>
        <v>0</v>
      </c>
      <c r="L5" s="75">
        <f>M5+N5+O5+P5</f>
        <v>0</v>
      </c>
      <c r="M5" s="42">
        <f>费用分部表!AJ4</f>
        <v>0</v>
      </c>
      <c r="N5" s="42">
        <f>费用分部表!AK4</f>
        <v>0</v>
      </c>
      <c r="O5" s="42">
        <f>费用分部表!BA4</f>
        <v>0</v>
      </c>
      <c r="P5" s="42">
        <f>费用分部表!AO4</f>
        <v>0</v>
      </c>
      <c r="Q5" s="75">
        <f>R5+S5</f>
        <v>0</v>
      </c>
      <c r="R5" s="42">
        <f>费用分部表!AN4</f>
        <v>0</v>
      </c>
      <c r="S5" s="42">
        <f>费用分部表!AM4</f>
        <v>0</v>
      </c>
      <c r="T5" s="42">
        <f>费用分部表!AI4</f>
        <v>0</v>
      </c>
      <c r="U5" s="75">
        <f>V5+W5+X5+Y5+Z5+AA5</f>
        <v>0</v>
      </c>
      <c r="V5" s="42">
        <f>费用分部表!AQ4</f>
        <v>0</v>
      </c>
      <c r="W5" s="42">
        <f>费用分部表!AR4</f>
        <v>0</v>
      </c>
      <c r="X5" s="42">
        <f>费用分部表!AS4</f>
        <v>0</v>
      </c>
      <c r="Y5" s="42">
        <f>费用分部表!AT4</f>
        <v>0</v>
      </c>
      <c r="Z5" s="42">
        <f>费用分部表!AU4</f>
        <v>0</v>
      </c>
      <c r="AA5" s="42">
        <f>费用分部表!AV4</f>
        <v>0</v>
      </c>
      <c r="AB5" s="42">
        <f>费用分部表!AP4</f>
        <v>0</v>
      </c>
      <c r="AC5" s="42">
        <f>费用分部表!BH4</f>
        <v>0</v>
      </c>
    </row>
    <row r="6" spans="1:29">
      <c r="A6" s="154"/>
      <c r="B6" s="76" t="s">
        <v>0</v>
      </c>
      <c r="C6" s="75">
        <f t="shared" ref="C6:C69" si="0">D6+E6+F6+H6+L6+Q6+U6</f>
        <v>3490566.04</v>
      </c>
      <c r="D6" s="42">
        <f>费用分部表!Z5</f>
        <v>0</v>
      </c>
      <c r="E6" s="42">
        <f>SUM(费用分部表!D5:Y5)+费用分部表!AI5+费用分部表!AY5+费用分部表!AP5</f>
        <v>0</v>
      </c>
      <c r="F6" s="42">
        <f>费用分部表!AE5+费用分部表!AF5+费用分部表!AH5</f>
        <v>3490566.04</v>
      </c>
      <c r="G6" s="42">
        <f>费用分部表!AY5</f>
        <v>0</v>
      </c>
      <c r="H6" s="75">
        <f t="shared" ref="H6:H69" si="1">I6+J6+K6</f>
        <v>0</v>
      </c>
      <c r="I6" s="42">
        <f>费用分部表!AZ5</f>
        <v>0</v>
      </c>
      <c r="J6" s="42">
        <f>费用分部表!AX5</f>
        <v>0</v>
      </c>
      <c r="K6" s="42">
        <f>费用分部表!AL5</f>
        <v>0</v>
      </c>
      <c r="L6" s="75">
        <f t="shared" ref="L6:L69" si="2">M6+N6+O6+P6</f>
        <v>0</v>
      </c>
      <c r="M6" s="42">
        <f>费用分部表!AJ5</f>
        <v>0</v>
      </c>
      <c r="N6" s="42">
        <f>费用分部表!AK5</f>
        <v>0</v>
      </c>
      <c r="O6" s="42">
        <f>费用分部表!BA5</f>
        <v>0</v>
      </c>
      <c r="P6" s="42">
        <f>费用分部表!AO5</f>
        <v>0</v>
      </c>
      <c r="Q6" s="75">
        <f t="shared" ref="Q6:Q69" si="3">R6+S6</f>
        <v>0</v>
      </c>
      <c r="R6" s="42">
        <f>费用分部表!AN5</f>
        <v>0</v>
      </c>
      <c r="S6" s="42">
        <f>费用分部表!AM5</f>
        <v>0</v>
      </c>
      <c r="T6" s="42">
        <f>费用分部表!AI5</f>
        <v>0</v>
      </c>
      <c r="U6" s="75">
        <f t="shared" ref="U6:U69" si="4">V6+W6+X6+Y6+Z6+AA6</f>
        <v>0</v>
      </c>
      <c r="V6" s="42">
        <f>费用分部表!AQ5</f>
        <v>0</v>
      </c>
      <c r="W6" s="42">
        <f>费用分部表!AR5</f>
        <v>0</v>
      </c>
      <c r="X6" s="42">
        <f>费用分部表!AS5</f>
        <v>0</v>
      </c>
      <c r="Y6" s="42">
        <f>费用分部表!AT5</f>
        <v>0</v>
      </c>
      <c r="Z6" s="42">
        <f>费用分部表!AU5</f>
        <v>0</v>
      </c>
      <c r="AA6" s="42">
        <f>费用分部表!AV5</f>
        <v>0</v>
      </c>
      <c r="AB6" s="42">
        <f>费用分部表!AP5</f>
        <v>0</v>
      </c>
      <c r="AC6" s="42">
        <f>费用分部表!BH5</f>
        <v>0</v>
      </c>
    </row>
    <row r="7" spans="1:29">
      <c r="A7" s="154"/>
      <c r="B7" s="76" t="s">
        <v>1</v>
      </c>
      <c r="C7" s="75">
        <f t="shared" si="0"/>
        <v>0</v>
      </c>
      <c r="D7" s="42">
        <f>费用分部表!Z6</f>
        <v>0</v>
      </c>
      <c r="E7" s="42">
        <f>SUM(费用分部表!D6:Y6)+费用分部表!AI6+费用分部表!AY6+费用分部表!AP6</f>
        <v>0</v>
      </c>
      <c r="F7" s="42">
        <f>费用分部表!AE6+费用分部表!AF6+费用分部表!AH6</f>
        <v>0</v>
      </c>
      <c r="G7" s="42">
        <f>费用分部表!AY6</f>
        <v>0</v>
      </c>
      <c r="H7" s="75">
        <f t="shared" si="1"/>
        <v>0</v>
      </c>
      <c r="I7" s="42">
        <f>费用分部表!AZ6</f>
        <v>0</v>
      </c>
      <c r="J7" s="42">
        <f>费用分部表!AX6</f>
        <v>0</v>
      </c>
      <c r="K7" s="42">
        <f>费用分部表!AL6</f>
        <v>0</v>
      </c>
      <c r="L7" s="75">
        <f t="shared" si="2"/>
        <v>0</v>
      </c>
      <c r="M7" s="42">
        <f>费用分部表!AJ6</f>
        <v>0</v>
      </c>
      <c r="N7" s="42">
        <f>费用分部表!AK6</f>
        <v>0</v>
      </c>
      <c r="O7" s="42">
        <f>费用分部表!BA6</f>
        <v>0</v>
      </c>
      <c r="P7" s="42">
        <f>费用分部表!AO6</f>
        <v>0</v>
      </c>
      <c r="Q7" s="75">
        <f t="shared" si="3"/>
        <v>0</v>
      </c>
      <c r="R7" s="42">
        <f>费用分部表!AN6</f>
        <v>0</v>
      </c>
      <c r="S7" s="42">
        <f>费用分部表!AM6</f>
        <v>0</v>
      </c>
      <c r="T7" s="42">
        <f>费用分部表!AI6</f>
        <v>0</v>
      </c>
      <c r="U7" s="75">
        <f t="shared" si="4"/>
        <v>0</v>
      </c>
      <c r="V7" s="42">
        <f>费用分部表!AQ6</f>
        <v>0</v>
      </c>
      <c r="W7" s="42">
        <f>费用分部表!AR6</f>
        <v>0</v>
      </c>
      <c r="X7" s="42">
        <f>费用分部表!AS6</f>
        <v>0</v>
      </c>
      <c r="Y7" s="42">
        <f>费用分部表!AT6</f>
        <v>0</v>
      </c>
      <c r="Z7" s="42">
        <f>费用分部表!AU6</f>
        <v>0</v>
      </c>
      <c r="AA7" s="42">
        <f>费用分部表!AV6</f>
        <v>0</v>
      </c>
      <c r="AB7" s="42">
        <f>费用分部表!AP6</f>
        <v>0</v>
      </c>
      <c r="AC7" s="42">
        <f>费用分部表!BH6</f>
        <v>0</v>
      </c>
    </row>
    <row r="8" spans="1:29">
      <c r="A8" s="154"/>
      <c r="B8" s="76" t="s">
        <v>300</v>
      </c>
      <c r="C8" s="75">
        <f t="shared" si="0"/>
        <v>892070.46</v>
      </c>
      <c r="D8" s="42">
        <f>费用分部表!Z7</f>
        <v>0</v>
      </c>
      <c r="E8" s="42">
        <f>SUM(费用分部表!D7:Y7)+费用分部表!AI7+费用分部表!AY7+费用分部表!AP7</f>
        <v>0</v>
      </c>
      <c r="F8" s="42">
        <f>费用分部表!AE7+费用分部表!AF7+费用分部表!AH7</f>
        <v>892070.46</v>
      </c>
      <c r="G8" s="42">
        <f>费用分部表!AY7</f>
        <v>0</v>
      </c>
      <c r="H8" s="75">
        <f t="shared" si="1"/>
        <v>0</v>
      </c>
      <c r="I8" s="42">
        <f>费用分部表!AZ7</f>
        <v>0</v>
      </c>
      <c r="J8" s="42">
        <f>费用分部表!AX7</f>
        <v>0</v>
      </c>
      <c r="K8" s="42">
        <f>费用分部表!AL7</f>
        <v>0</v>
      </c>
      <c r="L8" s="75">
        <f t="shared" si="2"/>
        <v>0</v>
      </c>
      <c r="M8" s="42">
        <f>费用分部表!AJ7</f>
        <v>0</v>
      </c>
      <c r="N8" s="42">
        <f>费用分部表!AK7</f>
        <v>0</v>
      </c>
      <c r="O8" s="42">
        <f>费用分部表!BA7</f>
        <v>0</v>
      </c>
      <c r="P8" s="42">
        <f>费用分部表!AO7</f>
        <v>0</v>
      </c>
      <c r="Q8" s="75">
        <f t="shared" si="3"/>
        <v>0</v>
      </c>
      <c r="R8" s="42">
        <f>费用分部表!AN7</f>
        <v>0</v>
      </c>
      <c r="S8" s="42">
        <f>费用分部表!AM7</f>
        <v>0</v>
      </c>
      <c r="T8" s="42">
        <f>费用分部表!AI7</f>
        <v>0</v>
      </c>
      <c r="U8" s="75">
        <f t="shared" si="4"/>
        <v>0</v>
      </c>
      <c r="V8" s="42">
        <f>费用分部表!AQ7</f>
        <v>0</v>
      </c>
      <c r="W8" s="42">
        <f>费用分部表!AR7</f>
        <v>0</v>
      </c>
      <c r="X8" s="42">
        <f>费用分部表!AS7</f>
        <v>0</v>
      </c>
      <c r="Y8" s="42">
        <f>费用分部表!AT7</f>
        <v>0</v>
      </c>
      <c r="Z8" s="42">
        <f>费用分部表!AU7</f>
        <v>0</v>
      </c>
      <c r="AA8" s="42">
        <f>费用分部表!AV7</f>
        <v>0</v>
      </c>
      <c r="AB8" s="42">
        <f>费用分部表!AP7</f>
        <v>0</v>
      </c>
      <c r="AC8" s="42">
        <f>费用分部表!BH7</f>
        <v>0</v>
      </c>
    </row>
    <row r="9" spans="1:29">
      <c r="A9" s="154"/>
      <c r="B9" s="76" t="s">
        <v>341</v>
      </c>
      <c r="C9" s="75">
        <f t="shared" si="0"/>
        <v>1638.97</v>
      </c>
      <c r="D9" s="42">
        <f>费用分部表!Z8</f>
        <v>0</v>
      </c>
      <c r="E9" s="42">
        <f>SUM(费用分部表!D8:Y8)+费用分部表!AI8+费用分部表!AY8+费用分部表!AP8</f>
        <v>1638.97</v>
      </c>
      <c r="F9" s="42">
        <f>费用分部表!AE8+费用分部表!AF8+费用分部表!AH8</f>
        <v>0</v>
      </c>
      <c r="G9" s="42">
        <f>费用分部表!AY8</f>
        <v>0</v>
      </c>
      <c r="H9" s="75">
        <f t="shared" si="1"/>
        <v>0</v>
      </c>
      <c r="I9" s="42">
        <f>费用分部表!AZ8</f>
        <v>0</v>
      </c>
      <c r="J9" s="42">
        <f>费用分部表!AX8</f>
        <v>0</v>
      </c>
      <c r="K9" s="42">
        <f>费用分部表!AL8</f>
        <v>0</v>
      </c>
      <c r="L9" s="75">
        <f t="shared" si="2"/>
        <v>0</v>
      </c>
      <c r="M9" s="42">
        <f>费用分部表!AJ8</f>
        <v>0</v>
      </c>
      <c r="N9" s="42">
        <f>费用分部表!AK8</f>
        <v>0</v>
      </c>
      <c r="O9" s="42">
        <f>费用分部表!BA8</f>
        <v>0</v>
      </c>
      <c r="P9" s="42">
        <f>费用分部表!AO8</f>
        <v>0</v>
      </c>
      <c r="Q9" s="75">
        <f t="shared" si="3"/>
        <v>0</v>
      </c>
      <c r="R9" s="42">
        <f>费用分部表!AN8</f>
        <v>0</v>
      </c>
      <c r="S9" s="42">
        <f>费用分部表!AM8</f>
        <v>0</v>
      </c>
      <c r="T9" s="42">
        <f>费用分部表!AI8</f>
        <v>0</v>
      </c>
      <c r="U9" s="75">
        <f t="shared" si="4"/>
        <v>0</v>
      </c>
      <c r="V9" s="42">
        <f>费用分部表!AQ8</f>
        <v>0</v>
      </c>
      <c r="W9" s="42">
        <f>费用分部表!AR8</f>
        <v>0</v>
      </c>
      <c r="X9" s="42">
        <f>费用分部表!AS8</f>
        <v>0</v>
      </c>
      <c r="Y9" s="42">
        <f>费用分部表!AT8</f>
        <v>0</v>
      </c>
      <c r="Z9" s="42">
        <f>费用分部表!AU8</f>
        <v>0</v>
      </c>
      <c r="AA9" s="42">
        <f>费用分部表!AV8</f>
        <v>0</v>
      </c>
      <c r="AB9" s="42">
        <f>费用分部表!AP8</f>
        <v>0</v>
      </c>
      <c r="AC9" s="42">
        <f>费用分部表!BH8</f>
        <v>0</v>
      </c>
    </row>
    <row r="10" spans="1:29">
      <c r="A10" s="154"/>
      <c r="B10" s="76" t="s">
        <v>301</v>
      </c>
      <c r="C10" s="75">
        <f t="shared" si="0"/>
        <v>1194156.2399999998</v>
      </c>
      <c r="D10" s="42">
        <f>费用分部表!Z9</f>
        <v>0</v>
      </c>
      <c r="E10" s="42">
        <f>SUM(费用分部表!D9:Y9)+费用分部表!AI9+费用分部表!AY9+费用分部表!AP9</f>
        <v>-302955.83999999997</v>
      </c>
      <c r="F10" s="42">
        <f>费用分部表!AE9+费用分部表!AF9+费用分部表!AH9</f>
        <v>732132.97999999986</v>
      </c>
      <c r="G10" s="42">
        <f>费用分部表!AY9</f>
        <v>3181.61</v>
      </c>
      <c r="H10" s="75">
        <f t="shared" si="1"/>
        <v>80755.94</v>
      </c>
      <c r="I10" s="42">
        <f>费用分部表!AZ9</f>
        <v>19578.810000000001</v>
      </c>
      <c r="J10" s="42">
        <f>费用分部表!AX9</f>
        <v>4.63</v>
      </c>
      <c r="K10" s="42">
        <f>费用分部表!AL9</f>
        <v>61172.5</v>
      </c>
      <c r="L10" s="75">
        <f t="shared" si="2"/>
        <v>496406.05</v>
      </c>
      <c r="M10" s="42">
        <f>费用分部表!AJ9</f>
        <v>255732.34</v>
      </c>
      <c r="N10" s="42">
        <f>费用分部表!AK9</f>
        <v>111139.75</v>
      </c>
      <c r="O10" s="42">
        <f>费用分部表!BA9</f>
        <v>127112.69</v>
      </c>
      <c r="P10" s="42">
        <f>费用分部表!AO9</f>
        <v>2421.27</v>
      </c>
      <c r="Q10" s="75">
        <f t="shared" si="3"/>
        <v>94420.88</v>
      </c>
      <c r="R10" s="42">
        <f>费用分部表!AN9</f>
        <v>58347.199999999997</v>
      </c>
      <c r="S10" s="42">
        <f>费用分部表!AM9</f>
        <v>36073.68</v>
      </c>
      <c r="T10" s="42">
        <f>费用分部表!AI9</f>
        <v>-2.41</v>
      </c>
      <c r="U10" s="75">
        <f t="shared" si="4"/>
        <v>93396.23000000001</v>
      </c>
      <c r="V10" s="42">
        <f>费用分部表!AQ9</f>
        <v>76428.44</v>
      </c>
      <c r="W10" s="42">
        <f>费用分部表!AR9</f>
        <v>15218.94</v>
      </c>
      <c r="X10" s="42">
        <f>费用分部表!AS9</f>
        <v>801</v>
      </c>
      <c r="Y10" s="42">
        <f>费用分部表!AT9</f>
        <v>947.85</v>
      </c>
      <c r="Z10" s="42">
        <f>费用分部表!AU9</f>
        <v>0</v>
      </c>
      <c r="AA10" s="42">
        <f>费用分部表!AV9</f>
        <v>0</v>
      </c>
      <c r="AB10" s="42">
        <f>费用分部表!AP9</f>
        <v>0</v>
      </c>
      <c r="AC10" s="42">
        <f>费用分部表!BH9</f>
        <v>0</v>
      </c>
    </row>
    <row r="11" spans="1:29">
      <c r="A11" s="154"/>
      <c r="B11" s="77" t="s">
        <v>302</v>
      </c>
      <c r="C11" s="75">
        <f t="shared" si="0"/>
        <v>0</v>
      </c>
      <c r="D11" s="42">
        <f>费用分部表!Z10</f>
        <v>0</v>
      </c>
      <c r="E11" s="42">
        <f>SUM(费用分部表!D10:Y10)+费用分部表!AI10+费用分部表!AY10+费用分部表!AP10</f>
        <v>0</v>
      </c>
      <c r="F11" s="42">
        <f>费用分部表!AE10+费用分部表!AF10+费用分部表!AH10</f>
        <v>0</v>
      </c>
      <c r="G11" s="42">
        <f>费用分部表!AY10</f>
        <v>0</v>
      </c>
      <c r="H11" s="75">
        <f t="shared" si="1"/>
        <v>0</v>
      </c>
      <c r="I11" s="42">
        <f>费用分部表!AZ10</f>
        <v>0</v>
      </c>
      <c r="J11" s="42">
        <f>费用分部表!AX10</f>
        <v>0</v>
      </c>
      <c r="K11" s="42">
        <f>费用分部表!AL10</f>
        <v>0</v>
      </c>
      <c r="L11" s="75">
        <f t="shared" si="2"/>
        <v>0</v>
      </c>
      <c r="M11" s="42">
        <f>费用分部表!AJ10</f>
        <v>0</v>
      </c>
      <c r="N11" s="42">
        <f>费用分部表!AK10</f>
        <v>0</v>
      </c>
      <c r="O11" s="42">
        <f>费用分部表!BA10</f>
        <v>0</v>
      </c>
      <c r="P11" s="42">
        <f>费用分部表!AO10</f>
        <v>0</v>
      </c>
      <c r="Q11" s="75">
        <f t="shared" si="3"/>
        <v>0</v>
      </c>
      <c r="R11" s="42">
        <f>费用分部表!AN10</f>
        <v>0</v>
      </c>
      <c r="S11" s="42">
        <f>费用分部表!AM10</f>
        <v>0</v>
      </c>
      <c r="T11" s="42">
        <f>费用分部表!AI10</f>
        <v>0</v>
      </c>
      <c r="U11" s="75">
        <f t="shared" si="4"/>
        <v>0</v>
      </c>
      <c r="V11" s="42">
        <f>费用分部表!AQ10</f>
        <v>0</v>
      </c>
      <c r="W11" s="42">
        <f>费用分部表!AR10</f>
        <v>0</v>
      </c>
      <c r="X11" s="42">
        <f>费用分部表!AS10</f>
        <v>0</v>
      </c>
      <c r="Y11" s="42">
        <f>费用分部表!AT10</f>
        <v>0</v>
      </c>
      <c r="Z11" s="42">
        <f>费用分部表!AU10</f>
        <v>0</v>
      </c>
      <c r="AA11" s="42">
        <f>费用分部表!AV10</f>
        <v>0</v>
      </c>
      <c r="AB11" s="42">
        <f>费用分部表!AP10</f>
        <v>0</v>
      </c>
      <c r="AC11" s="42">
        <f>费用分部表!BH10</f>
        <v>0</v>
      </c>
    </row>
    <row r="12" spans="1:29">
      <c r="A12" s="154"/>
      <c r="B12" s="76" t="s">
        <v>303</v>
      </c>
      <c r="C12" s="75">
        <f t="shared" si="0"/>
        <v>0</v>
      </c>
      <c r="D12" s="42">
        <f>费用分部表!Z11</f>
        <v>0</v>
      </c>
      <c r="E12" s="42">
        <f>SUM(费用分部表!D11:Y11)+费用分部表!AI11+费用分部表!AY11+费用分部表!AP11</f>
        <v>0</v>
      </c>
      <c r="F12" s="42">
        <f>费用分部表!AE11+费用分部表!AF11+费用分部表!AH11</f>
        <v>0</v>
      </c>
      <c r="G12" s="42">
        <f>费用分部表!AY11</f>
        <v>0</v>
      </c>
      <c r="H12" s="75">
        <f t="shared" si="1"/>
        <v>0</v>
      </c>
      <c r="I12" s="42">
        <f>费用分部表!AZ11</f>
        <v>0</v>
      </c>
      <c r="J12" s="42">
        <f>费用分部表!AX11</f>
        <v>0</v>
      </c>
      <c r="K12" s="42">
        <f>费用分部表!AL11</f>
        <v>0</v>
      </c>
      <c r="L12" s="75">
        <f t="shared" si="2"/>
        <v>0</v>
      </c>
      <c r="M12" s="42">
        <f>费用分部表!AJ11</f>
        <v>0</v>
      </c>
      <c r="N12" s="42">
        <f>费用分部表!AK11</f>
        <v>0</v>
      </c>
      <c r="O12" s="42">
        <f>费用分部表!BA11</f>
        <v>0</v>
      </c>
      <c r="P12" s="42">
        <f>费用分部表!AO11</f>
        <v>0</v>
      </c>
      <c r="Q12" s="75">
        <f t="shared" si="3"/>
        <v>0</v>
      </c>
      <c r="R12" s="42">
        <f>费用分部表!AN11</f>
        <v>0</v>
      </c>
      <c r="S12" s="42">
        <f>费用分部表!AM11</f>
        <v>0</v>
      </c>
      <c r="T12" s="42">
        <f>费用分部表!AI11</f>
        <v>0</v>
      </c>
      <c r="U12" s="75">
        <f t="shared" si="4"/>
        <v>0</v>
      </c>
      <c r="V12" s="42">
        <f>费用分部表!AQ11</f>
        <v>0</v>
      </c>
      <c r="W12" s="42">
        <f>费用分部表!AR11</f>
        <v>0</v>
      </c>
      <c r="X12" s="42">
        <f>费用分部表!AS11</f>
        <v>0</v>
      </c>
      <c r="Y12" s="42">
        <f>费用分部表!AT11</f>
        <v>0</v>
      </c>
      <c r="Z12" s="42">
        <f>费用分部表!AU11</f>
        <v>0</v>
      </c>
      <c r="AA12" s="42">
        <f>费用分部表!AV11</f>
        <v>0</v>
      </c>
      <c r="AB12" s="42">
        <f>费用分部表!AP11</f>
        <v>0</v>
      </c>
      <c r="AC12" s="42">
        <f>费用分部表!BH11</f>
        <v>0</v>
      </c>
    </row>
    <row r="13" spans="1:29">
      <c r="A13" s="154"/>
      <c r="B13" s="76" t="s">
        <v>342</v>
      </c>
      <c r="C13" s="75">
        <f t="shared" si="0"/>
        <v>0</v>
      </c>
      <c r="D13" s="42">
        <f>费用分部表!Z12</f>
        <v>0</v>
      </c>
      <c r="E13" s="42">
        <f>SUM(费用分部表!D12:Y12)+费用分部表!AI12+费用分部表!AY12+费用分部表!AP12</f>
        <v>0</v>
      </c>
      <c r="F13" s="42">
        <f>费用分部表!AE12+费用分部表!AF12+费用分部表!AH12</f>
        <v>0</v>
      </c>
      <c r="G13" s="42">
        <f>费用分部表!AY12</f>
        <v>0</v>
      </c>
      <c r="H13" s="75">
        <f t="shared" si="1"/>
        <v>0</v>
      </c>
      <c r="I13" s="42">
        <f>费用分部表!AZ12</f>
        <v>0</v>
      </c>
      <c r="J13" s="42">
        <f>费用分部表!AX12</f>
        <v>0</v>
      </c>
      <c r="K13" s="42">
        <f>费用分部表!AL12</f>
        <v>0</v>
      </c>
      <c r="L13" s="75">
        <f t="shared" si="2"/>
        <v>0</v>
      </c>
      <c r="M13" s="42">
        <f>费用分部表!AJ12</f>
        <v>0</v>
      </c>
      <c r="N13" s="42">
        <f>费用分部表!AK12</f>
        <v>0</v>
      </c>
      <c r="O13" s="42">
        <f>费用分部表!BA12</f>
        <v>0</v>
      </c>
      <c r="P13" s="42">
        <f>费用分部表!AO12</f>
        <v>0</v>
      </c>
      <c r="Q13" s="75">
        <f t="shared" si="3"/>
        <v>0</v>
      </c>
      <c r="R13" s="42">
        <f>费用分部表!AN12</f>
        <v>0</v>
      </c>
      <c r="S13" s="42">
        <f>费用分部表!AM12</f>
        <v>0</v>
      </c>
      <c r="T13" s="42">
        <f>费用分部表!AI12</f>
        <v>0</v>
      </c>
      <c r="U13" s="75">
        <f t="shared" si="4"/>
        <v>0</v>
      </c>
      <c r="V13" s="42">
        <f>费用分部表!AQ12</f>
        <v>0</v>
      </c>
      <c r="W13" s="42">
        <f>费用分部表!AR12</f>
        <v>0</v>
      </c>
      <c r="X13" s="42">
        <f>费用分部表!AS12</f>
        <v>0</v>
      </c>
      <c r="Y13" s="42">
        <f>费用分部表!AT12</f>
        <v>0</v>
      </c>
      <c r="Z13" s="42">
        <f>费用分部表!AU12</f>
        <v>0</v>
      </c>
      <c r="AA13" s="42">
        <f>费用分部表!AV12</f>
        <v>0</v>
      </c>
      <c r="AB13" s="42">
        <f>费用分部表!AP12</f>
        <v>0</v>
      </c>
      <c r="AC13" s="42">
        <f>费用分部表!BH12</f>
        <v>0</v>
      </c>
    </row>
    <row r="14" spans="1:29">
      <c r="A14" s="154"/>
      <c r="B14" s="78" t="s">
        <v>305</v>
      </c>
      <c r="C14" s="75">
        <f t="shared" si="0"/>
        <v>0</v>
      </c>
      <c r="D14" s="42">
        <f>费用分部表!Z13</f>
        <v>0</v>
      </c>
      <c r="E14" s="42">
        <f>SUM(费用分部表!D13:Y13)+费用分部表!AI13+费用分部表!AY13+费用分部表!AP13</f>
        <v>0</v>
      </c>
      <c r="F14" s="42">
        <f>费用分部表!AE13+费用分部表!AF13+费用分部表!AH13</f>
        <v>0</v>
      </c>
      <c r="G14" s="42">
        <f>费用分部表!AY13</f>
        <v>0</v>
      </c>
      <c r="H14" s="75">
        <f t="shared" si="1"/>
        <v>0</v>
      </c>
      <c r="I14" s="42">
        <f>费用分部表!AZ13</f>
        <v>0</v>
      </c>
      <c r="J14" s="42">
        <f>费用分部表!AX13</f>
        <v>0</v>
      </c>
      <c r="K14" s="42">
        <f>费用分部表!AL13</f>
        <v>0</v>
      </c>
      <c r="L14" s="75">
        <f t="shared" si="2"/>
        <v>0</v>
      </c>
      <c r="M14" s="42">
        <f>费用分部表!AJ13</f>
        <v>0</v>
      </c>
      <c r="N14" s="42">
        <f>费用分部表!AK13</f>
        <v>0</v>
      </c>
      <c r="O14" s="42">
        <f>费用分部表!BA13</f>
        <v>0</v>
      </c>
      <c r="P14" s="42">
        <f>费用分部表!AO13</f>
        <v>0</v>
      </c>
      <c r="Q14" s="75">
        <f t="shared" si="3"/>
        <v>0</v>
      </c>
      <c r="R14" s="42">
        <f>费用分部表!AN13</f>
        <v>0</v>
      </c>
      <c r="S14" s="42">
        <f>费用分部表!AM13</f>
        <v>0</v>
      </c>
      <c r="T14" s="42">
        <f>费用分部表!AI13</f>
        <v>0</v>
      </c>
      <c r="U14" s="75">
        <f t="shared" si="4"/>
        <v>0</v>
      </c>
      <c r="V14" s="42">
        <f>费用分部表!AQ13</f>
        <v>0</v>
      </c>
      <c r="W14" s="42">
        <f>费用分部表!AR13</f>
        <v>0</v>
      </c>
      <c r="X14" s="42">
        <f>费用分部表!AS13</f>
        <v>0</v>
      </c>
      <c r="Y14" s="42">
        <f>费用分部表!AT13</f>
        <v>0</v>
      </c>
      <c r="Z14" s="42">
        <f>费用分部表!AU13</f>
        <v>0</v>
      </c>
      <c r="AA14" s="42">
        <f>费用分部表!AV13</f>
        <v>0</v>
      </c>
      <c r="AB14" s="42">
        <f>费用分部表!AP13</f>
        <v>0</v>
      </c>
      <c r="AC14" s="42">
        <f>费用分部表!BH13</f>
        <v>0</v>
      </c>
    </row>
    <row r="15" spans="1:29">
      <c r="A15" s="154"/>
      <c r="B15" s="78" t="s">
        <v>3</v>
      </c>
      <c r="C15" s="75">
        <f t="shared" si="0"/>
        <v>0</v>
      </c>
      <c r="D15" s="42">
        <f>费用分部表!Z14</f>
        <v>0</v>
      </c>
      <c r="E15" s="42">
        <f>SUM(费用分部表!D14:Y14)+费用分部表!AI14+费用分部表!AY14+费用分部表!AP14</f>
        <v>0</v>
      </c>
      <c r="F15" s="42">
        <f>费用分部表!AE14+费用分部表!AF14+费用分部表!AH14</f>
        <v>0</v>
      </c>
      <c r="G15" s="42">
        <f>费用分部表!AY14</f>
        <v>0</v>
      </c>
      <c r="H15" s="75">
        <f t="shared" si="1"/>
        <v>0</v>
      </c>
      <c r="I15" s="42">
        <f>费用分部表!AZ14</f>
        <v>0</v>
      </c>
      <c r="J15" s="42">
        <f>费用分部表!AX14</f>
        <v>0</v>
      </c>
      <c r="K15" s="42">
        <f>费用分部表!AL14</f>
        <v>0</v>
      </c>
      <c r="L15" s="75">
        <f t="shared" si="2"/>
        <v>0</v>
      </c>
      <c r="M15" s="42">
        <f>费用分部表!AJ14</f>
        <v>0</v>
      </c>
      <c r="N15" s="42">
        <f>费用分部表!AK14</f>
        <v>0</v>
      </c>
      <c r="O15" s="42">
        <f>费用分部表!BA14</f>
        <v>0</v>
      </c>
      <c r="P15" s="42">
        <f>费用分部表!AO14</f>
        <v>0</v>
      </c>
      <c r="Q15" s="75">
        <f t="shared" si="3"/>
        <v>0</v>
      </c>
      <c r="R15" s="42">
        <f>费用分部表!AN14</f>
        <v>0</v>
      </c>
      <c r="S15" s="42">
        <f>费用分部表!AM14</f>
        <v>0</v>
      </c>
      <c r="T15" s="42">
        <f>费用分部表!AI14</f>
        <v>0</v>
      </c>
      <c r="U15" s="75">
        <f t="shared" si="4"/>
        <v>0</v>
      </c>
      <c r="V15" s="42">
        <f>费用分部表!AQ14</f>
        <v>0</v>
      </c>
      <c r="W15" s="42">
        <f>费用分部表!AR14</f>
        <v>0</v>
      </c>
      <c r="X15" s="42">
        <f>费用分部表!AS14</f>
        <v>0</v>
      </c>
      <c r="Y15" s="42">
        <f>费用分部表!AT14</f>
        <v>0</v>
      </c>
      <c r="Z15" s="42">
        <f>费用分部表!AU14</f>
        <v>0</v>
      </c>
      <c r="AA15" s="42">
        <f>费用分部表!AV14</f>
        <v>0</v>
      </c>
      <c r="AB15" s="42">
        <f>费用分部表!AP14</f>
        <v>0</v>
      </c>
      <c r="AC15" s="42">
        <f>费用分部表!BH14</f>
        <v>0</v>
      </c>
    </row>
    <row r="16" spans="1:29">
      <c r="A16" s="154"/>
      <c r="B16" s="78" t="s">
        <v>4</v>
      </c>
      <c r="C16" s="75">
        <f t="shared" si="0"/>
        <v>0</v>
      </c>
      <c r="D16" s="42">
        <f>费用分部表!Z15</f>
        <v>0</v>
      </c>
      <c r="E16" s="42">
        <f>SUM(费用分部表!D15:Y15)+费用分部表!AI15+费用分部表!AY15+费用分部表!AP15</f>
        <v>0</v>
      </c>
      <c r="F16" s="42">
        <f>费用分部表!AE15+费用分部表!AF15+费用分部表!AH15</f>
        <v>0</v>
      </c>
      <c r="G16" s="42">
        <f>费用分部表!AY15</f>
        <v>0</v>
      </c>
      <c r="H16" s="75">
        <f t="shared" si="1"/>
        <v>0</v>
      </c>
      <c r="I16" s="42">
        <f>费用分部表!AZ15</f>
        <v>0</v>
      </c>
      <c r="J16" s="42">
        <f>费用分部表!AX15</f>
        <v>0</v>
      </c>
      <c r="K16" s="42">
        <f>费用分部表!AL15</f>
        <v>0</v>
      </c>
      <c r="L16" s="75">
        <f t="shared" si="2"/>
        <v>0</v>
      </c>
      <c r="M16" s="42">
        <f>费用分部表!AJ15</f>
        <v>0</v>
      </c>
      <c r="N16" s="42">
        <f>费用分部表!AK15</f>
        <v>0</v>
      </c>
      <c r="O16" s="42">
        <f>费用分部表!BA15</f>
        <v>0</v>
      </c>
      <c r="P16" s="42">
        <f>费用分部表!AO15</f>
        <v>0</v>
      </c>
      <c r="Q16" s="75">
        <f t="shared" si="3"/>
        <v>0</v>
      </c>
      <c r="R16" s="42">
        <f>费用分部表!AN15</f>
        <v>0</v>
      </c>
      <c r="S16" s="42">
        <f>费用分部表!AM15</f>
        <v>0</v>
      </c>
      <c r="T16" s="42">
        <f>费用分部表!AI15</f>
        <v>0</v>
      </c>
      <c r="U16" s="75">
        <f t="shared" si="4"/>
        <v>0</v>
      </c>
      <c r="V16" s="42">
        <f>费用分部表!AQ15</f>
        <v>0</v>
      </c>
      <c r="W16" s="42">
        <f>费用分部表!AR15</f>
        <v>0</v>
      </c>
      <c r="X16" s="42">
        <f>费用分部表!AS15</f>
        <v>0</v>
      </c>
      <c r="Y16" s="42">
        <f>费用分部表!AT15</f>
        <v>0</v>
      </c>
      <c r="Z16" s="42">
        <f>费用分部表!AU15</f>
        <v>0</v>
      </c>
      <c r="AA16" s="42">
        <f>费用分部表!AV15</f>
        <v>0</v>
      </c>
      <c r="AB16" s="42">
        <f>费用分部表!AP15</f>
        <v>0</v>
      </c>
      <c r="AC16" s="42">
        <f>费用分部表!BH15</f>
        <v>0</v>
      </c>
    </row>
    <row r="17" spans="1:29">
      <c r="A17" s="154"/>
      <c r="B17" s="78" t="s">
        <v>5</v>
      </c>
      <c r="C17" s="75">
        <f t="shared" si="0"/>
        <v>1170.33</v>
      </c>
      <c r="D17" s="42">
        <f>费用分部表!Z16</f>
        <v>0</v>
      </c>
      <c r="E17" s="42">
        <f>SUM(费用分部表!D16:Y16)+费用分部表!AI16+费用分部表!AY16+费用分部表!AP16</f>
        <v>86.83</v>
      </c>
      <c r="F17" s="42">
        <f>费用分部表!AE16+费用分部表!AF16+费用分部表!AH16</f>
        <v>0</v>
      </c>
      <c r="G17" s="42">
        <f>费用分部表!AY16</f>
        <v>0</v>
      </c>
      <c r="H17" s="75">
        <f t="shared" si="1"/>
        <v>0</v>
      </c>
      <c r="I17" s="42">
        <f>费用分部表!AZ16</f>
        <v>0</v>
      </c>
      <c r="J17" s="42">
        <f>费用分部表!AX16</f>
        <v>0</v>
      </c>
      <c r="K17" s="42">
        <f>费用分部表!AL16</f>
        <v>0</v>
      </c>
      <c r="L17" s="75">
        <f t="shared" si="2"/>
        <v>0</v>
      </c>
      <c r="M17" s="42">
        <f>费用分部表!AJ16</f>
        <v>0</v>
      </c>
      <c r="N17" s="42">
        <f>费用分部表!AK16</f>
        <v>0</v>
      </c>
      <c r="O17" s="42">
        <f>费用分部表!BA16</f>
        <v>0</v>
      </c>
      <c r="P17" s="42">
        <f>费用分部表!AO16</f>
        <v>0</v>
      </c>
      <c r="Q17" s="75">
        <f t="shared" si="3"/>
        <v>0</v>
      </c>
      <c r="R17" s="42">
        <f>费用分部表!AN16</f>
        <v>0</v>
      </c>
      <c r="S17" s="42">
        <f>费用分部表!AM16</f>
        <v>0</v>
      </c>
      <c r="T17" s="42">
        <f>费用分部表!AI16</f>
        <v>0</v>
      </c>
      <c r="U17" s="75">
        <f t="shared" si="4"/>
        <v>1083.5</v>
      </c>
      <c r="V17" s="42">
        <f>费用分部表!AQ16</f>
        <v>0</v>
      </c>
      <c r="W17" s="42">
        <f>费用分部表!AR16</f>
        <v>0</v>
      </c>
      <c r="X17" s="42">
        <f>费用分部表!AS16</f>
        <v>0</v>
      </c>
      <c r="Y17" s="42">
        <f>费用分部表!AT16</f>
        <v>0</v>
      </c>
      <c r="Z17" s="42">
        <f>费用分部表!AU16</f>
        <v>909.84</v>
      </c>
      <c r="AA17" s="42">
        <f>费用分部表!AV16</f>
        <v>173.66</v>
      </c>
      <c r="AB17" s="42">
        <f>费用分部表!AP16</f>
        <v>86.83</v>
      </c>
      <c r="AC17" s="42">
        <f>费用分部表!BH16</f>
        <v>0</v>
      </c>
    </row>
    <row r="18" spans="1:29">
      <c r="A18" s="154"/>
      <c r="B18" s="78" t="s">
        <v>306</v>
      </c>
      <c r="C18" s="75">
        <f t="shared" si="0"/>
        <v>0</v>
      </c>
      <c r="D18" s="42">
        <f>费用分部表!Z17</f>
        <v>0</v>
      </c>
      <c r="E18" s="42">
        <f>SUM(费用分部表!D17:Y17)+费用分部表!AI17+费用分部表!AY17+费用分部表!AP17</f>
        <v>0</v>
      </c>
      <c r="F18" s="42">
        <f>费用分部表!AE17+费用分部表!AF17+费用分部表!AH17</f>
        <v>0</v>
      </c>
      <c r="G18" s="42">
        <f>费用分部表!AY17</f>
        <v>0</v>
      </c>
      <c r="H18" s="75">
        <f t="shared" si="1"/>
        <v>0</v>
      </c>
      <c r="I18" s="42">
        <f>费用分部表!AZ17</f>
        <v>0</v>
      </c>
      <c r="J18" s="42">
        <f>费用分部表!AX17</f>
        <v>0</v>
      </c>
      <c r="K18" s="42">
        <f>费用分部表!AL17</f>
        <v>0</v>
      </c>
      <c r="L18" s="75">
        <f t="shared" si="2"/>
        <v>0</v>
      </c>
      <c r="M18" s="42">
        <f>费用分部表!AJ17</f>
        <v>0</v>
      </c>
      <c r="N18" s="42">
        <f>费用分部表!AK17</f>
        <v>0</v>
      </c>
      <c r="O18" s="42">
        <f>费用分部表!BA17</f>
        <v>0</v>
      </c>
      <c r="P18" s="42">
        <f>费用分部表!AO17</f>
        <v>0</v>
      </c>
      <c r="Q18" s="75">
        <f t="shared" si="3"/>
        <v>0</v>
      </c>
      <c r="R18" s="42">
        <f>费用分部表!AN17</f>
        <v>0</v>
      </c>
      <c r="S18" s="42">
        <f>费用分部表!AM17</f>
        <v>0</v>
      </c>
      <c r="T18" s="42">
        <f>费用分部表!AI17</f>
        <v>0</v>
      </c>
      <c r="U18" s="75">
        <f t="shared" si="4"/>
        <v>0</v>
      </c>
      <c r="V18" s="42">
        <f>费用分部表!AQ17</f>
        <v>0</v>
      </c>
      <c r="W18" s="42">
        <f>费用分部表!AR17</f>
        <v>0</v>
      </c>
      <c r="X18" s="42">
        <f>费用分部表!AS17</f>
        <v>0</v>
      </c>
      <c r="Y18" s="42">
        <f>费用分部表!AT17</f>
        <v>0</v>
      </c>
      <c r="Z18" s="42">
        <f>费用分部表!AU17</f>
        <v>0</v>
      </c>
      <c r="AA18" s="42">
        <f>费用分部表!AV17</f>
        <v>0</v>
      </c>
      <c r="AB18" s="42">
        <f>费用分部表!AP17</f>
        <v>0</v>
      </c>
      <c r="AC18" s="42">
        <f>费用分部表!BH17</f>
        <v>0</v>
      </c>
    </row>
    <row r="19" spans="1:29">
      <c r="A19" s="154"/>
      <c r="B19" s="78" t="s">
        <v>307</v>
      </c>
      <c r="C19" s="75">
        <f t="shared" si="0"/>
        <v>0</v>
      </c>
      <c r="D19" s="42">
        <f>费用分部表!Z18</f>
        <v>0</v>
      </c>
      <c r="E19" s="42">
        <f>SUM(费用分部表!D18:Y18)+费用分部表!AI18+费用分部表!AY18+费用分部表!AP18</f>
        <v>0</v>
      </c>
      <c r="F19" s="42">
        <f>费用分部表!AE18+费用分部表!AF18+费用分部表!AH18</f>
        <v>0</v>
      </c>
      <c r="G19" s="42">
        <f>费用分部表!AY18</f>
        <v>0</v>
      </c>
      <c r="H19" s="75">
        <f t="shared" si="1"/>
        <v>0</v>
      </c>
      <c r="I19" s="42">
        <f>费用分部表!AZ18</f>
        <v>0</v>
      </c>
      <c r="J19" s="42">
        <f>费用分部表!AX18</f>
        <v>0</v>
      </c>
      <c r="K19" s="42">
        <f>费用分部表!AL18</f>
        <v>0</v>
      </c>
      <c r="L19" s="75">
        <f t="shared" si="2"/>
        <v>0</v>
      </c>
      <c r="M19" s="42">
        <f>费用分部表!AJ18</f>
        <v>0</v>
      </c>
      <c r="N19" s="42">
        <f>费用分部表!AK18</f>
        <v>0</v>
      </c>
      <c r="O19" s="42">
        <f>费用分部表!BA18</f>
        <v>0</v>
      </c>
      <c r="P19" s="42">
        <f>费用分部表!AO18</f>
        <v>0</v>
      </c>
      <c r="Q19" s="75">
        <f t="shared" si="3"/>
        <v>0</v>
      </c>
      <c r="R19" s="42">
        <f>费用分部表!AN18</f>
        <v>0</v>
      </c>
      <c r="S19" s="42">
        <f>费用分部表!AM18</f>
        <v>0</v>
      </c>
      <c r="T19" s="42">
        <f>费用分部表!AI18</f>
        <v>0</v>
      </c>
      <c r="U19" s="75">
        <f t="shared" si="4"/>
        <v>0</v>
      </c>
      <c r="V19" s="42">
        <f>费用分部表!AQ18</f>
        <v>0</v>
      </c>
      <c r="W19" s="42">
        <f>费用分部表!AR18</f>
        <v>0</v>
      </c>
      <c r="X19" s="42">
        <f>费用分部表!AS18</f>
        <v>0</v>
      </c>
      <c r="Y19" s="42">
        <f>费用分部表!AT18</f>
        <v>0</v>
      </c>
      <c r="Z19" s="42">
        <f>费用分部表!AU18</f>
        <v>0</v>
      </c>
      <c r="AA19" s="42">
        <f>费用分部表!AV18</f>
        <v>0</v>
      </c>
      <c r="AB19" s="42">
        <f>费用分部表!AP18</f>
        <v>0</v>
      </c>
      <c r="AC19" s="42">
        <f>费用分部表!BH18</f>
        <v>0</v>
      </c>
    </row>
    <row r="20" spans="1:29">
      <c r="A20" s="154"/>
      <c r="B20" s="78" t="s">
        <v>308</v>
      </c>
      <c r="C20" s="75">
        <f t="shared" si="0"/>
        <v>0</v>
      </c>
      <c r="D20" s="42">
        <f>费用分部表!Z19</f>
        <v>0</v>
      </c>
      <c r="E20" s="42">
        <f>SUM(费用分部表!D19:Y19)+费用分部表!AI19+费用分部表!AY19+费用分部表!AP19</f>
        <v>0</v>
      </c>
      <c r="F20" s="42">
        <f>费用分部表!AE19+费用分部表!AF19+费用分部表!AH19</f>
        <v>0</v>
      </c>
      <c r="G20" s="42">
        <f>费用分部表!AY19</f>
        <v>0</v>
      </c>
      <c r="H20" s="75">
        <f t="shared" si="1"/>
        <v>0</v>
      </c>
      <c r="I20" s="42">
        <f>费用分部表!AZ19</f>
        <v>0</v>
      </c>
      <c r="J20" s="42">
        <f>费用分部表!AX19</f>
        <v>0</v>
      </c>
      <c r="K20" s="42">
        <f>费用分部表!AL19</f>
        <v>0</v>
      </c>
      <c r="L20" s="75">
        <f t="shared" si="2"/>
        <v>0</v>
      </c>
      <c r="M20" s="42">
        <f>费用分部表!AJ19</f>
        <v>0</v>
      </c>
      <c r="N20" s="42">
        <f>费用分部表!AK19</f>
        <v>0</v>
      </c>
      <c r="O20" s="42">
        <f>费用分部表!BA19</f>
        <v>0</v>
      </c>
      <c r="P20" s="42">
        <f>费用分部表!AO19</f>
        <v>0</v>
      </c>
      <c r="Q20" s="75">
        <f t="shared" si="3"/>
        <v>0</v>
      </c>
      <c r="R20" s="42">
        <f>费用分部表!AN19</f>
        <v>0</v>
      </c>
      <c r="S20" s="42">
        <f>费用分部表!AM19</f>
        <v>0</v>
      </c>
      <c r="T20" s="42">
        <f>费用分部表!AI19</f>
        <v>0</v>
      </c>
      <c r="U20" s="75">
        <f t="shared" si="4"/>
        <v>0</v>
      </c>
      <c r="V20" s="42">
        <f>费用分部表!AQ19</f>
        <v>0</v>
      </c>
      <c r="W20" s="42">
        <f>费用分部表!AR19</f>
        <v>0</v>
      </c>
      <c r="X20" s="42">
        <f>费用分部表!AS19</f>
        <v>0</v>
      </c>
      <c r="Y20" s="42">
        <f>费用分部表!AT19</f>
        <v>0</v>
      </c>
      <c r="Z20" s="42">
        <f>费用分部表!AU19</f>
        <v>0</v>
      </c>
      <c r="AA20" s="42">
        <f>费用分部表!AV19</f>
        <v>0</v>
      </c>
      <c r="AB20" s="42">
        <f>费用分部表!AP19</f>
        <v>0</v>
      </c>
      <c r="AC20" s="42">
        <f>费用分部表!BH19</f>
        <v>0</v>
      </c>
    </row>
    <row r="21" spans="1:29">
      <c r="A21" s="154"/>
      <c r="B21" s="78" t="s">
        <v>309</v>
      </c>
      <c r="C21" s="75">
        <f t="shared" si="0"/>
        <v>0</v>
      </c>
      <c r="D21" s="42">
        <f>费用分部表!Z20</f>
        <v>0</v>
      </c>
      <c r="E21" s="42">
        <f>SUM(费用分部表!D20:Y20)+费用分部表!AI20+费用分部表!AY20+费用分部表!AP20</f>
        <v>0</v>
      </c>
      <c r="F21" s="42">
        <f>费用分部表!AE20+费用分部表!AF20+费用分部表!AH20</f>
        <v>0</v>
      </c>
      <c r="G21" s="42">
        <f>费用分部表!AY20</f>
        <v>0</v>
      </c>
      <c r="H21" s="75">
        <f t="shared" si="1"/>
        <v>0</v>
      </c>
      <c r="I21" s="42">
        <f>费用分部表!AZ20</f>
        <v>0</v>
      </c>
      <c r="J21" s="42">
        <f>费用分部表!AX20</f>
        <v>0</v>
      </c>
      <c r="K21" s="42">
        <f>费用分部表!AL20</f>
        <v>0</v>
      </c>
      <c r="L21" s="75">
        <f t="shared" si="2"/>
        <v>0</v>
      </c>
      <c r="M21" s="42">
        <f>费用分部表!AJ20</f>
        <v>0</v>
      </c>
      <c r="N21" s="42">
        <f>费用分部表!AK20</f>
        <v>0</v>
      </c>
      <c r="O21" s="42">
        <f>费用分部表!BA20</f>
        <v>0</v>
      </c>
      <c r="P21" s="42">
        <f>费用分部表!AO20</f>
        <v>0</v>
      </c>
      <c r="Q21" s="75">
        <f t="shared" si="3"/>
        <v>0</v>
      </c>
      <c r="R21" s="42">
        <f>费用分部表!AN20</f>
        <v>0</v>
      </c>
      <c r="S21" s="42">
        <f>费用分部表!AM20</f>
        <v>0</v>
      </c>
      <c r="T21" s="42">
        <f>费用分部表!AI20</f>
        <v>0</v>
      </c>
      <c r="U21" s="75">
        <f t="shared" si="4"/>
        <v>0</v>
      </c>
      <c r="V21" s="42">
        <f>费用分部表!AQ20</f>
        <v>0</v>
      </c>
      <c r="W21" s="42">
        <f>费用分部表!AR20</f>
        <v>0</v>
      </c>
      <c r="X21" s="42">
        <f>费用分部表!AS20</f>
        <v>0</v>
      </c>
      <c r="Y21" s="42">
        <f>费用分部表!AT20</f>
        <v>0</v>
      </c>
      <c r="Z21" s="42">
        <f>费用分部表!AU20</f>
        <v>0</v>
      </c>
      <c r="AA21" s="42">
        <f>费用分部表!AV20</f>
        <v>0</v>
      </c>
      <c r="AB21" s="42">
        <f>费用分部表!AP20</f>
        <v>0</v>
      </c>
      <c r="AC21" s="42">
        <f>费用分部表!BH20</f>
        <v>0</v>
      </c>
    </row>
    <row r="22" spans="1:29">
      <c r="A22" s="154"/>
      <c r="B22" s="79" t="s">
        <v>6</v>
      </c>
      <c r="C22" s="75">
        <f t="shared" si="0"/>
        <v>0</v>
      </c>
      <c r="D22" s="42">
        <f>费用分部表!Z21</f>
        <v>0</v>
      </c>
      <c r="E22" s="42">
        <f>SUM(费用分部表!D21:Y21)+费用分部表!AI21+费用分部表!AY21+费用分部表!AP21</f>
        <v>0</v>
      </c>
      <c r="F22" s="42">
        <f>费用分部表!AE21+费用分部表!AF21+费用分部表!AH21</f>
        <v>0</v>
      </c>
      <c r="G22" s="42">
        <f>费用分部表!AY21</f>
        <v>0</v>
      </c>
      <c r="H22" s="75">
        <f t="shared" si="1"/>
        <v>0</v>
      </c>
      <c r="I22" s="42">
        <f>费用分部表!AZ21</f>
        <v>0</v>
      </c>
      <c r="J22" s="42">
        <f>费用分部表!AX21</f>
        <v>0</v>
      </c>
      <c r="K22" s="42">
        <f>费用分部表!AL21</f>
        <v>0</v>
      </c>
      <c r="L22" s="75">
        <f t="shared" si="2"/>
        <v>0</v>
      </c>
      <c r="M22" s="42">
        <f>费用分部表!AJ21</f>
        <v>0</v>
      </c>
      <c r="N22" s="42">
        <f>费用分部表!AK21</f>
        <v>0</v>
      </c>
      <c r="O22" s="42">
        <f>费用分部表!BA21</f>
        <v>0</v>
      </c>
      <c r="P22" s="42">
        <f>费用分部表!AO21</f>
        <v>0</v>
      </c>
      <c r="Q22" s="75">
        <f t="shared" si="3"/>
        <v>0</v>
      </c>
      <c r="R22" s="42">
        <f>费用分部表!AN21</f>
        <v>0</v>
      </c>
      <c r="S22" s="42">
        <f>费用分部表!AM21</f>
        <v>0</v>
      </c>
      <c r="T22" s="42">
        <f>费用分部表!AI21</f>
        <v>0</v>
      </c>
      <c r="U22" s="75">
        <f t="shared" si="4"/>
        <v>0</v>
      </c>
      <c r="V22" s="42">
        <f>费用分部表!AQ21</f>
        <v>0</v>
      </c>
      <c r="W22" s="42">
        <f>费用分部表!AR21</f>
        <v>0</v>
      </c>
      <c r="X22" s="42">
        <f>费用分部表!AS21</f>
        <v>0</v>
      </c>
      <c r="Y22" s="42">
        <f>费用分部表!AT21</f>
        <v>0</v>
      </c>
      <c r="Z22" s="42">
        <f>费用分部表!AU21</f>
        <v>0</v>
      </c>
      <c r="AA22" s="42">
        <f>费用分部表!AV21</f>
        <v>0</v>
      </c>
      <c r="AB22" s="42">
        <f>费用分部表!AP21</f>
        <v>0</v>
      </c>
      <c r="AC22" s="42">
        <f>费用分部表!BH21</f>
        <v>0</v>
      </c>
    </row>
    <row r="23" spans="1:29">
      <c r="A23" s="154"/>
      <c r="B23" s="79" t="s">
        <v>7</v>
      </c>
      <c r="C23" s="75">
        <f t="shared" si="0"/>
        <v>0</v>
      </c>
      <c r="D23" s="42">
        <f>费用分部表!Z22</f>
        <v>0</v>
      </c>
      <c r="E23" s="42">
        <f>SUM(费用分部表!D22:Y22)+费用分部表!AI22+费用分部表!AY22+费用分部表!AP22</f>
        <v>0</v>
      </c>
      <c r="F23" s="42">
        <f>费用分部表!AE22+费用分部表!AF22+费用分部表!AH22</f>
        <v>0</v>
      </c>
      <c r="G23" s="42">
        <f>费用分部表!AY22</f>
        <v>0</v>
      </c>
      <c r="H23" s="75">
        <f t="shared" si="1"/>
        <v>0</v>
      </c>
      <c r="I23" s="42">
        <f>费用分部表!AZ22</f>
        <v>0</v>
      </c>
      <c r="J23" s="42">
        <f>费用分部表!AX22</f>
        <v>0</v>
      </c>
      <c r="K23" s="42">
        <f>费用分部表!AL22</f>
        <v>0</v>
      </c>
      <c r="L23" s="75">
        <f t="shared" si="2"/>
        <v>0</v>
      </c>
      <c r="M23" s="42">
        <f>费用分部表!AJ22</f>
        <v>0</v>
      </c>
      <c r="N23" s="42">
        <f>费用分部表!AK22</f>
        <v>0</v>
      </c>
      <c r="O23" s="42">
        <f>费用分部表!BA22</f>
        <v>0</v>
      </c>
      <c r="P23" s="42">
        <f>费用分部表!AO22</f>
        <v>0</v>
      </c>
      <c r="Q23" s="75">
        <f t="shared" si="3"/>
        <v>0</v>
      </c>
      <c r="R23" s="42">
        <f>费用分部表!AN22</f>
        <v>0</v>
      </c>
      <c r="S23" s="42">
        <f>费用分部表!AM22</f>
        <v>0</v>
      </c>
      <c r="T23" s="42">
        <f>费用分部表!AI22</f>
        <v>0</v>
      </c>
      <c r="U23" s="75">
        <f t="shared" si="4"/>
        <v>0</v>
      </c>
      <c r="V23" s="42">
        <f>费用分部表!AQ22</f>
        <v>0</v>
      </c>
      <c r="W23" s="42">
        <f>费用分部表!AR22</f>
        <v>0</v>
      </c>
      <c r="X23" s="42">
        <f>费用分部表!AS22</f>
        <v>0</v>
      </c>
      <c r="Y23" s="42">
        <f>费用分部表!AT22</f>
        <v>0</v>
      </c>
      <c r="Z23" s="42">
        <f>费用分部表!AU22</f>
        <v>0</v>
      </c>
      <c r="AA23" s="42">
        <f>费用分部表!AV22</f>
        <v>0</v>
      </c>
      <c r="AB23" s="42">
        <f>费用分部表!AP22</f>
        <v>0</v>
      </c>
      <c r="AC23" s="42">
        <f>费用分部表!BH22</f>
        <v>0</v>
      </c>
    </row>
    <row r="24" spans="1:29">
      <c r="A24" s="154"/>
      <c r="B24" s="79" t="s">
        <v>8</v>
      </c>
      <c r="C24" s="75">
        <f t="shared" si="0"/>
        <v>0</v>
      </c>
      <c r="D24" s="42">
        <f>费用分部表!Z23</f>
        <v>0</v>
      </c>
      <c r="E24" s="42">
        <f>SUM(费用分部表!D23:Y23)+费用分部表!AI23+费用分部表!AY23+费用分部表!AP23</f>
        <v>0</v>
      </c>
      <c r="F24" s="42">
        <f>费用分部表!AE23+费用分部表!AF23+费用分部表!AH23</f>
        <v>0</v>
      </c>
      <c r="G24" s="42">
        <f>费用分部表!AY23</f>
        <v>0</v>
      </c>
      <c r="H24" s="75">
        <f t="shared" si="1"/>
        <v>0</v>
      </c>
      <c r="I24" s="42">
        <f>费用分部表!AZ23</f>
        <v>0</v>
      </c>
      <c r="J24" s="42">
        <f>费用分部表!AX23</f>
        <v>0</v>
      </c>
      <c r="K24" s="42">
        <f>费用分部表!AL23</f>
        <v>0</v>
      </c>
      <c r="L24" s="75">
        <f t="shared" si="2"/>
        <v>0</v>
      </c>
      <c r="M24" s="42">
        <f>费用分部表!AJ23</f>
        <v>0</v>
      </c>
      <c r="N24" s="42">
        <f>费用分部表!AK23</f>
        <v>0</v>
      </c>
      <c r="O24" s="42">
        <f>费用分部表!BA23</f>
        <v>0</v>
      </c>
      <c r="P24" s="42">
        <f>费用分部表!AO23</f>
        <v>0</v>
      </c>
      <c r="Q24" s="75">
        <f t="shared" si="3"/>
        <v>0</v>
      </c>
      <c r="R24" s="42">
        <f>费用分部表!AN23</f>
        <v>0</v>
      </c>
      <c r="S24" s="42">
        <f>费用分部表!AM23</f>
        <v>0</v>
      </c>
      <c r="T24" s="42">
        <f>费用分部表!AI23</f>
        <v>0</v>
      </c>
      <c r="U24" s="75">
        <f t="shared" si="4"/>
        <v>0</v>
      </c>
      <c r="V24" s="42">
        <f>费用分部表!AQ23</f>
        <v>0</v>
      </c>
      <c r="W24" s="42">
        <f>费用分部表!AR23</f>
        <v>0</v>
      </c>
      <c r="X24" s="42">
        <f>费用分部表!AS23</f>
        <v>0</v>
      </c>
      <c r="Y24" s="42">
        <f>费用分部表!AT23</f>
        <v>0</v>
      </c>
      <c r="Z24" s="42">
        <f>费用分部表!AU23</f>
        <v>0</v>
      </c>
      <c r="AA24" s="42">
        <f>费用分部表!AV23</f>
        <v>0</v>
      </c>
      <c r="AB24" s="42">
        <f>费用分部表!AP23</f>
        <v>0</v>
      </c>
      <c r="AC24" s="42">
        <f>费用分部表!BH23</f>
        <v>0</v>
      </c>
    </row>
    <row r="25" spans="1:29">
      <c r="A25" s="154"/>
      <c r="B25" s="80" t="s">
        <v>343</v>
      </c>
      <c r="C25" s="75">
        <f t="shared" si="0"/>
        <v>7169551.3400000008</v>
      </c>
      <c r="D25" s="75">
        <f>费用分部表!Z24</f>
        <v>0</v>
      </c>
      <c r="E25" s="75">
        <f>SUM(费用分部表!D24:Y24)+费用分部表!AI24+费用分部表!AY24+费用分部表!AP24</f>
        <v>-1230.0399999999786</v>
      </c>
      <c r="F25" s="75">
        <f>费用分部表!AE24+费用分部表!AF24+费用分部表!AH24</f>
        <v>6404718.7800000003</v>
      </c>
      <c r="G25" s="75">
        <f>费用分部表!AY24</f>
        <v>3181.61</v>
      </c>
      <c r="H25" s="75">
        <f t="shared" si="1"/>
        <v>80755.94</v>
      </c>
      <c r="I25" s="75">
        <f>费用分部表!AZ24</f>
        <v>19578.810000000001</v>
      </c>
      <c r="J25" s="75">
        <f>费用分部表!AX24</f>
        <v>4.63</v>
      </c>
      <c r="K25" s="75">
        <f>费用分部表!AL24</f>
        <v>61172.5</v>
      </c>
      <c r="L25" s="75">
        <f t="shared" si="2"/>
        <v>496406.05</v>
      </c>
      <c r="M25" s="75">
        <f>费用分部表!AJ24</f>
        <v>255732.34</v>
      </c>
      <c r="N25" s="75">
        <f>费用分部表!AK24</f>
        <v>111139.75</v>
      </c>
      <c r="O25" s="75">
        <f>费用分部表!BA24</f>
        <v>127112.69</v>
      </c>
      <c r="P25" s="75">
        <f>费用分部表!AO24</f>
        <v>2421.27</v>
      </c>
      <c r="Q25" s="75">
        <f t="shared" si="3"/>
        <v>94420.88</v>
      </c>
      <c r="R25" s="75">
        <f>费用分部表!AN24</f>
        <v>58347.199999999997</v>
      </c>
      <c r="S25" s="75">
        <f>费用分部表!AM24</f>
        <v>36073.68</v>
      </c>
      <c r="T25" s="75">
        <f>费用分部表!AI24</f>
        <v>-2.41</v>
      </c>
      <c r="U25" s="75">
        <f t="shared" si="4"/>
        <v>94479.73000000001</v>
      </c>
      <c r="V25" s="75">
        <f>费用分部表!AQ24</f>
        <v>76428.44</v>
      </c>
      <c r="W25" s="75">
        <f>费用分部表!AR24</f>
        <v>15218.94</v>
      </c>
      <c r="X25" s="75">
        <f>费用分部表!AS24</f>
        <v>801</v>
      </c>
      <c r="Y25" s="75">
        <f>费用分部表!AT24</f>
        <v>947.85</v>
      </c>
      <c r="Z25" s="75">
        <f>费用分部表!AU24</f>
        <v>909.84</v>
      </c>
      <c r="AA25" s="75">
        <f>费用分部表!AV24</f>
        <v>173.66</v>
      </c>
      <c r="AB25" s="75">
        <f>费用分部表!AP24</f>
        <v>86.83</v>
      </c>
      <c r="AC25" s="75">
        <f>费用分部表!BH24</f>
        <v>0</v>
      </c>
    </row>
    <row r="26" spans="1:29">
      <c r="A26" s="154" t="s">
        <v>344</v>
      </c>
      <c r="B26" s="81" t="s">
        <v>312</v>
      </c>
      <c r="C26" s="75">
        <f t="shared" si="0"/>
        <v>26674869.149999999</v>
      </c>
      <c r="D26" s="42">
        <f>费用分部表!Z25</f>
        <v>0</v>
      </c>
      <c r="E26" s="42">
        <f>SUM(费用分部表!D25:Y25)+费用分部表!AI25+费用分部表!AY25+费用分部表!AP25</f>
        <v>7623170.9600000009</v>
      </c>
      <c r="F26" s="42">
        <f>费用分部表!AE25+费用分部表!AF25+费用分部表!AH25</f>
        <v>13409492.439999996</v>
      </c>
      <c r="G26" s="42">
        <f>费用分部表!AY25</f>
        <v>369164</v>
      </c>
      <c r="H26" s="75">
        <f t="shared" si="1"/>
        <v>1077228</v>
      </c>
      <c r="I26" s="42">
        <f>费用分部表!AZ25</f>
        <v>253244</v>
      </c>
      <c r="J26" s="42">
        <f>费用分部表!AX25</f>
        <v>226376</v>
      </c>
      <c r="K26" s="42">
        <f>费用分部表!AL25</f>
        <v>597608</v>
      </c>
      <c r="L26" s="75">
        <f t="shared" si="2"/>
        <v>631443.47</v>
      </c>
      <c r="M26" s="42">
        <f>费用分部表!AJ25</f>
        <v>88900</v>
      </c>
      <c r="N26" s="42">
        <f>费用分部表!AK25</f>
        <v>140853.32999999999</v>
      </c>
      <c r="O26" s="42">
        <f>费用分部表!BA25</f>
        <v>269482.14</v>
      </c>
      <c r="P26" s="42">
        <f>费用分部表!AO25</f>
        <v>132208</v>
      </c>
      <c r="Q26" s="75">
        <f t="shared" si="3"/>
        <v>613468</v>
      </c>
      <c r="R26" s="42">
        <f>费用分部表!AN25</f>
        <v>282500</v>
      </c>
      <c r="S26" s="42">
        <f>费用分部表!AM25</f>
        <v>330968</v>
      </c>
      <c r="T26" s="42">
        <f>费用分部表!AI25</f>
        <v>281157.23</v>
      </c>
      <c r="U26" s="75">
        <f t="shared" si="4"/>
        <v>3320066.2800000003</v>
      </c>
      <c r="V26" s="42">
        <f>费用分部表!AQ25</f>
        <v>1026887.53</v>
      </c>
      <c r="W26" s="42">
        <f>费用分部表!AR25</f>
        <v>1165088</v>
      </c>
      <c r="X26" s="42">
        <f>费用分部表!AS25</f>
        <v>448315.75</v>
      </c>
      <c r="Y26" s="42">
        <f>费用分部表!AT25</f>
        <v>167295</v>
      </c>
      <c r="Z26" s="42">
        <f>费用分部表!AU25</f>
        <v>325480</v>
      </c>
      <c r="AA26" s="42">
        <f>费用分部表!AV25</f>
        <v>187000</v>
      </c>
      <c r="AB26" s="42">
        <f>费用分部表!AP25</f>
        <v>415894</v>
      </c>
      <c r="AC26" s="42">
        <f>费用分部表!BH25</f>
        <v>866124.03</v>
      </c>
    </row>
    <row r="27" spans="1:29">
      <c r="A27" s="154"/>
      <c r="B27" s="79" t="s">
        <v>313</v>
      </c>
      <c r="C27" s="75">
        <f t="shared" si="0"/>
        <v>0</v>
      </c>
      <c r="D27" s="42">
        <f>费用分部表!Z26</f>
        <v>0</v>
      </c>
      <c r="E27" s="42">
        <f>SUM(费用分部表!D26:Y26)+费用分部表!AI26+费用分部表!AY26+费用分部表!AP26</f>
        <v>0</v>
      </c>
      <c r="F27" s="42">
        <f>费用分部表!AE26+费用分部表!AF26+费用分部表!AH26</f>
        <v>0</v>
      </c>
      <c r="G27" s="42">
        <f>费用分部表!AY26</f>
        <v>0</v>
      </c>
      <c r="H27" s="75">
        <f t="shared" si="1"/>
        <v>0</v>
      </c>
      <c r="I27" s="42">
        <f>费用分部表!AZ26</f>
        <v>0</v>
      </c>
      <c r="J27" s="42">
        <f>费用分部表!AX26</f>
        <v>0</v>
      </c>
      <c r="K27" s="42">
        <f>费用分部表!AL26</f>
        <v>0</v>
      </c>
      <c r="L27" s="75">
        <f t="shared" si="2"/>
        <v>0</v>
      </c>
      <c r="M27" s="42">
        <f>费用分部表!AJ26</f>
        <v>0</v>
      </c>
      <c r="N27" s="42">
        <f>费用分部表!AK26</f>
        <v>0</v>
      </c>
      <c r="O27" s="42">
        <f>费用分部表!BA26</f>
        <v>0</v>
      </c>
      <c r="P27" s="42">
        <f>费用分部表!AO26</f>
        <v>0</v>
      </c>
      <c r="Q27" s="75">
        <f t="shared" si="3"/>
        <v>0</v>
      </c>
      <c r="R27" s="42">
        <f>费用分部表!AN26</f>
        <v>0</v>
      </c>
      <c r="S27" s="42">
        <f>费用分部表!AM26</f>
        <v>0</v>
      </c>
      <c r="T27" s="42">
        <f>费用分部表!AI26</f>
        <v>0</v>
      </c>
      <c r="U27" s="75">
        <f t="shared" si="4"/>
        <v>0</v>
      </c>
      <c r="V27" s="42">
        <f>费用分部表!AQ26</f>
        <v>0</v>
      </c>
      <c r="W27" s="42">
        <f>费用分部表!AR26</f>
        <v>0</v>
      </c>
      <c r="X27" s="42">
        <f>费用分部表!AS26</f>
        <v>0</v>
      </c>
      <c r="Y27" s="42">
        <f>费用分部表!AT26</f>
        <v>0</v>
      </c>
      <c r="Z27" s="42">
        <f>费用分部表!AU26</f>
        <v>0</v>
      </c>
      <c r="AA27" s="42">
        <f>费用分部表!AV26</f>
        <v>0</v>
      </c>
      <c r="AB27" s="42">
        <f>费用分部表!AP26</f>
        <v>0</v>
      </c>
      <c r="AC27" s="42">
        <f>费用分部表!BH26</f>
        <v>0</v>
      </c>
    </row>
    <row r="28" spans="1:29">
      <c r="A28" s="154"/>
      <c r="B28" s="79" t="s">
        <v>314</v>
      </c>
      <c r="C28" s="75">
        <f t="shared" si="0"/>
        <v>1580445.74</v>
      </c>
      <c r="D28" s="42">
        <f>费用分部表!Z27</f>
        <v>0</v>
      </c>
      <c r="E28" s="42">
        <f>SUM(费用分部表!D27:Y27)+费用分部表!AI27+费用分部表!AY27+费用分部表!AP27</f>
        <v>359336.28</v>
      </c>
      <c r="F28" s="42">
        <f>费用分部表!AE27+费用分部表!AF27+费用分部表!AH27</f>
        <v>784983.62</v>
      </c>
      <c r="G28" s="42">
        <f>费用分部表!AY27</f>
        <v>13100</v>
      </c>
      <c r="H28" s="75">
        <f t="shared" si="1"/>
        <v>35811</v>
      </c>
      <c r="I28" s="42">
        <f>费用分部表!AZ27</f>
        <v>7900</v>
      </c>
      <c r="J28" s="42">
        <f>费用分部表!AX27</f>
        <v>9171</v>
      </c>
      <c r="K28" s="42">
        <f>费用分部表!AL27</f>
        <v>18740</v>
      </c>
      <c r="L28" s="75">
        <f t="shared" si="2"/>
        <v>37141.839999999997</v>
      </c>
      <c r="M28" s="42">
        <f>费用分部表!AJ27</f>
        <v>8140</v>
      </c>
      <c r="N28" s="42">
        <f>费用分部表!AK27</f>
        <v>10200</v>
      </c>
      <c r="O28" s="42">
        <f>费用分部表!BA27</f>
        <v>11081.84</v>
      </c>
      <c r="P28" s="42">
        <f>费用分部表!AO27</f>
        <v>7720</v>
      </c>
      <c r="Q28" s="75">
        <f t="shared" si="3"/>
        <v>21700</v>
      </c>
      <c r="R28" s="42">
        <f>费用分部表!AN27</f>
        <v>12060</v>
      </c>
      <c r="S28" s="42">
        <f>费用分部表!AM27</f>
        <v>9640</v>
      </c>
      <c r="T28" s="42">
        <f>费用分部表!AI27</f>
        <v>11380</v>
      </c>
      <c r="U28" s="75">
        <f t="shared" si="4"/>
        <v>341473</v>
      </c>
      <c r="V28" s="42">
        <f>费用分部表!AQ27</f>
        <v>33730</v>
      </c>
      <c r="W28" s="42">
        <f>费用分部表!AR27</f>
        <v>263010</v>
      </c>
      <c r="X28" s="42">
        <f>费用分部表!AS27</f>
        <v>11800</v>
      </c>
      <c r="Y28" s="42">
        <f>费用分部表!AT27</f>
        <v>10080</v>
      </c>
      <c r="Z28" s="42">
        <f>费用分部表!AU27</f>
        <v>15230.5</v>
      </c>
      <c r="AA28" s="42">
        <f>费用分部表!AV27</f>
        <v>7622.5</v>
      </c>
      <c r="AB28" s="42">
        <f>费用分部表!AP27</f>
        <v>13220</v>
      </c>
      <c r="AC28" s="42">
        <f>费用分部表!BH27</f>
        <v>51500</v>
      </c>
    </row>
    <row r="29" spans="1:29">
      <c r="A29" s="154"/>
      <c r="B29" s="79" t="s">
        <v>315</v>
      </c>
      <c r="C29" s="75">
        <f t="shared" si="0"/>
        <v>273061.83</v>
      </c>
      <c r="D29" s="42">
        <f>费用分部表!Z28</f>
        <v>0</v>
      </c>
      <c r="E29" s="42">
        <f>SUM(费用分部表!D28:Y28)+费用分部表!AI28+费用分部表!AY28+费用分部表!AP28</f>
        <v>198387.85</v>
      </c>
      <c r="F29" s="42">
        <f>费用分部表!AE28+费用分部表!AF28+费用分部表!AH28</f>
        <v>45001.98</v>
      </c>
      <c r="G29" s="42">
        <f>费用分部表!AY28</f>
        <v>5744</v>
      </c>
      <c r="H29" s="75">
        <f t="shared" si="1"/>
        <v>6685</v>
      </c>
      <c r="I29" s="42">
        <f>费用分部表!AZ28</f>
        <v>2625</v>
      </c>
      <c r="J29" s="42">
        <f>费用分部表!AX28</f>
        <v>3115</v>
      </c>
      <c r="K29" s="42">
        <f>费用分部表!AL28</f>
        <v>945</v>
      </c>
      <c r="L29" s="75">
        <f t="shared" si="2"/>
        <v>150</v>
      </c>
      <c r="M29" s="42">
        <f>费用分部表!AJ28</f>
        <v>0</v>
      </c>
      <c r="N29" s="42">
        <f>费用分部表!AK28</f>
        <v>0</v>
      </c>
      <c r="O29" s="42">
        <f>费用分部表!BA28</f>
        <v>150</v>
      </c>
      <c r="P29" s="42">
        <f>费用分部表!AO28</f>
        <v>0</v>
      </c>
      <c r="Q29" s="75">
        <f t="shared" si="3"/>
        <v>1050</v>
      </c>
      <c r="R29" s="42">
        <f>费用分部表!AN28</f>
        <v>1050</v>
      </c>
      <c r="S29" s="42">
        <f>费用分部表!AM28</f>
        <v>0</v>
      </c>
      <c r="T29" s="42">
        <f>费用分部表!AI28</f>
        <v>64800</v>
      </c>
      <c r="U29" s="75">
        <f t="shared" si="4"/>
        <v>21787</v>
      </c>
      <c r="V29" s="42">
        <f>费用分部表!AQ28</f>
        <v>14157</v>
      </c>
      <c r="W29" s="42">
        <f>费用分部表!AR28</f>
        <v>3430</v>
      </c>
      <c r="X29" s="42">
        <f>费用分部表!AS28</f>
        <v>2765</v>
      </c>
      <c r="Y29" s="42">
        <f>费用分部表!AT28</f>
        <v>1435</v>
      </c>
      <c r="Z29" s="42">
        <f>费用分部表!AU28</f>
        <v>0</v>
      </c>
      <c r="AA29" s="42">
        <f>费用分部表!AV28</f>
        <v>0</v>
      </c>
      <c r="AB29" s="42">
        <f>费用分部表!AP28</f>
        <v>17716.599999999999</v>
      </c>
      <c r="AC29" s="42">
        <f>费用分部表!BH28</f>
        <v>13824.66</v>
      </c>
    </row>
    <row r="30" spans="1:29">
      <c r="A30" s="154"/>
      <c r="B30" s="79" t="s">
        <v>316</v>
      </c>
      <c r="C30" s="75">
        <f t="shared" si="0"/>
        <v>567566.23</v>
      </c>
      <c r="D30" s="42">
        <f>费用分部表!Z29</f>
        <v>0</v>
      </c>
      <c r="E30" s="42">
        <f>SUM(费用分部表!D29:Y29)+费用分部表!AI29+费用分部表!AY29+费用分部表!AP29</f>
        <v>341347.64</v>
      </c>
      <c r="F30" s="42">
        <f>费用分部表!AE29+费用分部表!AF29+费用分部表!AH29</f>
        <v>219672.99</v>
      </c>
      <c r="G30" s="42">
        <f>费用分部表!AY29</f>
        <v>0</v>
      </c>
      <c r="H30" s="75">
        <f t="shared" si="1"/>
        <v>0</v>
      </c>
      <c r="I30" s="42">
        <f>费用分部表!AZ29</f>
        <v>0</v>
      </c>
      <c r="J30" s="42">
        <f>费用分部表!AX29</f>
        <v>0</v>
      </c>
      <c r="K30" s="42">
        <f>费用分部表!AL29</f>
        <v>0</v>
      </c>
      <c r="L30" s="75">
        <f t="shared" si="2"/>
        <v>0</v>
      </c>
      <c r="M30" s="42">
        <f>费用分部表!AJ29</f>
        <v>0</v>
      </c>
      <c r="N30" s="42">
        <f>费用分部表!AK29</f>
        <v>0</v>
      </c>
      <c r="O30" s="42">
        <f>费用分部表!BA29</f>
        <v>0</v>
      </c>
      <c r="P30" s="42">
        <f>费用分部表!AO29</f>
        <v>0</v>
      </c>
      <c r="Q30" s="75">
        <f t="shared" si="3"/>
        <v>0</v>
      </c>
      <c r="R30" s="42">
        <f>费用分部表!AN29</f>
        <v>0</v>
      </c>
      <c r="S30" s="42">
        <f>费用分部表!AM29</f>
        <v>0</v>
      </c>
      <c r="T30" s="42">
        <f>费用分部表!AI29</f>
        <v>96143</v>
      </c>
      <c r="U30" s="75">
        <f t="shared" si="4"/>
        <v>6545.6</v>
      </c>
      <c r="V30" s="42">
        <f>费用分部表!AQ29</f>
        <v>727.29</v>
      </c>
      <c r="W30" s="42">
        <f>费用分部表!AR29</f>
        <v>1454.58</v>
      </c>
      <c r="X30" s="42">
        <f>费用分部表!AS29</f>
        <v>0</v>
      </c>
      <c r="Y30" s="42">
        <f>费用分部表!AT29</f>
        <v>0</v>
      </c>
      <c r="Z30" s="42">
        <f>费用分部表!AU29</f>
        <v>3151.58</v>
      </c>
      <c r="AA30" s="42">
        <f>费用分部表!AV29</f>
        <v>1212.1500000000001</v>
      </c>
      <c r="AB30" s="42">
        <f>费用分部表!AP29</f>
        <v>5007.13</v>
      </c>
      <c r="AC30" s="42">
        <f>费用分部表!BH29</f>
        <v>183577.02</v>
      </c>
    </row>
    <row r="31" spans="1:29">
      <c r="A31" s="154"/>
      <c r="B31" s="79" t="s">
        <v>317</v>
      </c>
      <c r="C31" s="75">
        <f t="shared" si="0"/>
        <v>53652.180000000008</v>
      </c>
      <c r="D31" s="42">
        <f>费用分部表!Z30</f>
        <v>0</v>
      </c>
      <c r="E31" s="42">
        <f>SUM(费用分部表!D30:Y30)+费用分部表!AI30+费用分部表!AY30+费用分部表!AP30</f>
        <v>43128.750000000007</v>
      </c>
      <c r="F31" s="42">
        <f>费用分部表!AE30+费用分部表!AF30+费用分部表!AH30</f>
        <v>9440.82</v>
      </c>
      <c r="G31" s="42">
        <f>费用分部表!AY30</f>
        <v>5725.25</v>
      </c>
      <c r="H31" s="75">
        <f t="shared" si="1"/>
        <v>0</v>
      </c>
      <c r="I31" s="42">
        <f>费用分部表!AZ30</f>
        <v>0</v>
      </c>
      <c r="J31" s="42">
        <f>费用分部表!AX30</f>
        <v>0</v>
      </c>
      <c r="K31" s="42">
        <f>费用分部表!AL30</f>
        <v>0</v>
      </c>
      <c r="L31" s="75">
        <f t="shared" si="2"/>
        <v>1082.6099999999999</v>
      </c>
      <c r="M31" s="42">
        <f>费用分部表!AJ30</f>
        <v>0</v>
      </c>
      <c r="N31" s="42">
        <f>费用分部表!AK30</f>
        <v>0</v>
      </c>
      <c r="O31" s="42">
        <f>费用分部表!BA30</f>
        <v>1082.6099999999999</v>
      </c>
      <c r="P31" s="42">
        <f>费用分部表!AO30</f>
        <v>0</v>
      </c>
      <c r="Q31" s="75">
        <f t="shared" si="3"/>
        <v>0</v>
      </c>
      <c r="R31" s="42">
        <f>费用分部表!AN30</f>
        <v>0</v>
      </c>
      <c r="S31" s="42">
        <f>费用分部表!AM30</f>
        <v>0</v>
      </c>
      <c r="T31" s="42">
        <f>费用分部表!AI30</f>
        <v>970.87</v>
      </c>
      <c r="U31" s="75">
        <f t="shared" si="4"/>
        <v>0</v>
      </c>
      <c r="V31" s="42">
        <f>费用分部表!AQ30</f>
        <v>0</v>
      </c>
      <c r="W31" s="42">
        <f>费用分部表!AR30</f>
        <v>0</v>
      </c>
      <c r="X31" s="42">
        <f>费用分部表!AS30</f>
        <v>0</v>
      </c>
      <c r="Y31" s="42">
        <f>费用分部表!AT30</f>
        <v>0</v>
      </c>
      <c r="Z31" s="42">
        <f>费用分部表!AU30</f>
        <v>0</v>
      </c>
      <c r="AA31" s="42">
        <f>费用分部表!AV30</f>
        <v>0</v>
      </c>
      <c r="AB31" s="42">
        <f>费用分部表!AP30</f>
        <v>225</v>
      </c>
      <c r="AC31" s="42">
        <f>费用分部表!BH30</f>
        <v>0</v>
      </c>
    </row>
    <row r="32" spans="1:29">
      <c r="A32" s="154"/>
      <c r="B32" s="79" t="s">
        <v>9</v>
      </c>
      <c r="C32" s="75">
        <f t="shared" si="0"/>
        <v>2754726.4200000004</v>
      </c>
      <c r="D32" s="42">
        <f>费用分部表!Z31</f>
        <v>0</v>
      </c>
      <c r="E32" s="42">
        <f>SUM(费用分部表!D31:Y31)+费用分部表!AI31+费用分部表!AY31+费用分部表!AP31</f>
        <v>531910.82999999996</v>
      </c>
      <c r="F32" s="42">
        <f>费用分部表!AE31+费用分部表!AF31+费用分部表!AH31</f>
        <v>1667161.0500000003</v>
      </c>
      <c r="G32" s="42">
        <f>费用分部表!AY31</f>
        <v>28033.98</v>
      </c>
      <c r="H32" s="75">
        <f t="shared" si="1"/>
        <v>86224</v>
      </c>
      <c r="I32" s="42">
        <f>费用分部表!AZ31</f>
        <v>23274.74</v>
      </c>
      <c r="J32" s="42">
        <f>费用分部表!AX31</f>
        <v>19093.77</v>
      </c>
      <c r="K32" s="42">
        <f>费用分部表!AL31</f>
        <v>43855.49</v>
      </c>
      <c r="L32" s="75">
        <f t="shared" si="2"/>
        <v>77752.23</v>
      </c>
      <c r="M32" s="42">
        <f>费用分部表!AJ31</f>
        <v>13757.71</v>
      </c>
      <c r="N32" s="42">
        <f>费用分部表!AK31</f>
        <v>25540.47</v>
      </c>
      <c r="O32" s="42">
        <f>费用分部表!BA31</f>
        <v>24193.52</v>
      </c>
      <c r="P32" s="42">
        <f>费用分部表!AO31</f>
        <v>14260.53</v>
      </c>
      <c r="Q32" s="75">
        <f t="shared" si="3"/>
        <v>50713.58</v>
      </c>
      <c r="R32" s="42">
        <f>费用分部表!AN31</f>
        <v>24326.74</v>
      </c>
      <c r="S32" s="42">
        <f>费用分部表!AM31</f>
        <v>26386.84</v>
      </c>
      <c r="T32" s="42">
        <f>费用分部表!AI31</f>
        <v>31414.52</v>
      </c>
      <c r="U32" s="75">
        <f t="shared" si="4"/>
        <v>340964.73000000004</v>
      </c>
      <c r="V32" s="42">
        <f>费用分部表!AQ31</f>
        <v>112316.38</v>
      </c>
      <c r="W32" s="42">
        <f>费用分部表!AR31</f>
        <v>102441.27</v>
      </c>
      <c r="X32" s="42">
        <f>费用分部表!AS31</f>
        <v>38139</v>
      </c>
      <c r="Y32" s="42">
        <f>费用分部表!AT31</f>
        <v>11240.15</v>
      </c>
      <c r="Z32" s="42">
        <f>费用分部表!AU31</f>
        <v>49681.02</v>
      </c>
      <c r="AA32" s="42">
        <f>费用分部表!AV31</f>
        <v>27146.91</v>
      </c>
      <c r="AB32" s="42">
        <f>费用分部表!AP31</f>
        <v>42008.07</v>
      </c>
      <c r="AC32" s="42">
        <f>费用分部表!BH31</f>
        <v>73527.91</v>
      </c>
    </row>
    <row r="33" spans="1:29">
      <c r="A33" s="154"/>
      <c r="B33" s="79" t="s">
        <v>10</v>
      </c>
      <c r="C33" s="75">
        <f t="shared" si="0"/>
        <v>1512304.5899999999</v>
      </c>
      <c r="D33" s="42">
        <f>费用分部表!Z32</f>
        <v>0</v>
      </c>
      <c r="E33" s="42">
        <f>SUM(费用分部表!D32:Y32)+费用分部表!AI32+费用分部表!AY32+费用分部表!AP32</f>
        <v>366796.16</v>
      </c>
      <c r="F33" s="42">
        <f>费用分部表!AE32+费用分部表!AF32+费用分部表!AH32</f>
        <v>830420.59999999986</v>
      </c>
      <c r="G33" s="42">
        <f>费用分部表!AY32</f>
        <v>20267</v>
      </c>
      <c r="H33" s="75">
        <f t="shared" si="1"/>
        <v>55442.21</v>
      </c>
      <c r="I33" s="42">
        <f>费用分部表!AZ32</f>
        <v>15198</v>
      </c>
      <c r="J33" s="42">
        <f>费用分部表!AX32</f>
        <v>13976.05</v>
      </c>
      <c r="K33" s="42">
        <f>费用分部表!AL32</f>
        <v>26268.16</v>
      </c>
      <c r="L33" s="75">
        <f t="shared" si="2"/>
        <v>48028.1</v>
      </c>
      <c r="M33" s="42">
        <f>费用分部表!AJ32</f>
        <v>8444.64</v>
      </c>
      <c r="N33" s="42">
        <f>费用分部表!AK32</f>
        <v>15810.3</v>
      </c>
      <c r="O33" s="42">
        <f>费用分部表!BA32</f>
        <v>14955.12</v>
      </c>
      <c r="P33" s="42">
        <f>费用分部表!AO32</f>
        <v>8818.0400000000009</v>
      </c>
      <c r="Q33" s="75">
        <f t="shared" si="3"/>
        <v>33137.240000000005</v>
      </c>
      <c r="R33" s="42">
        <f>费用分部表!AN32</f>
        <v>15503.36</v>
      </c>
      <c r="S33" s="42">
        <f>费用分部表!AM32</f>
        <v>17633.88</v>
      </c>
      <c r="T33" s="42">
        <f>费用分部表!AI32</f>
        <v>19787.16</v>
      </c>
      <c r="U33" s="75">
        <f t="shared" si="4"/>
        <v>178480.28</v>
      </c>
      <c r="V33" s="42">
        <f>费用分部表!AQ32</f>
        <v>57038</v>
      </c>
      <c r="W33" s="42">
        <f>费用分部表!AR32</f>
        <v>58727.28</v>
      </c>
      <c r="X33" s="42">
        <f>费用分部表!AS32</f>
        <v>24626</v>
      </c>
      <c r="Y33" s="42">
        <f>费用分部表!AT32</f>
        <v>8065</v>
      </c>
      <c r="Z33" s="42">
        <f>费用分部表!AU32</f>
        <v>19356</v>
      </c>
      <c r="AA33" s="42">
        <f>费用分部表!AV32</f>
        <v>10668</v>
      </c>
      <c r="AB33" s="42">
        <f>费用分部表!AP32</f>
        <v>25580</v>
      </c>
      <c r="AC33" s="42">
        <f>费用分部表!BH32</f>
        <v>50490</v>
      </c>
    </row>
    <row r="34" spans="1:29">
      <c r="A34" s="154"/>
      <c r="B34" s="79" t="s">
        <v>11</v>
      </c>
      <c r="C34" s="75">
        <f t="shared" si="0"/>
        <v>0</v>
      </c>
      <c r="D34" s="42">
        <f>费用分部表!Z33</f>
        <v>0</v>
      </c>
      <c r="E34" s="42">
        <f>SUM(费用分部表!D33:Y33)+费用分部表!AI33+费用分部表!AY33+费用分部表!AP33</f>
        <v>0</v>
      </c>
      <c r="F34" s="42">
        <f>费用分部表!AE33+费用分部表!AF33+费用分部表!AH33</f>
        <v>0</v>
      </c>
      <c r="G34" s="42">
        <f>费用分部表!AY33</f>
        <v>0</v>
      </c>
      <c r="H34" s="75">
        <f t="shared" si="1"/>
        <v>0</v>
      </c>
      <c r="I34" s="42">
        <f>费用分部表!AZ33</f>
        <v>0</v>
      </c>
      <c r="J34" s="42">
        <f>费用分部表!AX33</f>
        <v>0</v>
      </c>
      <c r="K34" s="42">
        <f>费用分部表!AL33</f>
        <v>0</v>
      </c>
      <c r="L34" s="75">
        <f t="shared" si="2"/>
        <v>0</v>
      </c>
      <c r="M34" s="42">
        <f>费用分部表!AJ33</f>
        <v>0</v>
      </c>
      <c r="N34" s="42">
        <f>费用分部表!AK33</f>
        <v>0</v>
      </c>
      <c r="O34" s="42">
        <f>费用分部表!BA33</f>
        <v>0</v>
      </c>
      <c r="P34" s="42">
        <f>费用分部表!AO33</f>
        <v>0</v>
      </c>
      <c r="Q34" s="75">
        <f t="shared" si="3"/>
        <v>0</v>
      </c>
      <c r="R34" s="42">
        <f>费用分部表!AN33</f>
        <v>0</v>
      </c>
      <c r="S34" s="42">
        <f>费用分部表!AM33</f>
        <v>0</v>
      </c>
      <c r="T34" s="42">
        <f>费用分部表!AI33</f>
        <v>0</v>
      </c>
      <c r="U34" s="75">
        <f t="shared" si="4"/>
        <v>0</v>
      </c>
      <c r="V34" s="42">
        <f>费用分部表!AQ33</f>
        <v>0</v>
      </c>
      <c r="W34" s="42">
        <f>费用分部表!AR33</f>
        <v>0</v>
      </c>
      <c r="X34" s="42">
        <f>费用分部表!AS33</f>
        <v>0</v>
      </c>
      <c r="Y34" s="42">
        <f>费用分部表!AT33</f>
        <v>0</v>
      </c>
      <c r="Z34" s="42">
        <f>费用分部表!AU33</f>
        <v>0</v>
      </c>
      <c r="AA34" s="42">
        <f>费用分部表!AV33</f>
        <v>0</v>
      </c>
      <c r="AB34" s="42">
        <f>费用分部表!AP33</f>
        <v>0</v>
      </c>
      <c r="AC34" s="42">
        <f>费用分部表!BH33</f>
        <v>0</v>
      </c>
    </row>
    <row r="35" spans="1:29">
      <c r="A35" s="154"/>
      <c r="B35" s="79" t="s">
        <v>12</v>
      </c>
      <c r="C35" s="75">
        <f t="shared" si="0"/>
        <v>1159145</v>
      </c>
      <c r="D35" s="42">
        <f>费用分部表!Z34</f>
        <v>0</v>
      </c>
      <c r="E35" s="42">
        <f>SUM(费用分部表!D34:Y34)+费用分部表!AI34+费用分部表!AY34+费用分部表!AP34</f>
        <v>222385</v>
      </c>
      <c r="F35" s="42">
        <f>费用分部表!AE34+费用分部表!AF34+费用分部表!AH34</f>
        <v>767005</v>
      </c>
      <c r="G35" s="42">
        <f>费用分部表!AY34</f>
        <v>12435</v>
      </c>
      <c r="H35" s="75">
        <f t="shared" si="1"/>
        <v>23475</v>
      </c>
      <c r="I35" s="42">
        <f>费用分部表!AZ34</f>
        <v>7320</v>
      </c>
      <c r="J35" s="42">
        <f>费用分部表!AX34</f>
        <v>6725</v>
      </c>
      <c r="K35" s="42">
        <f>费用分部表!AL34</f>
        <v>9430</v>
      </c>
      <c r="L35" s="75">
        <f t="shared" si="2"/>
        <v>21065</v>
      </c>
      <c r="M35" s="42">
        <f>费用分部表!AJ34</f>
        <v>9460</v>
      </c>
      <c r="N35" s="42">
        <f>费用分部表!AK34</f>
        <v>1280</v>
      </c>
      <c r="O35" s="42">
        <f>费用分部表!BA34</f>
        <v>6485</v>
      </c>
      <c r="P35" s="42">
        <f>费用分部表!AO34</f>
        <v>3840</v>
      </c>
      <c r="Q35" s="75">
        <f t="shared" si="3"/>
        <v>10265</v>
      </c>
      <c r="R35" s="42">
        <f>费用分部表!AN34</f>
        <v>5475</v>
      </c>
      <c r="S35" s="42">
        <f>费用分部表!AM34</f>
        <v>4790</v>
      </c>
      <c r="T35" s="42">
        <f>费用分部表!AI34</f>
        <v>8775</v>
      </c>
      <c r="U35" s="75">
        <f t="shared" si="4"/>
        <v>114950</v>
      </c>
      <c r="V35" s="42">
        <f>费用分部表!AQ34</f>
        <v>35740</v>
      </c>
      <c r="W35" s="42">
        <f>费用分部表!AR34</f>
        <v>29545</v>
      </c>
      <c r="X35" s="42">
        <f>费用分部表!AS34</f>
        <v>16005</v>
      </c>
      <c r="Y35" s="42">
        <f>费用分部表!AT34</f>
        <v>4745</v>
      </c>
      <c r="Z35" s="42">
        <f>费用分部表!AU34</f>
        <v>21450</v>
      </c>
      <c r="AA35" s="42">
        <f>费用分部表!AV34</f>
        <v>7465</v>
      </c>
      <c r="AB35" s="42">
        <f>费用分部表!AP34</f>
        <v>14730</v>
      </c>
      <c r="AC35" s="42">
        <f>费用分部表!BH34</f>
        <v>60395</v>
      </c>
    </row>
    <row r="36" spans="1:29">
      <c r="A36" s="154"/>
      <c r="B36" s="79" t="s">
        <v>13</v>
      </c>
      <c r="C36" s="75">
        <f t="shared" si="0"/>
        <v>841818.25</v>
      </c>
      <c r="D36" s="42">
        <f>费用分部表!Z35</f>
        <v>0</v>
      </c>
      <c r="E36" s="42">
        <f>SUM(费用分部表!D35:Y35)+费用分部表!AI35+费用分部表!AY35+费用分部表!AP35</f>
        <v>227864.93000000005</v>
      </c>
      <c r="F36" s="42">
        <f>费用分部表!AE35+费用分部表!AF35+费用分部表!AH35</f>
        <v>318730.03999999998</v>
      </c>
      <c r="G36" s="42">
        <f>费用分部表!AY35</f>
        <v>7383.28</v>
      </c>
      <c r="H36" s="75">
        <f t="shared" si="1"/>
        <v>21684.959999999999</v>
      </c>
      <c r="I36" s="42">
        <f>费用分部表!AZ35</f>
        <v>5066.88</v>
      </c>
      <c r="J36" s="42">
        <f>费用分部表!AX35</f>
        <v>4563.12</v>
      </c>
      <c r="K36" s="42">
        <f>费用分部表!AL35</f>
        <v>12054.96</v>
      </c>
      <c r="L36" s="75">
        <f t="shared" si="2"/>
        <v>189795.03</v>
      </c>
      <c r="M36" s="42">
        <f>费用分部表!AJ35</f>
        <v>178726.56</v>
      </c>
      <c r="N36" s="42">
        <f>费用分部表!AK35</f>
        <v>2903.07</v>
      </c>
      <c r="O36" s="42">
        <f>费用分部表!BA35</f>
        <v>5470.84</v>
      </c>
      <c r="P36" s="42">
        <f>费用分部表!AO35</f>
        <v>2694.56</v>
      </c>
      <c r="Q36" s="75">
        <f t="shared" si="3"/>
        <v>12405.36</v>
      </c>
      <c r="R36" s="42">
        <f>费用分部表!AN35</f>
        <v>5725.2</v>
      </c>
      <c r="S36" s="42">
        <f>费用分部表!AM35</f>
        <v>6680.16</v>
      </c>
      <c r="T36" s="42">
        <f>费用分部表!AI35</f>
        <v>5698.75</v>
      </c>
      <c r="U36" s="75">
        <f t="shared" si="4"/>
        <v>71337.929999999993</v>
      </c>
      <c r="V36" s="42">
        <f>费用分部表!AQ35</f>
        <v>20571.349999999999</v>
      </c>
      <c r="W36" s="42">
        <f>费用分部表!AR35</f>
        <v>27947.96</v>
      </c>
      <c r="X36" s="42">
        <f>费用分部表!AS35</f>
        <v>8966.32</v>
      </c>
      <c r="Y36" s="42">
        <f>费用分部表!AT35</f>
        <v>3451.5</v>
      </c>
      <c r="Z36" s="42">
        <f>费用分部表!AU35</f>
        <v>6618.8</v>
      </c>
      <c r="AA36" s="42">
        <f>费用分部表!AV35</f>
        <v>3782</v>
      </c>
      <c r="AB36" s="42">
        <f>费用分部表!AP35</f>
        <v>8326.2800000000007</v>
      </c>
      <c r="AC36" s="42">
        <f>费用分部表!BH35</f>
        <v>17616.48</v>
      </c>
    </row>
    <row r="37" spans="1:29">
      <c r="A37" s="154"/>
      <c r="B37" s="79" t="s">
        <v>14</v>
      </c>
      <c r="C37" s="75">
        <f t="shared" si="0"/>
        <v>4457613.66</v>
      </c>
      <c r="D37" s="42">
        <f>费用分部表!Z36</f>
        <v>0</v>
      </c>
      <c r="E37" s="42">
        <f>SUM(费用分部表!D36:Y36)+费用分部表!AI36+费用分部表!AY36+费用分部表!AP36</f>
        <v>1110793.4100000001</v>
      </c>
      <c r="F37" s="42">
        <f>费用分部表!AE36+费用分部表!AF36+费用分部表!AH36</f>
        <v>3044124.1</v>
      </c>
      <c r="G37" s="42">
        <f>费用分部表!AY36</f>
        <v>0</v>
      </c>
      <c r="H37" s="75">
        <f t="shared" si="1"/>
        <v>0</v>
      </c>
      <c r="I37" s="42">
        <f>费用分部表!AZ36</f>
        <v>0</v>
      </c>
      <c r="J37" s="42">
        <f>费用分部表!AX36</f>
        <v>0</v>
      </c>
      <c r="K37" s="42">
        <f>费用分部表!AL36</f>
        <v>0</v>
      </c>
      <c r="L37" s="75">
        <f t="shared" si="2"/>
        <v>0</v>
      </c>
      <c r="M37" s="42">
        <f>费用分部表!AJ36</f>
        <v>0</v>
      </c>
      <c r="N37" s="42">
        <f>费用分部表!AK36</f>
        <v>0</v>
      </c>
      <c r="O37" s="42">
        <f>费用分部表!BA36</f>
        <v>0</v>
      </c>
      <c r="P37" s="42">
        <f>费用分部表!AO36</f>
        <v>0</v>
      </c>
      <c r="Q37" s="75">
        <f t="shared" si="3"/>
        <v>0</v>
      </c>
      <c r="R37" s="42">
        <f>费用分部表!AN36</f>
        <v>0</v>
      </c>
      <c r="S37" s="42">
        <f>费用分部表!AM36</f>
        <v>0</v>
      </c>
      <c r="T37" s="42">
        <f>费用分部表!AI36</f>
        <v>0</v>
      </c>
      <c r="U37" s="75">
        <f t="shared" si="4"/>
        <v>302696.15000000002</v>
      </c>
      <c r="V37" s="42">
        <f>费用分部表!AQ36</f>
        <v>0</v>
      </c>
      <c r="W37" s="42">
        <f>费用分部表!AR36</f>
        <v>47135.03</v>
      </c>
      <c r="X37" s="42">
        <f>费用分部表!AS36</f>
        <v>0</v>
      </c>
      <c r="Y37" s="42">
        <f>费用分部表!AT36</f>
        <v>255561.12</v>
      </c>
      <c r="Z37" s="42">
        <f>费用分部表!AU36</f>
        <v>0</v>
      </c>
      <c r="AA37" s="42">
        <f>费用分部表!AV36</f>
        <v>0</v>
      </c>
      <c r="AB37" s="42">
        <f>费用分部表!AP36</f>
        <v>0</v>
      </c>
      <c r="AC37" s="42">
        <f>费用分部表!BH36</f>
        <v>0</v>
      </c>
    </row>
    <row r="38" spans="1:29">
      <c r="A38" s="154"/>
      <c r="B38" s="79" t="s">
        <v>15</v>
      </c>
      <c r="C38" s="75">
        <f t="shared" si="0"/>
        <v>0</v>
      </c>
      <c r="D38" s="42">
        <f>费用分部表!Z37</f>
        <v>0</v>
      </c>
      <c r="E38" s="42">
        <f>SUM(费用分部表!D37:Y37)+费用分部表!AI37+费用分部表!AY37+费用分部表!AP37</f>
        <v>0</v>
      </c>
      <c r="F38" s="42">
        <f>费用分部表!AE37+费用分部表!AF37+费用分部表!AH37</f>
        <v>0</v>
      </c>
      <c r="G38" s="42">
        <f>费用分部表!AY37</f>
        <v>0</v>
      </c>
      <c r="H38" s="75">
        <f t="shared" si="1"/>
        <v>0</v>
      </c>
      <c r="I38" s="42">
        <f>费用分部表!AZ37</f>
        <v>0</v>
      </c>
      <c r="J38" s="42">
        <f>费用分部表!AX37</f>
        <v>0</v>
      </c>
      <c r="K38" s="42">
        <f>费用分部表!AL37</f>
        <v>0</v>
      </c>
      <c r="L38" s="75">
        <f t="shared" si="2"/>
        <v>0</v>
      </c>
      <c r="M38" s="42">
        <f>费用分部表!AJ37</f>
        <v>0</v>
      </c>
      <c r="N38" s="42">
        <f>费用分部表!AK37</f>
        <v>0</v>
      </c>
      <c r="O38" s="42">
        <f>费用分部表!BA37</f>
        <v>0</v>
      </c>
      <c r="P38" s="42">
        <f>费用分部表!AO37</f>
        <v>0</v>
      </c>
      <c r="Q38" s="75">
        <f t="shared" si="3"/>
        <v>0</v>
      </c>
      <c r="R38" s="42">
        <f>费用分部表!AN37</f>
        <v>0</v>
      </c>
      <c r="S38" s="42">
        <f>费用分部表!AM37</f>
        <v>0</v>
      </c>
      <c r="T38" s="42">
        <f>费用分部表!AI37</f>
        <v>0</v>
      </c>
      <c r="U38" s="75">
        <f t="shared" si="4"/>
        <v>0</v>
      </c>
      <c r="V38" s="42">
        <f>费用分部表!AQ37</f>
        <v>0</v>
      </c>
      <c r="W38" s="42">
        <f>费用分部表!AR37</f>
        <v>0</v>
      </c>
      <c r="X38" s="42">
        <f>费用分部表!AS37</f>
        <v>0</v>
      </c>
      <c r="Y38" s="42">
        <f>费用分部表!AT37</f>
        <v>0</v>
      </c>
      <c r="Z38" s="42">
        <f>费用分部表!AU37</f>
        <v>0</v>
      </c>
      <c r="AA38" s="42">
        <f>费用分部表!AV37</f>
        <v>0</v>
      </c>
      <c r="AB38" s="42">
        <f>费用分部表!AP37</f>
        <v>0</v>
      </c>
      <c r="AC38" s="42">
        <f>费用分部表!BH37</f>
        <v>0</v>
      </c>
    </row>
    <row r="39" spans="1:29">
      <c r="A39" s="154"/>
      <c r="B39" s="82" t="s">
        <v>343</v>
      </c>
      <c r="C39" s="75">
        <f t="shared" si="0"/>
        <v>39875203.049999997</v>
      </c>
      <c r="D39" s="75">
        <f>费用分部表!Z38</f>
        <v>0</v>
      </c>
      <c r="E39" s="75">
        <f>SUM(费用分部表!D38:Y38)+费用分部表!AI38+费用分部表!AY38+费用分部表!AP38</f>
        <v>11025121.809999999</v>
      </c>
      <c r="F39" s="75">
        <f>费用分部表!AE38+费用分部表!AF38+费用分部表!AH38</f>
        <v>21096032.639999997</v>
      </c>
      <c r="G39" s="75">
        <f>费用分部表!AY38</f>
        <v>461852.51</v>
      </c>
      <c r="H39" s="75">
        <f t="shared" si="1"/>
        <v>1306550.17</v>
      </c>
      <c r="I39" s="75">
        <f>费用分部表!AZ38</f>
        <v>314628.62</v>
      </c>
      <c r="J39" s="75">
        <f>费用分部表!AX38</f>
        <v>283019.94</v>
      </c>
      <c r="K39" s="75">
        <f>费用分部表!AL38</f>
        <v>708901.61</v>
      </c>
      <c r="L39" s="75">
        <f t="shared" si="2"/>
        <v>1006458.28</v>
      </c>
      <c r="M39" s="75">
        <f>费用分部表!AJ38</f>
        <v>307428.90999999997</v>
      </c>
      <c r="N39" s="75">
        <f>费用分部表!AK38</f>
        <v>196587.16999999998</v>
      </c>
      <c r="O39" s="75">
        <f>费用分部表!BA38</f>
        <v>332901.07000000007</v>
      </c>
      <c r="P39" s="75">
        <f>费用分部表!AO38</f>
        <v>169541.13</v>
      </c>
      <c r="Q39" s="75">
        <f t="shared" si="3"/>
        <v>742739.17999999993</v>
      </c>
      <c r="R39" s="75">
        <f>费用分部表!AN38</f>
        <v>346640.3</v>
      </c>
      <c r="S39" s="75">
        <f>费用分部表!AM38</f>
        <v>396098.88</v>
      </c>
      <c r="T39" s="75">
        <f>费用分部表!AI38</f>
        <v>520126.52999999997</v>
      </c>
      <c r="U39" s="75">
        <f t="shared" si="4"/>
        <v>4698300.97</v>
      </c>
      <c r="V39" s="75">
        <f>费用分部表!AQ38</f>
        <v>1301167.5500000003</v>
      </c>
      <c r="W39" s="75">
        <f>费用分部表!AR38</f>
        <v>1698779.12</v>
      </c>
      <c r="X39" s="75">
        <f>费用分部表!AS38</f>
        <v>550617.06999999995</v>
      </c>
      <c r="Y39" s="75">
        <f>费用分部表!AT38</f>
        <v>461872.77</v>
      </c>
      <c r="Z39" s="75">
        <f>费用分部表!AU38</f>
        <v>440967.9</v>
      </c>
      <c r="AA39" s="75">
        <f>费用分部表!AV38</f>
        <v>244896.56</v>
      </c>
      <c r="AB39" s="75">
        <f>费用分部表!AP38</f>
        <v>542707.08000000007</v>
      </c>
      <c r="AC39" s="75">
        <f>费用分部表!BH38</f>
        <v>1317055.0999999999</v>
      </c>
    </row>
    <row r="40" spans="1:29">
      <c r="A40" s="154" t="s">
        <v>345</v>
      </c>
      <c r="B40" s="79" t="s">
        <v>16</v>
      </c>
      <c r="C40" s="75">
        <f t="shared" si="0"/>
        <v>653735.40999999992</v>
      </c>
      <c r="D40" s="42">
        <f>费用分部表!Z39</f>
        <v>0</v>
      </c>
      <c r="E40" s="42">
        <f>SUM(费用分部表!D39:Y39)+费用分部表!AI39+费用分部表!AY39+费用分部表!AP39</f>
        <v>174148.15</v>
      </c>
      <c r="F40" s="42">
        <f>费用分部表!AE39+费用分部表!AF39+费用分部表!AH39</f>
        <v>136052.57</v>
      </c>
      <c r="G40" s="42">
        <f>费用分部表!AY39</f>
        <v>0</v>
      </c>
      <c r="H40" s="75">
        <f t="shared" si="1"/>
        <v>8472.6</v>
      </c>
      <c r="I40" s="42">
        <f>费用分部表!AZ39</f>
        <v>0</v>
      </c>
      <c r="J40" s="42">
        <f>费用分部表!AX39</f>
        <v>6331.25</v>
      </c>
      <c r="K40" s="42">
        <f>费用分部表!AL39</f>
        <v>2141.35</v>
      </c>
      <c r="L40" s="75">
        <f t="shared" si="2"/>
        <v>5171</v>
      </c>
      <c r="M40" s="42">
        <f>费用分部表!AJ39</f>
        <v>1427</v>
      </c>
      <c r="N40" s="42">
        <f>费用分部表!AK39</f>
        <v>0</v>
      </c>
      <c r="O40" s="42">
        <f>费用分部表!BA39</f>
        <v>3744</v>
      </c>
      <c r="P40" s="42">
        <f>费用分部表!AO39</f>
        <v>0</v>
      </c>
      <c r="Q40" s="75">
        <f t="shared" si="3"/>
        <v>0</v>
      </c>
      <c r="R40" s="42">
        <f>费用分部表!AN39</f>
        <v>0</v>
      </c>
      <c r="S40" s="42">
        <f>费用分部表!AM39</f>
        <v>0</v>
      </c>
      <c r="T40" s="42">
        <f>费用分部表!AI39</f>
        <v>546.79</v>
      </c>
      <c r="U40" s="75">
        <f t="shared" si="4"/>
        <v>329891.08999999997</v>
      </c>
      <c r="V40" s="42">
        <f>费用分部表!AQ39</f>
        <v>94736.62</v>
      </c>
      <c r="W40" s="42">
        <f>费用分部表!AR39</f>
        <v>74360.17</v>
      </c>
      <c r="X40" s="42">
        <f>费用分部表!AS39</f>
        <v>16091.37</v>
      </c>
      <c r="Y40" s="42">
        <f>费用分部表!AT39</f>
        <v>16854.3</v>
      </c>
      <c r="Z40" s="42">
        <f>费用分部表!AU39</f>
        <v>97642.93</v>
      </c>
      <c r="AA40" s="42">
        <f>费用分部表!AV39</f>
        <v>30205.7</v>
      </c>
      <c r="AB40" s="42">
        <f>费用分部表!AP39</f>
        <v>10738.02</v>
      </c>
      <c r="AC40" s="42">
        <f>费用分部表!BH39</f>
        <v>0</v>
      </c>
    </row>
    <row r="41" spans="1:29">
      <c r="A41" s="154"/>
      <c r="B41" s="79" t="s">
        <v>17</v>
      </c>
      <c r="C41" s="75">
        <f t="shared" si="0"/>
        <v>14080.18</v>
      </c>
      <c r="D41" s="42">
        <f>费用分部表!Z40</f>
        <v>0</v>
      </c>
      <c r="E41" s="42">
        <f>SUM(费用分部表!D40:Y40)+费用分部表!AI40+费用分部表!AY40+费用分部表!AP40</f>
        <v>1930.9099999999999</v>
      </c>
      <c r="F41" s="42">
        <f>费用分部表!AE40+费用分部表!AF40+费用分部表!AH40</f>
        <v>11314.27</v>
      </c>
      <c r="G41" s="42">
        <f>费用分部表!AY40</f>
        <v>0</v>
      </c>
      <c r="H41" s="75">
        <f t="shared" si="1"/>
        <v>0</v>
      </c>
      <c r="I41" s="42">
        <f>费用分部表!AZ40</f>
        <v>0</v>
      </c>
      <c r="J41" s="42">
        <f>费用分部表!AX40</f>
        <v>0</v>
      </c>
      <c r="K41" s="42">
        <f>费用分部表!AL40</f>
        <v>0</v>
      </c>
      <c r="L41" s="75">
        <f t="shared" si="2"/>
        <v>0</v>
      </c>
      <c r="M41" s="42">
        <f>费用分部表!AJ40</f>
        <v>0</v>
      </c>
      <c r="N41" s="42">
        <f>费用分部表!AK40</f>
        <v>0</v>
      </c>
      <c r="O41" s="42">
        <f>费用分部表!BA40</f>
        <v>0</v>
      </c>
      <c r="P41" s="42">
        <f>费用分部表!AO40</f>
        <v>0</v>
      </c>
      <c r="Q41" s="75">
        <f t="shared" si="3"/>
        <v>0</v>
      </c>
      <c r="R41" s="42">
        <f>费用分部表!AN40</f>
        <v>0</v>
      </c>
      <c r="S41" s="42">
        <f>费用分部表!AM40</f>
        <v>0</v>
      </c>
      <c r="T41" s="42">
        <f>费用分部表!AI40</f>
        <v>195.5</v>
      </c>
      <c r="U41" s="75">
        <f t="shared" si="4"/>
        <v>835</v>
      </c>
      <c r="V41" s="42">
        <f>费用分部表!AQ40</f>
        <v>0</v>
      </c>
      <c r="W41" s="42">
        <f>费用分部表!AR40</f>
        <v>0</v>
      </c>
      <c r="X41" s="42">
        <f>费用分部表!AS40</f>
        <v>0</v>
      </c>
      <c r="Y41" s="42">
        <f>费用分部表!AT40</f>
        <v>835</v>
      </c>
      <c r="Z41" s="42">
        <f>费用分部表!AU40</f>
        <v>0</v>
      </c>
      <c r="AA41" s="42">
        <f>费用分部表!AV40</f>
        <v>0</v>
      </c>
      <c r="AB41" s="42">
        <f>费用分部表!AP40</f>
        <v>159</v>
      </c>
      <c r="AC41" s="42">
        <f>费用分部表!BH40</f>
        <v>0</v>
      </c>
    </row>
    <row r="42" spans="1:29">
      <c r="A42" s="154"/>
      <c r="B42" s="79" t="s">
        <v>319</v>
      </c>
      <c r="C42" s="75">
        <f t="shared" si="0"/>
        <v>1313509.32</v>
      </c>
      <c r="D42" s="42">
        <f>费用分部表!Z41</f>
        <v>0</v>
      </c>
      <c r="E42" s="42">
        <f>SUM(费用分部表!D41:Y41)+费用分部表!AI41+费用分部表!AY41+费用分部表!AP41</f>
        <v>157410.57999999999</v>
      </c>
      <c r="F42" s="42">
        <f>费用分部表!AE41+费用分部表!AF41+费用分部表!AH41</f>
        <v>918163.42999999993</v>
      </c>
      <c r="G42" s="42">
        <f>费用分部表!AY41</f>
        <v>30831.73</v>
      </c>
      <c r="H42" s="75">
        <f t="shared" si="1"/>
        <v>11339.5</v>
      </c>
      <c r="I42" s="42">
        <f>费用分部表!AZ41</f>
        <v>3951.5</v>
      </c>
      <c r="J42" s="42">
        <f>费用分部表!AX41</f>
        <v>3220</v>
      </c>
      <c r="K42" s="42">
        <f>费用分部表!AL41</f>
        <v>4168</v>
      </c>
      <c r="L42" s="75">
        <f t="shared" si="2"/>
        <v>4775</v>
      </c>
      <c r="M42" s="42">
        <f>费用分部表!AJ41</f>
        <v>409</v>
      </c>
      <c r="N42" s="42">
        <f>费用分部表!AK41</f>
        <v>0</v>
      </c>
      <c r="O42" s="42">
        <f>费用分部表!BA41</f>
        <v>3184</v>
      </c>
      <c r="P42" s="42">
        <f>费用分部表!AO41</f>
        <v>1182</v>
      </c>
      <c r="Q42" s="75">
        <f t="shared" si="3"/>
        <v>9526</v>
      </c>
      <c r="R42" s="42">
        <f>费用分部表!AN41</f>
        <v>6658</v>
      </c>
      <c r="S42" s="42">
        <f>费用分部表!AM41</f>
        <v>2868</v>
      </c>
      <c r="T42" s="42">
        <f>费用分部表!AI41</f>
        <v>2804.5</v>
      </c>
      <c r="U42" s="75">
        <f t="shared" si="4"/>
        <v>212294.81000000003</v>
      </c>
      <c r="V42" s="42">
        <f>费用分部表!AQ41</f>
        <v>148665.92000000001</v>
      </c>
      <c r="W42" s="42">
        <f>费用分部表!AR41</f>
        <v>27987.67</v>
      </c>
      <c r="X42" s="42">
        <f>费用分部表!AS41</f>
        <v>10332</v>
      </c>
      <c r="Y42" s="42">
        <f>费用分部表!AT41</f>
        <v>2312</v>
      </c>
      <c r="Z42" s="42">
        <f>费用分部表!AU41</f>
        <v>6683</v>
      </c>
      <c r="AA42" s="42">
        <f>费用分部表!AV41</f>
        <v>16314.22</v>
      </c>
      <c r="AB42" s="42">
        <f>费用分部表!AP41</f>
        <v>18355</v>
      </c>
      <c r="AC42" s="42">
        <f>费用分部表!BH41</f>
        <v>10047.4</v>
      </c>
    </row>
    <row r="43" spans="1:29">
      <c r="A43" s="154"/>
      <c r="B43" s="76" t="s">
        <v>320</v>
      </c>
      <c r="C43" s="75">
        <f t="shared" si="0"/>
        <v>215991.19</v>
      </c>
      <c r="D43" s="42">
        <f>费用分部表!Z42</f>
        <v>0</v>
      </c>
      <c r="E43" s="42">
        <f>SUM(费用分部表!D42:Y42)+费用分部表!AI42+费用分部表!AY42+费用分部表!AP42</f>
        <v>58214.750000000007</v>
      </c>
      <c r="F43" s="42">
        <f>费用分部表!AE42+费用分部表!AF42+费用分部表!AH42</f>
        <v>149811.79999999999</v>
      </c>
      <c r="G43" s="42">
        <f>费用分部表!AY42</f>
        <v>1833.51</v>
      </c>
      <c r="H43" s="75">
        <f t="shared" si="1"/>
        <v>1008.6299999999999</v>
      </c>
      <c r="I43" s="42">
        <f>费用分部表!AZ42</f>
        <v>494.07</v>
      </c>
      <c r="J43" s="42">
        <f>费用分部表!AX42</f>
        <v>514.55999999999995</v>
      </c>
      <c r="K43" s="42">
        <f>费用分部表!AL42</f>
        <v>0</v>
      </c>
      <c r="L43" s="75">
        <f t="shared" si="2"/>
        <v>0</v>
      </c>
      <c r="M43" s="42">
        <f>费用分部表!AJ42</f>
        <v>0</v>
      </c>
      <c r="N43" s="42">
        <f>费用分部表!AK42</f>
        <v>0</v>
      </c>
      <c r="O43" s="42">
        <f>费用分部表!BA42</f>
        <v>0</v>
      </c>
      <c r="P43" s="42">
        <f>费用分部表!AO42</f>
        <v>0</v>
      </c>
      <c r="Q43" s="75">
        <f t="shared" si="3"/>
        <v>0</v>
      </c>
      <c r="R43" s="42">
        <f>费用分部表!AN42</f>
        <v>0</v>
      </c>
      <c r="S43" s="42">
        <f>费用分部表!AM42</f>
        <v>0</v>
      </c>
      <c r="T43" s="42">
        <f>费用分部表!AI42</f>
        <v>25</v>
      </c>
      <c r="U43" s="75">
        <f t="shared" si="4"/>
        <v>6956.0099999999993</v>
      </c>
      <c r="V43" s="42">
        <f>费用分部表!AQ42</f>
        <v>4270.87</v>
      </c>
      <c r="W43" s="42">
        <f>费用分部表!AR42</f>
        <v>131.36000000000001</v>
      </c>
      <c r="X43" s="42">
        <f>费用分部表!AS42</f>
        <v>0</v>
      </c>
      <c r="Y43" s="42">
        <f>费用分部表!AT42</f>
        <v>1082.21</v>
      </c>
      <c r="Z43" s="42">
        <f>费用分部表!AU42</f>
        <v>933.62</v>
      </c>
      <c r="AA43" s="42">
        <f>费用分部表!AV42</f>
        <v>537.95000000000005</v>
      </c>
      <c r="AB43" s="42">
        <f>费用分部表!AP42</f>
        <v>2365.92</v>
      </c>
      <c r="AC43" s="42">
        <f>费用分部表!BH42</f>
        <v>2977.48</v>
      </c>
    </row>
    <row r="44" spans="1:29">
      <c r="A44" s="154"/>
      <c r="B44" s="76" t="s">
        <v>18</v>
      </c>
      <c r="C44" s="75">
        <f t="shared" si="0"/>
        <v>-1132.08</v>
      </c>
      <c r="D44" s="42">
        <f>费用分部表!Z43</f>
        <v>0</v>
      </c>
      <c r="E44" s="42">
        <f>SUM(费用分部表!D43:Y43)+费用分部表!AI43+费用分部表!AY43+费用分部表!AP43</f>
        <v>-1132.08</v>
      </c>
      <c r="F44" s="42">
        <f>费用分部表!AE43+费用分部表!AF43+费用分部表!AH43</f>
        <v>0</v>
      </c>
      <c r="G44" s="42">
        <f>费用分部表!AY43</f>
        <v>0</v>
      </c>
      <c r="H44" s="75">
        <f t="shared" si="1"/>
        <v>0</v>
      </c>
      <c r="I44" s="42">
        <f>费用分部表!AZ43</f>
        <v>0</v>
      </c>
      <c r="J44" s="42">
        <f>费用分部表!AX43</f>
        <v>0</v>
      </c>
      <c r="K44" s="42">
        <f>费用分部表!AL43</f>
        <v>0</v>
      </c>
      <c r="L44" s="75">
        <f t="shared" si="2"/>
        <v>0</v>
      </c>
      <c r="M44" s="42">
        <f>费用分部表!AJ43</f>
        <v>0</v>
      </c>
      <c r="N44" s="42">
        <f>费用分部表!AK43</f>
        <v>0</v>
      </c>
      <c r="O44" s="42">
        <f>费用分部表!BA43</f>
        <v>0</v>
      </c>
      <c r="P44" s="42">
        <f>费用分部表!AO43</f>
        <v>0</v>
      </c>
      <c r="Q44" s="75">
        <f t="shared" si="3"/>
        <v>0</v>
      </c>
      <c r="R44" s="42">
        <f>费用分部表!AN43</f>
        <v>0</v>
      </c>
      <c r="S44" s="42">
        <f>费用分部表!AM43</f>
        <v>0</v>
      </c>
      <c r="T44" s="42">
        <f>费用分部表!AI43</f>
        <v>0</v>
      </c>
      <c r="U44" s="75">
        <f t="shared" si="4"/>
        <v>0</v>
      </c>
      <c r="V44" s="42">
        <f>费用分部表!AQ43</f>
        <v>0</v>
      </c>
      <c r="W44" s="42">
        <f>费用分部表!AR43</f>
        <v>0</v>
      </c>
      <c r="X44" s="42">
        <f>费用分部表!AS43</f>
        <v>0</v>
      </c>
      <c r="Y44" s="42">
        <f>费用分部表!AT43</f>
        <v>0</v>
      </c>
      <c r="Z44" s="42">
        <f>费用分部表!AU43</f>
        <v>0</v>
      </c>
      <c r="AA44" s="42">
        <f>费用分部表!AV43</f>
        <v>0</v>
      </c>
      <c r="AB44" s="42">
        <f>费用分部表!AP43</f>
        <v>0</v>
      </c>
      <c r="AC44" s="42">
        <f>费用分部表!BH43</f>
        <v>0</v>
      </c>
    </row>
    <row r="45" spans="1:29">
      <c r="A45" s="154"/>
      <c r="B45" s="76" t="s">
        <v>321</v>
      </c>
      <c r="C45" s="75">
        <f t="shared" si="0"/>
        <v>106000</v>
      </c>
      <c r="D45" s="42">
        <f>费用分部表!Z44</f>
        <v>0</v>
      </c>
      <c r="E45" s="42">
        <f>SUM(费用分部表!D44:Y44)+费用分部表!AI44+费用分部表!AY44+费用分部表!AP44</f>
        <v>100000</v>
      </c>
      <c r="F45" s="42">
        <f>费用分部表!AE44+费用分部表!AF44+费用分部表!AH44</f>
        <v>6000</v>
      </c>
      <c r="G45" s="42">
        <f>费用分部表!AY44</f>
        <v>0</v>
      </c>
      <c r="H45" s="75">
        <f t="shared" si="1"/>
        <v>0</v>
      </c>
      <c r="I45" s="42">
        <f>费用分部表!AZ44</f>
        <v>0</v>
      </c>
      <c r="J45" s="42">
        <f>费用分部表!AX44</f>
        <v>0</v>
      </c>
      <c r="K45" s="42">
        <f>费用分部表!AL44</f>
        <v>0</v>
      </c>
      <c r="L45" s="75">
        <f t="shared" si="2"/>
        <v>0</v>
      </c>
      <c r="M45" s="42">
        <f>费用分部表!AJ44</f>
        <v>0</v>
      </c>
      <c r="N45" s="42">
        <f>费用分部表!AK44</f>
        <v>0</v>
      </c>
      <c r="O45" s="42">
        <f>费用分部表!BA44</f>
        <v>0</v>
      </c>
      <c r="P45" s="42">
        <f>费用分部表!AO44</f>
        <v>0</v>
      </c>
      <c r="Q45" s="75">
        <f t="shared" si="3"/>
        <v>0</v>
      </c>
      <c r="R45" s="42">
        <f>费用分部表!AN44</f>
        <v>0</v>
      </c>
      <c r="S45" s="42">
        <f>费用分部表!AM44</f>
        <v>0</v>
      </c>
      <c r="T45" s="42">
        <f>费用分部表!AI44</f>
        <v>0</v>
      </c>
      <c r="U45" s="75">
        <f t="shared" si="4"/>
        <v>0</v>
      </c>
      <c r="V45" s="42">
        <f>费用分部表!AQ44</f>
        <v>0</v>
      </c>
      <c r="W45" s="42">
        <f>费用分部表!AR44</f>
        <v>0</v>
      </c>
      <c r="X45" s="42">
        <f>费用分部表!AS44</f>
        <v>0</v>
      </c>
      <c r="Y45" s="42">
        <f>费用分部表!AT44</f>
        <v>0</v>
      </c>
      <c r="Z45" s="42">
        <f>费用分部表!AU44</f>
        <v>0</v>
      </c>
      <c r="AA45" s="42">
        <f>费用分部表!AV44</f>
        <v>0</v>
      </c>
      <c r="AB45" s="42">
        <f>费用分部表!AP44</f>
        <v>0</v>
      </c>
      <c r="AC45" s="42">
        <f>费用分部表!BH44</f>
        <v>0</v>
      </c>
    </row>
    <row r="46" spans="1:29">
      <c r="A46" s="154"/>
      <c r="B46" s="76" t="s">
        <v>322</v>
      </c>
      <c r="C46" s="75">
        <f t="shared" si="0"/>
        <v>114782.63999999998</v>
      </c>
      <c r="D46" s="42">
        <f>费用分部表!Z45</f>
        <v>0</v>
      </c>
      <c r="E46" s="42">
        <f>SUM(费用分部表!D45:Y45)+费用分部表!AI45+费用分部表!AY45+费用分部表!AP45</f>
        <v>103960.04999999999</v>
      </c>
      <c r="F46" s="42">
        <f>费用分部表!AE45+费用分部表!AF45+费用分部表!AH45</f>
        <v>10822.59</v>
      </c>
      <c r="G46" s="42">
        <f>费用分部表!AY45</f>
        <v>0</v>
      </c>
      <c r="H46" s="75">
        <f t="shared" si="1"/>
        <v>0</v>
      </c>
      <c r="I46" s="42">
        <f>费用分部表!AZ45</f>
        <v>0</v>
      </c>
      <c r="J46" s="42">
        <f>费用分部表!AX45</f>
        <v>0</v>
      </c>
      <c r="K46" s="42">
        <f>费用分部表!AL45</f>
        <v>0</v>
      </c>
      <c r="L46" s="75">
        <f t="shared" si="2"/>
        <v>0</v>
      </c>
      <c r="M46" s="42">
        <f>费用分部表!AJ45</f>
        <v>0</v>
      </c>
      <c r="N46" s="42">
        <f>费用分部表!AK45</f>
        <v>0</v>
      </c>
      <c r="O46" s="42">
        <f>费用分部表!BA45</f>
        <v>0</v>
      </c>
      <c r="P46" s="42">
        <f>费用分部表!AO45</f>
        <v>0</v>
      </c>
      <c r="Q46" s="75">
        <f t="shared" si="3"/>
        <v>0</v>
      </c>
      <c r="R46" s="42">
        <f>费用分部表!AN45</f>
        <v>0</v>
      </c>
      <c r="S46" s="42">
        <f>费用分部表!AM45</f>
        <v>0</v>
      </c>
      <c r="T46" s="42">
        <f>费用分部表!AI45</f>
        <v>42762.81</v>
      </c>
      <c r="U46" s="75">
        <f t="shared" si="4"/>
        <v>0</v>
      </c>
      <c r="V46" s="42">
        <f>费用分部表!AQ45</f>
        <v>0</v>
      </c>
      <c r="W46" s="42">
        <f>费用分部表!AR45</f>
        <v>0</v>
      </c>
      <c r="X46" s="42">
        <f>费用分部表!AS45</f>
        <v>0</v>
      </c>
      <c r="Y46" s="42">
        <f>费用分部表!AT45</f>
        <v>0</v>
      </c>
      <c r="Z46" s="42">
        <f>费用分部表!AU45</f>
        <v>0</v>
      </c>
      <c r="AA46" s="42">
        <f>费用分部表!AV45</f>
        <v>0</v>
      </c>
      <c r="AB46" s="42">
        <f>费用分部表!AP45</f>
        <v>0</v>
      </c>
      <c r="AC46" s="42">
        <f>费用分部表!BH45</f>
        <v>0</v>
      </c>
    </row>
    <row r="47" spans="1:29">
      <c r="A47" s="154"/>
      <c r="B47" s="76" t="s">
        <v>323</v>
      </c>
      <c r="C47" s="75">
        <f t="shared" si="0"/>
        <v>6644.97</v>
      </c>
      <c r="D47" s="42">
        <f>费用分部表!Z46</f>
        <v>0</v>
      </c>
      <c r="E47" s="42">
        <f>SUM(费用分部表!D46:Y46)+费用分部表!AI46+费用分部表!AY46+费用分部表!AP46</f>
        <v>6423.3</v>
      </c>
      <c r="F47" s="42">
        <f>费用分部表!AE46+费用分部表!AF46+费用分部表!AH46</f>
        <v>221.67</v>
      </c>
      <c r="G47" s="42">
        <f>费用分部表!AY46</f>
        <v>0</v>
      </c>
      <c r="H47" s="75">
        <f t="shared" si="1"/>
        <v>0</v>
      </c>
      <c r="I47" s="42">
        <f>费用分部表!AZ46</f>
        <v>0</v>
      </c>
      <c r="J47" s="42">
        <f>费用分部表!AX46</f>
        <v>0</v>
      </c>
      <c r="K47" s="42">
        <f>费用分部表!AL46</f>
        <v>0</v>
      </c>
      <c r="L47" s="75">
        <f t="shared" si="2"/>
        <v>0</v>
      </c>
      <c r="M47" s="42">
        <f>费用分部表!AJ46</f>
        <v>0</v>
      </c>
      <c r="N47" s="42">
        <f>费用分部表!AK46</f>
        <v>0</v>
      </c>
      <c r="O47" s="42">
        <f>费用分部表!BA46</f>
        <v>0</v>
      </c>
      <c r="P47" s="42">
        <f>费用分部表!AO46</f>
        <v>0</v>
      </c>
      <c r="Q47" s="75">
        <f t="shared" si="3"/>
        <v>0</v>
      </c>
      <c r="R47" s="42">
        <f>费用分部表!AN46</f>
        <v>0</v>
      </c>
      <c r="S47" s="42">
        <f>费用分部表!AM46</f>
        <v>0</v>
      </c>
      <c r="T47" s="42">
        <f>费用分部表!AI46</f>
        <v>0</v>
      </c>
      <c r="U47" s="75">
        <f t="shared" si="4"/>
        <v>0</v>
      </c>
      <c r="V47" s="42">
        <f>费用分部表!AQ46</f>
        <v>0</v>
      </c>
      <c r="W47" s="42">
        <f>费用分部表!AR46</f>
        <v>0</v>
      </c>
      <c r="X47" s="42">
        <f>费用分部表!AS46</f>
        <v>0</v>
      </c>
      <c r="Y47" s="42">
        <f>费用分部表!AT46</f>
        <v>0</v>
      </c>
      <c r="Z47" s="42">
        <f>费用分部表!AU46</f>
        <v>0</v>
      </c>
      <c r="AA47" s="42">
        <f>费用分部表!AV46</f>
        <v>0</v>
      </c>
      <c r="AB47" s="42">
        <f>费用分部表!AP46</f>
        <v>0</v>
      </c>
      <c r="AC47" s="42">
        <f>费用分部表!BH46</f>
        <v>0</v>
      </c>
    </row>
    <row r="48" spans="1:29">
      <c r="A48" s="154"/>
      <c r="B48" s="76" t="s">
        <v>19</v>
      </c>
      <c r="C48" s="75">
        <f t="shared" si="0"/>
        <v>37317.729999999996</v>
      </c>
      <c r="D48" s="42">
        <f>费用分部表!Z47</f>
        <v>0</v>
      </c>
      <c r="E48" s="42">
        <f>SUM(费用分部表!D47:Y47)+费用分部表!AI47+费用分部表!AY47+费用分部表!AP47</f>
        <v>15491.260000000002</v>
      </c>
      <c r="F48" s="42">
        <f>费用分部表!AE47+费用分部表!AF47+费用分部表!AH47</f>
        <v>14643.449999999999</v>
      </c>
      <c r="G48" s="42">
        <f>费用分部表!AY47</f>
        <v>11076.12</v>
      </c>
      <c r="H48" s="75">
        <f t="shared" si="1"/>
        <v>61.17</v>
      </c>
      <c r="I48" s="42">
        <f>费用分部表!AZ47</f>
        <v>61.17</v>
      </c>
      <c r="J48" s="42">
        <f>费用分部表!AX47</f>
        <v>0</v>
      </c>
      <c r="K48" s="42">
        <f>费用分部表!AL47</f>
        <v>0</v>
      </c>
      <c r="L48" s="75">
        <f t="shared" si="2"/>
        <v>0</v>
      </c>
      <c r="M48" s="42">
        <f>费用分部表!AJ47</f>
        <v>0</v>
      </c>
      <c r="N48" s="42">
        <f>费用分部表!AK47</f>
        <v>0</v>
      </c>
      <c r="O48" s="42">
        <f>费用分部表!BA47</f>
        <v>0</v>
      </c>
      <c r="P48" s="42">
        <f>费用分部表!AO47</f>
        <v>0</v>
      </c>
      <c r="Q48" s="75">
        <f t="shared" si="3"/>
        <v>0</v>
      </c>
      <c r="R48" s="42">
        <f>费用分部表!AN47</f>
        <v>0</v>
      </c>
      <c r="S48" s="42">
        <f>费用分部表!AM47</f>
        <v>0</v>
      </c>
      <c r="T48" s="42">
        <f>费用分部表!AI47</f>
        <v>1470</v>
      </c>
      <c r="U48" s="75">
        <f t="shared" si="4"/>
        <v>7121.85</v>
      </c>
      <c r="V48" s="42">
        <f>费用分部表!AQ47</f>
        <v>5887.38</v>
      </c>
      <c r="W48" s="42">
        <f>费用分部表!AR47</f>
        <v>544.66</v>
      </c>
      <c r="X48" s="42">
        <f>费用分部表!AS47</f>
        <v>339.81</v>
      </c>
      <c r="Y48" s="42">
        <f>费用分部表!AT47</f>
        <v>0</v>
      </c>
      <c r="Z48" s="42">
        <f>费用分部表!AU47</f>
        <v>350</v>
      </c>
      <c r="AA48" s="42">
        <f>费用分部表!AV47</f>
        <v>0</v>
      </c>
      <c r="AB48" s="42">
        <f>费用分部表!AP47</f>
        <v>2873.79</v>
      </c>
      <c r="AC48" s="42">
        <f>费用分部表!BH47</f>
        <v>7396.55</v>
      </c>
    </row>
    <row r="49" spans="1:29">
      <c r="A49" s="154"/>
      <c r="B49" s="76" t="s">
        <v>324</v>
      </c>
      <c r="C49" s="75">
        <f t="shared" si="0"/>
        <v>676254.70000000007</v>
      </c>
      <c r="D49" s="42">
        <f>费用分部表!Z48</f>
        <v>0</v>
      </c>
      <c r="E49" s="42">
        <f>SUM(费用分部表!D48:Y48)+费用分部表!AI48+费用分部表!AY48+费用分部表!AP48</f>
        <v>599305.65</v>
      </c>
      <c r="F49" s="42">
        <f>费用分部表!AE48+费用分部表!AF48+费用分部表!AH48</f>
        <v>49949.049999999996</v>
      </c>
      <c r="G49" s="42">
        <f>费用分部表!AY48</f>
        <v>0</v>
      </c>
      <c r="H49" s="75">
        <f t="shared" si="1"/>
        <v>0</v>
      </c>
      <c r="I49" s="42">
        <f>费用分部表!AZ48</f>
        <v>0</v>
      </c>
      <c r="J49" s="42">
        <f>费用分部表!AX48</f>
        <v>0</v>
      </c>
      <c r="K49" s="42">
        <f>费用分部表!AL48</f>
        <v>0</v>
      </c>
      <c r="L49" s="75">
        <f t="shared" si="2"/>
        <v>0</v>
      </c>
      <c r="M49" s="42">
        <f>费用分部表!AJ48</f>
        <v>0</v>
      </c>
      <c r="N49" s="42">
        <f>费用分部表!AK48</f>
        <v>0</v>
      </c>
      <c r="O49" s="42">
        <f>费用分部表!BA48</f>
        <v>0</v>
      </c>
      <c r="P49" s="42">
        <f>费用分部表!AO48</f>
        <v>0</v>
      </c>
      <c r="Q49" s="75">
        <f t="shared" si="3"/>
        <v>0</v>
      </c>
      <c r="R49" s="42">
        <f>费用分部表!AN48</f>
        <v>0</v>
      </c>
      <c r="S49" s="42">
        <f>费用分部表!AM48</f>
        <v>0</v>
      </c>
      <c r="T49" s="42">
        <f>费用分部表!AI48</f>
        <v>0</v>
      </c>
      <c r="U49" s="75">
        <f t="shared" si="4"/>
        <v>27000</v>
      </c>
      <c r="V49" s="42">
        <f>费用分部表!AQ48</f>
        <v>27000</v>
      </c>
      <c r="W49" s="42">
        <f>费用分部表!AR48</f>
        <v>0</v>
      </c>
      <c r="X49" s="42">
        <f>费用分部表!AS48</f>
        <v>0</v>
      </c>
      <c r="Y49" s="42">
        <f>费用分部表!AT48</f>
        <v>0</v>
      </c>
      <c r="Z49" s="42">
        <f>费用分部表!AU48</f>
        <v>0</v>
      </c>
      <c r="AA49" s="42">
        <f>费用分部表!AV48</f>
        <v>0</v>
      </c>
      <c r="AB49" s="42">
        <f>费用分部表!AP48</f>
        <v>0</v>
      </c>
      <c r="AC49" s="42">
        <f>费用分部表!BH48</f>
        <v>0</v>
      </c>
    </row>
    <row r="50" spans="1:29">
      <c r="A50" s="154"/>
      <c r="B50" s="79" t="s">
        <v>325</v>
      </c>
      <c r="C50" s="75">
        <f t="shared" si="0"/>
        <v>68874.710000000006</v>
      </c>
      <c r="D50" s="42">
        <f>费用分部表!Z49</f>
        <v>0</v>
      </c>
      <c r="E50" s="42">
        <f>SUM(费用分部表!D49:Y49)+费用分部表!AI49+费用分部表!AY49+费用分部表!AP49</f>
        <v>0</v>
      </c>
      <c r="F50" s="42">
        <f>费用分部表!AE49+费用分部表!AF49+费用分部表!AH49</f>
        <v>68874.710000000006</v>
      </c>
      <c r="G50" s="42">
        <f>费用分部表!AY49</f>
        <v>0</v>
      </c>
      <c r="H50" s="75">
        <f t="shared" si="1"/>
        <v>0</v>
      </c>
      <c r="I50" s="42">
        <f>费用分部表!AZ49</f>
        <v>0</v>
      </c>
      <c r="J50" s="42">
        <f>费用分部表!AX49</f>
        <v>0</v>
      </c>
      <c r="K50" s="42">
        <f>费用分部表!AL49</f>
        <v>0</v>
      </c>
      <c r="L50" s="75">
        <f t="shared" si="2"/>
        <v>0</v>
      </c>
      <c r="M50" s="42">
        <f>费用分部表!AJ49</f>
        <v>0</v>
      </c>
      <c r="N50" s="42">
        <f>费用分部表!AK49</f>
        <v>0</v>
      </c>
      <c r="O50" s="42">
        <f>费用分部表!BA49</f>
        <v>0</v>
      </c>
      <c r="P50" s="42">
        <f>费用分部表!AO49</f>
        <v>0</v>
      </c>
      <c r="Q50" s="75">
        <f t="shared" si="3"/>
        <v>0</v>
      </c>
      <c r="R50" s="42">
        <f>费用分部表!AN49</f>
        <v>0</v>
      </c>
      <c r="S50" s="42">
        <f>费用分部表!AM49</f>
        <v>0</v>
      </c>
      <c r="T50" s="42">
        <f>费用分部表!AI49</f>
        <v>0</v>
      </c>
      <c r="U50" s="75">
        <f t="shared" si="4"/>
        <v>0</v>
      </c>
      <c r="V50" s="42">
        <f>费用分部表!AQ49</f>
        <v>0</v>
      </c>
      <c r="W50" s="42">
        <f>费用分部表!AR49</f>
        <v>0</v>
      </c>
      <c r="X50" s="42">
        <f>费用分部表!AS49</f>
        <v>0</v>
      </c>
      <c r="Y50" s="42">
        <f>费用分部表!AT49</f>
        <v>0</v>
      </c>
      <c r="Z50" s="42">
        <f>费用分部表!AU49</f>
        <v>0</v>
      </c>
      <c r="AA50" s="42">
        <f>费用分部表!AV49</f>
        <v>0</v>
      </c>
      <c r="AB50" s="42">
        <f>费用分部表!AP49</f>
        <v>0</v>
      </c>
      <c r="AC50" s="42">
        <f>费用分部表!BH49</f>
        <v>0</v>
      </c>
    </row>
    <row r="51" spans="1:29">
      <c r="A51" s="154"/>
      <c r="B51" s="79" t="s">
        <v>326</v>
      </c>
      <c r="C51" s="75">
        <f t="shared" si="0"/>
        <v>134897.19999999998</v>
      </c>
      <c r="D51" s="42">
        <f>费用分部表!Z50</f>
        <v>0</v>
      </c>
      <c r="E51" s="42">
        <f>SUM(费用分部表!D50:Y50)+费用分部表!AI50+费用分部表!AY50+费用分部表!AP50</f>
        <v>64056.5</v>
      </c>
      <c r="F51" s="42">
        <f>费用分部表!AE50+费用分部表!AF50+费用分部表!AH50</f>
        <v>62924.850000000006</v>
      </c>
      <c r="G51" s="42">
        <f>费用分部表!AY50</f>
        <v>624.83000000000004</v>
      </c>
      <c r="H51" s="75">
        <f t="shared" si="1"/>
        <v>1196.1399999999999</v>
      </c>
      <c r="I51" s="42">
        <f>费用分部表!AZ50</f>
        <v>42.53</v>
      </c>
      <c r="J51" s="42">
        <f>费用分部表!AX50</f>
        <v>419.53</v>
      </c>
      <c r="K51" s="42">
        <f>费用分部表!AL50</f>
        <v>734.08</v>
      </c>
      <c r="L51" s="75">
        <f t="shared" si="2"/>
        <v>2836.88</v>
      </c>
      <c r="M51" s="42">
        <f>费用分部表!AJ50</f>
        <v>703.9</v>
      </c>
      <c r="N51" s="42">
        <f>费用分部表!AK50</f>
        <v>637.58000000000004</v>
      </c>
      <c r="O51" s="42">
        <f>费用分部表!BA50</f>
        <v>938.17</v>
      </c>
      <c r="P51" s="42">
        <f>费用分部表!AO50</f>
        <v>557.23</v>
      </c>
      <c r="Q51" s="75">
        <f t="shared" si="3"/>
        <v>586.22</v>
      </c>
      <c r="R51" s="42">
        <f>费用分部表!AN50</f>
        <v>133.66</v>
      </c>
      <c r="S51" s="42">
        <f>费用分部表!AM50</f>
        <v>452.56</v>
      </c>
      <c r="T51" s="42">
        <f>费用分部表!AI50</f>
        <v>29507.4</v>
      </c>
      <c r="U51" s="75">
        <f t="shared" si="4"/>
        <v>3296.6099999999997</v>
      </c>
      <c r="V51" s="42">
        <f>费用分部表!AQ50</f>
        <v>558.73</v>
      </c>
      <c r="W51" s="42">
        <f>费用分部表!AR50</f>
        <v>124.98</v>
      </c>
      <c r="X51" s="42">
        <f>费用分部表!AS50</f>
        <v>513.66</v>
      </c>
      <c r="Y51" s="42">
        <f>费用分部表!AT50</f>
        <v>59.17</v>
      </c>
      <c r="Z51" s="42">
        <f>费用分部表!AU50</f>
        <v>1579.07</v>
      </c>
      <c r="AA51" s="42">
        <f>费用分部表!AV50</f>
        <v>461</v>
      </c>
      <c r="AB51" s="42">
        <f>费用分部表!AP50</f>
        <v>1096.57</v>
      </c>
      <c r="AC51" s="42">
        <f>费用分部表!BH50</f>
        <v>5059.6899999999996</v>
      </c>
    </row>
    <row r="52" spans="1:29">
      <c r="A52" s="154"/>
      <c r="B52" s="83" t="s">
        <v>327</v>
      </c>
      <c r="C52" s="75">
        <f t="shared" si="0"/>
        <v>64122.53</v>
      </c>
      <c r="D52" s="42">
        <f>费用分部表!Z51</f>
        <v>0</v>
      </c>
      <c r="E52" s="42">
        <f>SUM(费用分部表!D51:Y51)+费用分部表!AI51+费用分部表!AY51+费用分部表!AP51</f>
        <v>4660.1899999999996</v>
      </c>
      <c r="F52" s="42">
        <f>费用分部表!AE51+费用分部表!AF51+费用分部表!AH51</f>
        <v>53676.42</v>
      </c>
      <c r="G52" s="42">
        <f>费用分部表!AY51</f>
        <v>0</v>
      </c>
      <c r="H52" s="75">
        <f t="shared" si="1"/>
        <v>0</v>
      </c>
      <c r="I52" s="42">
        <f>费用分部表!AZ51</f>
        <v>0</v>
      </c>
      <c r="J52" s="42">
        <f>费用分部表!AX51</f>
        <v>0</v>
      </c>
      <c r="K52" s="42">
        <f>费用分部表!AL51</f>
        <v>0</v>
      </c>
      <c r="L52" s="75">
        <f t="shared" si="2"/>
        <v>6000</v>
      </c>
      <c r="M52" s="42">
        <f>费用分部表!AJ51</f>
        <v>6000</v>
      </c>
      <c r="N52" s="42">
        <f>费用分部表!AK51</f>
        <v>0</v>
      </c>
      <c r="O52" s="42">
        <f>费用分部表!BA51</f>
        <v>0</v>
      </c>
      <c r="P52" s="42">
        <f>费用分部表!AO51</f>
        <v>0</v>
      </c>
      <c r="Q52" s="75">
        <f t="shared" si="3"/>
        <v>0</v>
      </c>
      <c r="R52" s="42">
        <f>费用分部表!AN51</f>
        <v>0</v>
      </c>
      <c r="S52" s="42">
        <f>费用分部表!AM51</f>
        <v>0</v>
      </c>
      <c r="T52" s="42">
        <f>费用分部表!AI51</f>
        <v>0</v>
      </c>
      <c r="U52" s="75">
        <f t="shared" si="4"/>
        <v>-214.08</v>
      </c>
      <c r="V52" s="42">
        <f>费用分部表!AQ51</f>
        <v>0</v>
      </c>
      <c r="W52" s="42">
        <f>费用分部表!AR51</f>
        <v>0</v>
      </c>
      <c r="X52" s="42">
        <f>费用分部表!AS51</f>
        <v>0</v>
      </c>
      <c r="Y52" s="42">
        <f>费用分部表!AT51</f>
        <v>0</v>
      </c>
      <c r="Z52" s="42">
        <f>费用分部表!AU51</f>
        <v>0</v>
      </c>
      <c r="AA52" s="42">
        <f>费用分部表!AV51</f>
        <v>-214.08</v>
      </c>
      <c r="AB52" s="42">
        <f>费用分部表!AP51</f>
        <v>0</v>
      </c>
      <c r="AC52" s="42">
        <f>费用分部表!BH51</f>
        <v>0</v>
      </c>
    </row>
    <row r="53" spans="1:29">
      <c r="A53" s="154"/>
      <c r="B53" s="83" t="s">
        <v>20</v>
      </c>
      <c r="C53" s="75">
        <f t="shared" si="0"/>
        <v>132075.47</v>
      </c>
      <c r="D53" s="42">
        <f>费用分部表!Z52</f>
        <v>0</v>
      </c>
      <c r="E53" s="42">
        <f>SUM(费用分部表!D52:Y52)+费用分部表!AI52+费用分部表!AY52+费用分部表!AP52</f>
        <v>132075.47</v>
      </c>
      <c r="F53" s="42">
        <f>费用分部表!AE52+费用分部表!AF52+费用分部表!AH52</f>
        <v>0</v>
      </c>
      <c r="G53" s="42">
        <f>费用分部表!AY52</f>
        <v>0</v>
      </c>
      <c r="H53" s="75">
        <f t="shared" si="1"/>
        <v>0</v>
      </c>
      <c r="I53" s="42">
        <f>费用分部表!AZ52</f>
        <v>0</v>
      </c>
      <c r="J53" s="42">
        <f>费用分部表!AX52</f>
        <v>0</v>
      </c>
      <c r="K53" s="42">
        <f>费用分部表!AL52</f>
        <v>0</v>
      </c>
      <c r="L53" s="75">
        <f t="shared" si="2"/>
        <v>0</v>
      </c>
      <c r="M53" s="42">
        <f>费用分部表!AJ52</f>
        <v>0</v>
      </c>
      <c r="N53" s="42">
        <f>费用分部表!AK52</f>
        <v>0</v>
      </c>
      <c r="O53" s="42">
        <f>费用分部表!BA52</f>
        <v>0</v>
      </c>
      <c r="P53" s="42">
        <f>费用分部表!AO52</f>
        <v>0</v>
      </c>
      <c r="Q53" s="75">
        <f t="shared" si="3"/>
        <v>0</v>
      </c>
      <c r="R53" s="42">
        <f>费用分部表!AN52</f>
        <v>0</v>
      </c>
      <c r="S53" s="42">
        <f>费用分部表!AM52</f>
        <v>0</v>
      </c>
      <c r="T53" s="42">
        <f>费用分部表!AI52</f>
        <v>0</v>
      </c>
      <c r="U53" s="75">
        <f t="shared" si="4"/>
        <v>0</v>
      </c>
      <c r="V53" s="42">
        <f>费用分部表!AQ52</f>
        <v>0</v>
      </c>
      <c r="W53" s="42">
        <f>费用分部表!AR52</f>
        <v>0</v>
      </c>
      <c r="X53" s="42">
        <f>费用分部表!AS52</f>
        <v>0</v>
      </c>
      <c r="Y53" s="42">
        <f>费用分部表!AT52</f>
        <v>0</v>
      </c>
      <c r="Z53" s="42">
        <f>费用分部表!AU52</f>
        <v>0</v>
      </c>
      <c r="AA53" s="42">
        <f>费用分部表!AV52</f>
        <v>0</v>
      </c>
      <c r="AB53" s="42">
        <f>费用分部表!AP52</f>
        <v>0</v>
      </c>
      <c r="AC53" s="42">
        <f>费用分部表!BH52</f>
        <v>0</v>
      </c>
    </row>
    <row r="54" spans="1:29">
      <c r="A54" s="154"/>
      <c r="B54" s="83" t="s">
        <v>21</v>
      </c>
      <c r="C54" s="75">
        <f t="shared" si="0"/>
        <v>0</v>
      </c>
      <c r="D54" s="42">
        <f>费用分部表!Z53</f>
        <v>0</v>
      </c>
      <c r="E54" s="42">
        <f>SUM(费用分部表!D53:Y53)+费用分部表!AI53+费用分部表!AY53+费用分部表!AP53</f>
        <v>0</v>
      </c>
      <c r="F54" s="42">
        <f>费用分部表!AE53+费用分部表!AF53+费用分部表!AH53</f>
        <v>0</v>
      </c>
      <c r="G54" s="42">
        <f>费用分部表!AY53</f>
        <v>0</v>
      </c>
      <c r="H54" s="75">
        <f t="shared" si="1"/>
        <v>0</v>
      </c>
      <c r="I54" s="42">
        <f>费用分部表!AZ53</f>
        <v>0</v>
      </c>
      <c r="J54" s="42">
        <f>费用分部表!AX53</f>
        <v>0</v>
      </c>
      <c r="K54" s="42">
        <f>费用分部表!AL53</f>
        <v>0</v>
      </c>
      <c r="L54" s="75">
        <f t="shared" si="2"/>
        <v>0</v>
      </c>
      <c r="M54" s="42">
        <f>费用分部表!AJ53</f>
        <v>0</v>
      </c>
      <c r="N54" s="42">
        <f>费用分部表!AK53</f>
        <v>0</v>
      </c>
      <c r="O54" s="42">
        <f>费用分部表!BA53</f>
        <v>0</v>
      </c>
      <c r="P54" s="42">
        <f>费用分部表!AO53</f>
        <v>0</v>
      </c>
      <c r="Q54" s="75">
        <f t="shared" si="3"/>
        <v>0</v>
      </c>
      <c r="R54" s="42">
        <f>费用分部表!AN53</f>
        <v>0</v>
      </c>
      <c r="S54" s="42">
        <f>费用分部表!AM53</f>
        <v>0</v>
      </c>
      <c r="T54" s="42">
        <f>费用分部表!AI53</f>
        <v>0</v>
      </c>
      <c r="U54" s="75">
        <f t="shared" si="4"/>
        <v>0</v>
      </c>
      <c r="V54" s="42">
        <f>费用分部表!AQ53</f>
        <v>0</v>
      </c>
      <c r="W54" s="42">
        <f>费用分部表!AR53</f>
        <v>0</v>
      </c>
      <c r="X54" s="42">
        <f>费用分部表!AS53</f>
        <v>0</v>
      </c>
      <c r="Y54" s="42">
        <f>费用分部表!AT53</f>
        <v>0</v>
      </c>
      <c r="Z54" s="42">
        <f>费用分部表!AU53</f>
        <v>0</v>
      </c>
      <c r="AA54" s="42">
        <f>费用分部表!AV53</f>
        <v>0</v>
      </c>
      <c r="AB54" s="42">
        <f>费用分部表!AP53</f>
        <v>0</v>
      </c>
      <c r="AC54" s="42">
        <f>费用分部表!BH53</f>
        <v>0</v>
      </c>
    </row>
    <row r="55" spans="1:29">
      <c r="A55" s="154"/>
      <c r="B55" s="83" t="s">
        <v>22</v>
      </c>
      <c r="C55" s="75">
        <f t="shared" si="0"/>
        <v>47500</v>
      </c>
      <c r="D55" s="42">
        <f>费用分部表!Z54</f>
        <v>0</v>
      </c>
      <c r="E55" s="42">
        <f>SUM(费用分部表!D54:Y54)+费用分部表!AI54+费用分部表!AY54+费用分部表!AP54</f>
        <v>47500</v>
      </c>
      <c r="F55" s="42">
        <f>费用分部表!AE54+费用分部表!AF54+费用分部表!AH54</f>
        <v>0</v>
      </c>
      <c r="G55" s="42">
        <f>费用分部表!AY54</f>
        <v>0</v>
      </c>
      <c r="H55" s="75">
        <f t="shared" si="1"/>
        <v>0</v>
      </c>
      <c r="I55" s="42">
        <f>费用分部表!AZ54</f>
        <v>0</v>
      </c>
      <c r="J55" s="42">
        <f>费用分部表!AX54</f>
        <v>0</v>
      </c>
      <c r="K55" s="42">
        <f>费用分部表!AL54</f>
        <v>0</v>
      </c>
      <c r="L55" s="75">
        <f t="shared" si="2"/>
        <v>0</v>
      </c>
      <c r="M55" s="42">
        <f>费用分部表!AJ54</f>
        <v>0</v>
      </c>
      <c r="N55" s="42">
        <f>费用分部表!AK54</f>
        <v>0</v>
      </c>
      <c r="O55" s="42">
        <f>费用分部表!BA54</f>
        <v>0</v>
      </c>
      <c r="P55" s="42">
        <f>费用分部表!AO54</f>
        <v>0</v>
      </c>
      <c r="Q55" s="75">
        <f t="shared" si="3"/>
        <v>0</v>
      </c>
      <c r="R55" s="42">
        <f>费用分部表!AN54</f>
        <v>0</v>
      </c>
      <c r="S55" s="42">
        <f>费用分部表!AM54</f>
        <v>0</v>
      </c>
      <c r="T55" s="42">
        <f>费用分部表!AI54</f>
        <v>0</v>
      </c>
      <c r="U55" s="75">
        <f t="shared" si="4"/>
        <v>0</v>
      </c>
      <c r="V55" s="42">
        <f>费用分部表!AQ54</f>
        <v>0</v>
      </c>
      <c r="W55" s="42">
        <f>费用分部表!AR54</f>
        <v>0</v>
      </c>
      <c r="X55" s="42">
        <f>费用分部表!AS54</f>
        <v>0</v>
      </c>
      <c r="Y55" s="42">
        <f>费用分部表!AT54</f>
        <v>0</v>
      </c>
      <c r="Z55" s="42">
        <f>费用分部表!AU54</f>
        <v>0</v>
      </c>
      <c r="AA55" s="42">
        <f>费用分部表!AV54</f>
        <v>0</v>
      </c>
      <c r="AB55" s="42">
        <f>费用分部表!AP54</f>
        <v>0</v>
      </c>
      <c r="AC55" s="42">
        <f>费用分部表!BH54</f>
        <v>0</v>
      </c>
    </row>
    <row r="56" spans="1:29">
      <c r="A56" s="154"/>
      <c r="B56" s="79" t="s">
        <v>23</v>
      </c>
      <c r="C56" s="75">
        <f t="shared" si="0"/>
        <v>70863.789999999994</v>
      </c>
      <c r="D56" s="42">
        <f>费用分部表!Z55</f>
        <v>0</v>
      </c>
      <c r="E56" s="42">
        <f>SUM(费用分部表!D55:Y55)+费用分部表!AI55+费用分部表!AY55+费用分部表!AP55</f>
        <v>49068.37</v>
      </c>
      <c r="F56" s="42">
        <f>费用分部表!AE55+费用分部表!AF55+费用分部表!AH55</f>
        <v>20812.72</v>
      </c>
      <c r="G56" s="42">
        <f>费用分部表!AY55</f>
        <v>2642</v>
      </c>
      <c r="H56" s="75">
        <f t="shared" si="1"/>
        <v>206</v>
      </c>
      <c r="I56" s="42">
        <f>费用分部表!AZ55</f>
        <v>206</v>
      </c>
      <c r="J56" s="42">
        <f>费用分部表!AX55</f>
        <v>0</v>
      </c>
      <c r="K56" s="42">
        <f>费用分部表!AL55</f>
        <v>0</v>
      </c>
      <c r="L56" s="75">
        <f t="shared" si="2"/>
        <v>0</v>
      </c>
      <c r="M56" s="42">
        <f>费用分部表!AJ55</f>
        <v>0</v>
      </c>
      <c r="N56" s="42">
        <f>费用分部表!AK55</f>
        <v>0</v>
      </c>
      <c r="O56" s="42">
        <f>费用分部表!BA55</f>
        <v>0</v>
      </c>
      <c r="P56" s="42">
        <f>费用分部表!AO55</f>
        <v>0</v>
      </c>
      <c r="Q56" s="75">
        <f t="shared" si="3"/>
        <v>0</v>
      </c>
      <c r="R56" s="42">
        <f>费用分部表!AN55</f>
        <v>0</v>
      </c>
      <c r="S56" s="42">
        <f>费用分部表!AM55</f>
        <v>0</v>
      </c>
      <c r="T56" s="42">
        <f>费用分部表!AI55</f>
        <v>0</v>
      </c>
      <c r="U56" s="75">
        <f t="shared" si="4"/>
        <v>776.7</v>
      </c>
      <c r="V56" s="42">
        <f>费用分部表!AQ55</f>
        <v>0</v>
      </c>
      <c r="W56" s="42">
        <f>费用分部表!AR55</f>
        <v>0</v>
      </c>
      <c r="X56" s="42">
        <f>费用分部表!AS55</f>
        <v>0</v>
      </c>
      <c r="Y56" s="42">
        <f>费用分部表!AT55</f>
        <v>0</v>
      </c>
      <c r="Z56" s="42">
        <f>费用分部表!AU55</f>
        <v>776.7</v>
      </c>
      <c r="AA56" s="42">
        <f>费用分部表!AV55</f>
        <v>0</v>
      </c>
      <c r="AB56" s="42">
        <f>费用分部表!AP55</f>
        <v>2081</v>
      </c>
      <c r="AC56" s="42">
        <f>费用分部表!BH55</f>
        <v>0</v>
      </c>
    </row>
    <row r="57" spans="1:29">
      <c r="A57" s="154"/>
      <c r="B57" s="79" t="s">
        <v>24</v>
      </c>
      <c r="C57" s="75">
        <f t="shared" si="0"/>
        <v>0</v>
      </c>
      <c r="D57" s="42">
        <f>费用分部表!Z56</f>
        <v>0</v>
      </c>
      <c r="E57" s="42">
        <f>SUM(费用分部表!D56:Y56)+费用分部表!AI56+费用分部表!AY56+费用分部表!AP56</f>
        <v>0</v>
      </c>
      <c r="F57" s="42">
        <f>费用分部表!AE56+费用分部表!AF56+费用分部表!AH56</f>
        <v>0</v>
      </c>
      <c r="G57" s="42">
        <f>费用分部表!AY56</f>
        <v>0</v>
      </c>
      <c r="H57" s="75">
        <f t="shared" si="1"/>
        <v>0</v>
      </c>
      <c r="I57" s="42">
        <f>费用分部表!AZ56</f>
        <v>0</v>
      </c>
      <c r="J57" s="42">
        <f>费用分部表!AX56</f>
        <v>0</v>
      </c>
      <c r="K57" s="42">
        <f>费用分部表!AL56</f>
        <v>0</v>
      </c>
      <c r="L57" s="75">
        <f t="shared" si="2"/>
        <v>0</v>
      </c>
      <c r="M57" s="42">
        <f>费用分部表!AJ56</f>
        <v>0</v>
      </c>
      <c r="N57" s="42">
        <f>费用分部表!AK56</f>
        <v>0</v>
      </c>
      <c r="O57" s="42">
        <f>费用分部表!BA56</f>
        <v>0</v>
      </c>
      <c r="P57" s="42">
        <f>费用分部表!AO56</f>
        <v>0</v>
      </c>
      <c r="Q57" s="75">
        <f t="shared" si="3"/>
        <v>0</v>
      </c>
      <c r="R57" s="42">
        <f>费用分部表!AN56</f>
        <v>0</v>
      </c>
      <c r="S57" s="42">
        <f>费用分部表!AM56</f>
        <v>0</v>
      </c>
      <c r="T57" s="42">
        <f>费用分部表!AI56</f>
        <v>0</v>
      </c>
      <c r="U57" s="75">
        <f t="shared" si="4"/>
        <v>0</v>
      </c>
      <c r="V57" s="42">
        <f>费用分部表!AQ56</f>
        <v>0</v>
      </c>
      <c r="W57" s="42">
        <f>费用分部表!AR56</f>
        <v>0</v>
      </c>
      <c r="X57" s="42">
        <f>费用分部表!AS56</f>
        <v>0</v>
      </c>
      <c r="Y57" s="42">
        <f>费用分部表!AT56</f>
        <v>0</v>
      </c>
      <c r="Z57" s="42">
        <f>费用分部表!AU56</f>
        <v>0</v>
      </c>
      <c r="AA57" s="42">
        <f>费用分部表!AV56</f>
        <v>0</v>
      </c>
      <c r="AB57" s="42">
        <f>费用分部表!AP56</f>
        <v>0</v>
      </c>
      <c r="AC57" s="42">
        <f>费用分部表!BH56</f>
        <v>0</v>
      </c>
    </row>
    <row r="58" spans="1:29">
      <c r="A58" s="154"/>
      <c r="B58" s="79" t="s">
        <v>25</v>
      </c>
      <c r="C58" s="75">
        <f t="shared" si="0"/>
        <v>0</v>
      </c>
      <c r="D58" s="42">
        <f>费用分部表!Z57</f>
        <v>0</v>
      </c>
      <c r="E58" s="42">
        <f>SUM(费用分部表!D57:Y57)+费用分部表!AI57+费用分部表!AY57+费用分部表!AP57</f>
        <v>0</v>
      </c>
      <c r="F58" s="42">
        <f>费用分部表!AE57+费用分部表!AF57+费用分部表!AH57</f>
        <v>0</v>
      </c>
      <c r="G58" s="42">
        <f>费用分部表!AY57</f>
        <v>0</v>
      </c>
      <c r="H58" s="75">
        <f t="shared" si="1"/>
        <v>0</v>
      </c>
      <c r="I58" s="42">
        <f>费用分部表!AZ57</f>
        <v>0</v>
      </c>
      <c r="J58" s="42">
        <f>费用分部表!AX57</f>
        <v>0</v>
      </c>
      <c r="K58" s="42">
        <f>费用分部表!AL57</f>
        <v>0</v>
      </c>
      <c r="L58" s="75">
        <f t="shared" si="2"/>
        <v>0</v>
      </c>
      <c r="M58" s="42">
        <f>费用分部表!AJ57</f>
        <v>0</v>
      </c>
      <c r="N58" s="42">
        <f>费用分部表!AK57</f>
        <v>0</v>
      </c>
      <c r="O58" s="42">
        <f>费用分部表!BA57</f>
        <v>0</v>
      </c>
      <c r="P58" s="42">
        <f>费用分部表!AO57</f>
        <v>0</v>
      </c>
      <c r="Q58" s="75">
        <f t="shared" si="3"/>
        <v>0</v>
      </c>
      <c r="R58" s="42">
        <f>费用分部表!AN57</f>
        <v>0</v>
      </c>
      <c r="S58" s="42">
        <f>费用分部表!AM57</f>
        <v>0</v>
      </c>
      <c r="T58" s="42">
        <f>费用分部表!AI57</f>
        <v>0</v>
      </c>
      <c r="U58" s="75">
        <f t="shared" si="4"/>
        <v>0</v>
      </c>
      <c r="V58" s="42">
        <f>费用分部表!AQ57</f>
        <v>0</v>
      </c>
      <c r="W58" s="42">
        <f>费用分部表!AR57</f>
        <v>0</v>
      </c>
      <c r="X58" s="42">
        <f>费用分部表!AS57</f>
        <v>0</v>
      </c>
      <c r="Y58" s="42">
        <f>费用分部表!AT57</f>
        <v>0</v>
      </c>
      <c r="Z58" s="42">
        <f>费用分部表!AU57</f>
        <v>0</v>
      </c>
      <c r="AA58" s="42">
        <f>费用分部表!AV57</f>
        <v>0</v>
      </c>
      <c r="AB58" s="42">
        <f>费用分部表!AP57</f>
        <v>0</v>
      </c>
      <c r="AC58" s="42">
        <f>费用分部表!BH57</f>
        <v>0</v>
      </c>
    </row>
    <row r="59" spans="1:29">
      <c r="A59" s="154"/>
      <c r="B59" s="79" t="s">
        <v>26</v>
      </c>
      <c r="C59" s="75">
        <f t="shared" si="0"/>
        <v>0</v>
      </c>
      <c r="D59" s="42">
        <f>费用分部表!Z58</f>
        <v>0</v>
      </c>
      <c r="E59" s="42">
        <f>SUM(费用分部表!D58:Y58)+费用分部表!AI58+费用分部表!AY58+费用分部表!AP58</f>
        <v>0</v>
      </c>
      <c r="F59" s="42">
        <f>费用分部表!AE58+费用分部表!AF58+费用分部表!AH58</f>
        <v>0</v>
      </c>
      <c r="G59" s="42">
        <f>费用分部表!AY58</f>
        <v>0</v>
      </c>
      <c r="H59" s="75">
        <f t="shared" si="1"/>
        <v>0</v>
      </c>
      <c r="I59" s="42">
        <f>费用分部表!AZ58</f>
        <v>0</v>
      </c>
      <c r="J59" s="42">
        <f>费用分部表!AX58</f>
        <v>0</v>
      </c>
      <c r="K59" s="42">
        <f>费用分部表!AL58</f>
        <v>0</v>
      </c>
      <c r="L59" s="75">
        <f t="shared" si="2"/>
        <v>0</v>
      </c>
      <c r="M59" s="42">
        <f>费用分部表!AJ58</f>
        <v>0</v>
      </c>
      <c r="N59" s="42">
        <f>费用分部表!AK58</f>
        <v>0</v>
      </c>
      <c r="O59" s="42">
        <f>费用分部表!BA58</f>
        <v>0</v>
      </c>
      <c r="P59" s="42">
        <f>费用分部表!AO58</f>
        <v>0</v>
      </c>
      <c r="Q59" s="75">
        <f t="shared" si="3"/>
        <v>0</v>
      </c>
      <c r="R59" s="42">
        <f>费用分部表!AN58</f>
        <v>0</v>
      </c>
      <c r="S59" s="42">
        <f>费用分部表!AM58</f>
        <v>0</v>
      </c>
      <c r="T59" s="42">
        <f>费用分部表!AI58</f>
        <v>0</v>
      </c>
      <c r="U59" s="75">
        <f t="shared" si="4"/>
        <v>0</v>
      </c>
      <c r="V59" s="42">
        <f>费用分部表!AQ58</f>
        <v>0</v>
      </c>
      <c r="W59" s="42">
        <f>费用分部表!AR58</f>
        <v>0</v>
      </c>
      <c r="X59" s="42">
        <f>费用分部表!AS58</f>
        <v>0</v>
      </c>
      <c r="Y59" s="42">
        <f>费用分部表!AT58</f>
        <v>0</v>
      </c>
      <c r="Z59" s="42">
        <f>费用分部表!AU58</f>
        <v>0</v>
      </c>
      <c r="AA59" s="42">
        <f>费用分部表!AV58</f>
        <v>0</v>
      </c>
      <c r="AB59" s="42">
        <f>费用分部表!AP58</f>
        <v>0</v>
      </c>
      <c r="AC59" s="42">
        <f>费用分部表!BH58</f>
        <v>0</v>
      </c>
    </row>
    <row r="60" spans="1:29">
      <c r="A60" s="154"/>
      <c r="B60" s="79" t="s">
        <v>328</v>
      </c>
      <c r="C60" s="75">
        <f t="shared" si="0"/>
        <v>0</v>
      </c>
      <c r="D60" s="42">
        <f>费用分部表!Z59</f>
        <v>0</v>
      </c>
      <c r="E60" s="42">
        <f>SUM(费用分部表!D59:Y59)+费用分部表!AI59+费用分部表!AY59+费用分部表!AP59</f>
        <v>0</v>
      </c>
      <c r="F60" s="42">
        <f>费用分部表!AE59+费用分部表!AF59+费用分部表!AH59</f>
        <v>0</v>
      </c>
      <c r="G60" s="42">
        <f>费用分部表!AY59</f>
        <v>0</v>
      </c>
      <c r="H60" s="75">
        <f t="shared" si="1"/>
        <v>0</v>
      </c>
      <c r="I60" s="42">
        <f>费用分部表!AZ59</f>
        <v>0</v>
      </c>
      <c r="J60" s="42">
        <f>费用分部表!AX59</f>
        <v>0</v>
      </c>
      <c r="K60" s="42">
        <f>费用分部表!AL59</f>
        <v>0</v>
      </c>
      <c r="L60" s="75">
        <f t="shared" si="2"/>
        <v>0</v>
      </c>
      <c r="M60" s="42">
        <f>费用分部表!AJ59</f>
        <v>0</v>
      </c>
      <c r="N60" s="42">
        <f>费用分部表!AK59</f>
        <v>0</v>
      </c>
      <c r="O60" s="42">
        <f>费用分部表!BA59</f>
        <v>0</v>
      </c>
      <c r="P60" s="42">
        <f>费用分部表!AO59</f>
        <v>0</v>
      </c>
      <c r="Q60" s="75">
        <f t="shared" si="3"/>
        <v>0</v>
      </c>
      <c r="R60" s="42">
        <f>费用分部表!AN59</f>
        <v>0</v>
      </c>
      <c r="S60" s="42">
        <f>费用分部表!AM59</f>
        <v>0</v>
      </c>
      <c r="T60" s="42">
        <f>费用分部表!AI59</f>
        <v>0</v>
      </c>
      <c r="U60" s="75">
        <f t="shared" si="4"/>
        <v>0</v>
      </c>
      <c r="V60" s="42">
        <f>费用分部表!AQ59</f>
        <v>0</v>
      </c>
      <c r="W60" s="42">
        <f>费用分部表!AR59</f>
        <v>0</v>
      </c>
      <c r="X60" s="42">
        <f>费用分部表!AS59</f>
        <v>0</v>
      </c>
      <c r="Y60" s="42">
        <f>费用分部表!AT59</f>
        <v>0</v>
      </c>
      <c r="Z60" s="42">
        <f>费用分部表!AU59</f>
        <v>0</v>
      </c>
      <c r="AA60" s="42">
        <f>费用分部表!AV59</f>
        <v>0</v>
      </c>
      <c r="AB60" s="42">
        <f>费用分部表!AP59</f>
        <v>0</v>
      </c>
      <c r="AC60" s="42">
        <f>费用分部表!BH59</f>
        <v>0</v>
      </c>
    </row>
    <row r="61" spans="1:29">
      <c r="A61" s="154"/>
      <c r="B61" s="79" t="s">
        <v>27</v>
      </c>
      <c r="C61" s="75">
        <f t="shared" si="0"/>
        <v>0</v>
      </c>
      <c r="D61" s="42">
        <f>费用分部表!Z60</f>
        <v>0</v>
      </c>
      <c r="E61" s="42">
        <f>SUM(费用分部表!D60:Y60)+费用分部表!AI60+费用分部表!AY60+费用分部表!AP60</f>
        <v>0</v>
      </c>
      <c r="F61" s="42">
        <f>费用分部表!AE60+费用分部表!AF60+费用分部表!AH60</f>
        <v>0</v>
      </c>
      <c r="G61" s="42">
        <f>费用分部表!AY60</f>
        <v>0</v>
      </c>
      <c r="H61" s="75">
        <f t="shared" si="1"/>
        <v>0</v>
      </c>
      <c r="I61" s="42">
        <f>费用分部表!AZ60</f>
        <v>0</v>
      </c>
      <c r="J61" s="42">
        <f>费用分部表!AX60</f>
        <v>0</v>
      </c>
      <c r="K61" s="42">
        <f>费用分部表!AL60</f>
        <v>0</v>
      </c>
      <c r="L61" s="75">
        <f t="shared" si="2"/>
        <v>0</v>
      </c>
      <c r="M61" s="42">
        <f>费用分部表!AJ60</f>
        <v>0</v>
      </c>
      <c r="N61" s="42">
        <f>费用分部表!AK60</f>
        <v>0</v>
      </c>
      <c r="O61" s="42">
        <f>费用分部表!BA60</f>
        <v>0</v>
      </c>
      <c r="P61" s="42">
        <f>费用分部表!AO60</f>
        <v>0</v>
      </c>
      <c r="Q61" s="75">
        <f t="shared" si="3"/>
        <v>0</v>
      </c>
      <c r="R61" s="42">
        <f>费用分部表!AN60</f>
        <v>0</v>
      </c>
      <c r="S61" s="42">
        <f>费用分部表!AM60</f>
        <v>0</v>
      </c>
      <c r="T61" s="42">
        <f>费用分部表!AI60</f>
        <v>0</v>
      </c>
      <c r="U61" s="75">
        <f t="shared" si="4"/>
        <v>0</v>
      </c>
      <c r="V61" s="42">
        <f>费用分部表!AQ60</f>
        <v>0</v>
      </c>
      <c r="W61" s="42">
        <f>费用分部表!AR60</f>
        <v>0</v>
      </c>
      <c r="X61" s="42">
        <f>费用分部表!AS60</f>
        <v>0</v>
      </c>
      <c r="Y61" s="42">
        <f>费用分部表!AT60</f>
        <v>0</v>
      </c>
      <c r="Z61" s="42">
        <f>费用分部表!AU60</f>
        <v>0</v>
      </c>
      <c r="AA61" s="42">
        <f>费用分部表!AV60</f>
        <v>0</v>
      </c>
      <c r="AB61" s="42">
        <f>费用分部表!AP60</f>
        <v>0</v>
      </c>
      <c r="AC61" s="42">
        <f>费用分部表!BH60</f>
        <v>0</v>
      </c>
    </row>
    <row r="62" spans="1:29">
      <c r="A62" s="154"/>
      <c r="B62" s="84" t="s">
        <v>346</v>
      </c>
      <c r="C62" s="75">
        <f t="shared" si="0"/>
        <v>3655517.76</v>
      </c>
      <c r="D62" s="75">
        <f>费用分部表!Z61</f>
        <v>0</v>
      </c>
      <c r="E62" s="75">
        <f>SUM(费用分部表!D61:Y61)+费用分部表!AI61+费用分部表!AY61+费用分部表!AP61</f>
        <v>1513113.0999999999</v>
      </c>
      <c r="F62" s="75">
        <f>费用分部表!AE61+费用分部表!AF61+费用分部表!AH61</f>
        <v>1503267.53</v>
      </c>
      <c r="G62" s="75">
        <f>费用分部表!AY61</f>
        <v>47008.19</v>
      </c>
      <c r="H62" s="75">
        <f t="shared" si="1"/>
        <v>22284.04</v>
      </c>
      <c r="I62" s="75">
        <f>费用分部表!AZ61</f>
        <v>4755.2699999999995</v>
      </c>
      <c r="J62" s="75">
        <f>费用分部表!AX61</f>
        <v>10485.34</v>
      </c>
      <c r="K62" s="75">
        <f>费用分部表!AL61</f>
        <v>7043.43</v>
      </c>
      <c r="L62" s="75">
        <f t="shared" si="2"/>
        <v>18782.88</v>
      </c>
      <c r="M62" s="75">
        <f>费用分部表!AJ61</f>
        <v>8539.9</v>
      </c>
      <c r="N62" s="75">
        <f>费用分部表!AK61</f>
        <v>637.58000000000004</v>
      </c>
      <c r="O62" s="75">
        <f>费用分部表!BA61</f>
        <v>7866.17</v>
      </c>
      <c r="P62" s="75">
        <f>费用分部表!AO61</f>
        <v>1739.23</v>
      </c>
      <c r="Q62" s="75">
        <f t="shared" si="3"/>
        <v>10112.219999999999</v>
      </c>
      <c r="R62" s="75">
        <f>费用分部表!AN61</f>
        <v>6791.66</v>
      </c>
      <c r="S62" s="75">
        <f>费用分部表!AM61</f>
        <v>3320.56</v>
      </c>
      <c r="T62" s="75">
        <f>费用分部表!AI61</f>
        <v>77312</v>
      </c>
      <c r="U62" s="75">
        <f t="shared" si="4"/>
        <v>587957.99</v>
      </c>
      <c r="V62" s="75">
        <f>费用分部表!AQ61</f>
        <v>281119.52</v>
      </c>
      <c r="W62" s="75">
        <f>费用分部表!AR61</f>
        <v>103148.84</v>
      </c>
      <c r="X62" s="75">
        <f>费用分部表!AS61</f>
        <v>27276.840000000004</v>
      </c>
      <c r="Y62" s="75">
        <f>费用分部表!AT61</f>
        <v>21142.679999999997</v>
      </c>
      <c r="Z62" s="75">
        <f>费用分部表!AU61</f>
        <v>107965.31999999999</v>
      </c>
      <c r="AA62" s="75">
        <f>费用分部表!AV61</f>
        <v>47304.789999999994</v>
      </c>
      <c r="AB62" s="75">
        <f>费用分部表!AP61</f>
        <v>37669.300000000003</v>
      </c>
      <c r="AC62" s="75">
        <f>费用分部表!BH61</f>
        <v>25481.119999999999</v>
      </c>
    </row>
    <row r="63" spans="1:29">
      <c r="A63" s="154" t="s">
        <v>347</v>
      </c>
      <c r="B63" s="76" t="s">
        <v>330</v>
      </c>
      <c r="C63" s="75">
        <f t="shared" si="0"/>
        <v>129675.76999999999</v>
      </c>
      <c r="D63" s="42">
        <f>费用分部表!Z62</f>
        <v>0</v>
      </c>
      <c r="E63" s="42">
        <f>SUM(费用分部表!D62:Y62)+费用分部表!AI62+费用分部表!AY62+费用分部表!AP62</f>
        <v>9433.9699999999993</v>
      </c>
      <c r="F63" s="42">
        <f>费用分部表!AE62+费用分部表!AF62+费用分部表!AH62</f>
        <v>5660.37</v>
      </c>
      <c r="G63" s="42">
        <f>费用分部表!AY62</f>
        <v>0</v>
      </c>
      <c r="H63" s="75">
        <f t="shared" si="1"/>
        <v>0</v>
      </c>
      <c r="I63" s="42">
        <f>费用分部表!AZ62</f>
        <v>0</v>
      </c>
      <c r="J63" s="42">
        <f>费用分部表!AX62</f>
        <v>0</v>
      </c>
      <c r="K63" s="42">
        <f>费用分部表!AL62</f>
        <v>0</v>
      </c>
      <c r="L63" s="75">
        <f t="shared" si="2"/>
        <v>0</v>
      </c>
      <c r="M63" s="42">
        <f>费用分部表!AJ62</f>
        <v>0</v>
      </c>
      <c r="N63" s="42">
        <f>费用分部表!AK62</f>
        <v>0</v>
      </c>
      <c r="O63" s="42">
        <f>费用分部表!BA62</f>
        <v>0</v>
      </c>
      <c r="P63" s="42">
        <f>费用分部表!AO62</f>
        <v>0</v>
      </c>
      <c r="Q63" s="75">
        <f t="shared" si="3"/>
        <v>0</v>
      </c>
      <c r="R63" s="42">
        <f>费用分部表!AN62</f>
        <v>0</v>
      </c>
      <c r="S63" s="42">
        <f>费用分部表!AM62</f>
        <v>0</v>
      </c>
      <c r="T63" s="42">
        <f>费用分部表!AI62</f>
        <v>0</v>
      </c>
      <c r="U63" s="75">
        <f t="shared" si="4"/>
        <v>114581.43</v>
      </c>
      <c r="V63" s="42">
        <f>费用分部表!AQ62</f>
        <v>114581.43</v>
      </c>
      <c r="W63" s="42">
        <f>费用分部表!AR62</f>
        <v>0</v>
      </c>
      <c r="X63" s="42">
        <f>费用分部表!AS62</f>
        <v>0</v>
      </c>
      <c r="Y63" s="42">
        <f>费用分部表!AT62</f>
        <v>0</v>
      </c>
      <c r="Z63" s="42">
        <f>费用分部表!AU62</f>
        <v>0</v>
      </c>
      <c r="AA63" s="42">
        <f>费用分部表!AV62</f>
        <v>0</v>
      </c>
      <c r="AB63" s="42">
        <f>费用分部表!AP62</f>
        <v>0</v>
      </c>
      <c r="AC63" s="42">
        <f>费用分部表!BH62</f>
        <v>0</v>
      </c>
    </row>
    <row r="64" spans="1:29">
      <c r="A64" s="154"/>
      <c r="B64" s="79" t="s">
        <v>331</v>
      </c>
      <c r="C64" s="75">
        <f t="shared" si="0"/>
        <v>351360.99999999994</v>
      </c>
      <c r="D64" s="42">
        <f>费用分部表!Z63</f>
        <v>0</v>
      </c>
      <c r="E64" s="42">
        <f>SUM(费用分部表!D63:Y63)+费用分部表!AI63+费用分部表!AY63+费用分部表!AP63</f>
        <v>115837.2</v>
      </c>
      <c r="F64" s="42">
        <f>费用分部表!AE63+费用分部表!AF63+费用分部表!AH63</f>
        <v>226169.34999999995</v>
      </c>
      <c r="G64" s="42">
        <f>费用分部表!AY63</f>
        <v>0</v>
      </c>
      <c r="H64" s="75">
        <f t="shared" si="1"/>
        <v>0</v>
      </c>
      <c r="I64" s="42">
        <f>费用分部表!AZ63</f>
        <v>0</v>
      </c>
      <c r="J64" s="42">
        <f>费用分部表!AX63</f>
        <v>0</v>
      </c>
      <c r="K64" s="42">
        <f>费用分部表!AL63</f>
        <v>0</v>
      </c>
      <c r="L64" s="75">
        <f t="shared" si="2"/>
        <v>0</v>
      </c>
      <c r="M64" s="42">
        <f>费用分部表!AJ63</f>
        <v>0</v>
      </c>
      <c r="N64" s="42">
        <f>费用分部表!AK63</f>
        <v>0</v>
      </c>
      <c r="O64" s="42">
        <f>费用分部表!BA63</f>
        <v>0</v>
      </c>
      <c r="P64" s="42">
        <f>费用分部表!AO63</f>
        <v>0</v>
      </c>
      <c r="Q64" s="75">
        <f t="shared" si="3"/>
        <v>0</v>
      </c>
      <c r="R64" s="42">
        <f>费用分部表!AN63</f>
        <v>0</v>
      </c>
      <c r="S64" s="42">
        <f>费用分部表!AM63</f>
        <v>0</v>
      </c>
      <c r="T64" s="42">
        <f>费用分部表!AI63</f>
        <v>22628</v>
      </c>
      <c r="U64" s="75">
        <f t="shared" si="4"/>
        <v>9354.4500000000007</v>
      </c>
      <c r="V64" s="42">
        <f>费用分部表!AQ63</f>
        <v>5564.07</v>
      </c>
      <c r="W64" s="42">
        <f>费用分部表!AR63</f>
        <v>3790.38</v>
      </c>
      <c r="X64" s="42">
        <f>费用分部表!AS63</f>
        <v>0</v>
      </c>
      <c r="Y64" s="42">
        <f>费用分部表!AT63</f>
        <v>0</v>
      </c>
      <c r="Z64" s="42">
        <f>费用分部表!AU63</f>
        <v>0</v>
      </c>
      <c r="AA64" s="42">
        <f>费用分部表!AV63</f>
        <v>0</v>
      </c>
      <c r="AB64" s="42">
        <f>费用分部表!AP63</f>
        <v>0</v>
      </c>
      <c r="AC64" s="42">
        <f>费用分部表!BH63</f>
        <v>0</v>
      </c>
    </row>
    <row r="65" spans="1:29">
      <c r="A65" s="154"/>
      <c r="B65" s="79" t="s">
        <v>332</v>
      </c>
      <c r="C65" s="75">
        <f t="shared" si="0"/>
        <v>4885455.2899999991</v>
      </c>
      <c r="D65" s="42">
        <f>费用分部表!Z64</f>
        <v>0</v>
      </c>
      <c r="E65" s="42">
        <f>SUM(费用分部表!D64:Y64)+费用分部表!AI64+费用分部表!AY64+费用分部表!AP64</f>
        <v>2519124</v>
      </c>
      <c r="F65" s="42">
        <f>费用分部表!AE64+费用分部表!AF64+费用分部表!AH64</f>
        <v>2349838.3399999989</v>
      </c>
      <c r="G65" s="42">
        <f>费用分部表!AY64</f>
        <v>0</v>
      </c>
      <c r="H65" s="75">
        <f t="shared" si="1"/>
        <v>0</v>
      </c>
      <c r="I65" s="42">
        <f>费用分部表!AZ64</f>
        <v>0</v>
      </c>
      <c r="J65" s="42">
        <f>费用分部表!AX64</f>
        <v>0</v>
      </c>
      <c r="K65" s="42">
        <f>费用分部表!AL64</f>
        <v>0</v>
      </c>
      <c r="L65" s="75">
        <f t="shared" si="2"/>
        <v>0</v>
      </c>
      <c r="M65" s="42">
        <f>费用分部表!AJ64</f>
        <v>0</v>
      </c>
      <c r="N65" s="42">
        <f>费用分部表!AK64</f>
        <v>0</v>
      </c>
      <c r="O65" s="42">
        <f>费用分部表!BA64</f>
        <v>0</v>
      </c>
      <c r="P65" s="42">
        <f>费用分部表!AO64</f>
        <v>0</v>
      </c>
      <c r="Q65" s="75">
        <f t="shared" si="3"/>
        <v>0</v>
      </c>
      <c r="R65" s="42">
        <f>费用分部表!AN64</f>
        <v>0</v>
      </c>
      <c r="S65" s="42">
        <f>费用分部表!AM64</f>
        <v>0</v>
      </c>
      <c r="T65" s="42">
        <f>费用分部表!AI64</f>
        <v>2519124</v>
      </c>
      <c r="U65" s="75">
        <f t="shared" si="4"/>
        <v>16492.95</v>
      </c>
      <c r="V65" s="42">
        <f>费用分部表!AQ64</f>
        <v>0</v>
      </c>
      <c r="W65" s="42">
        <f>费用分部表!AR64</f>
        <v>16492.95</v>
      </c>
      <c r="X65" s="42">
        <f>费用分部表!AS64</f>
        <v>0</v>
      </c>
      <c r="Y65" s="42">
        <f>费用分部表!AT64</f>
        <v>0</v>
      </c>
      <c r="Z65" s="42">
        <f>费用分部表!AU64</f>
        <v>0</v>
      </c>
      <c r="AA65" s="42">
        <f>费用分部表!AV64</f>
        <v>0</v>
      </c>
      <c r="AB65" s="42">
        <f>费用分部表!AP64</f>
        <v>0</v>
      </c>
      <c r="AC65" s="42">
        <f>费用分部表!BH64</f>
        <v>21830</v>
      </c>
    </row>
    <row r="66" spans="1:29">
      <c r="A66" s="154"/>
      <c r="B66" s="79" t="s">
        <v>348</v>
      </c>
      <c r="C66" s="75">
        <f t="shared" si="0"/>
        <v>596908.66</v>
      </c>
      <c r="D66" s="42">
        <f>费用分部表!Z65</f>
        <v>0</v>
      </c>
      <c r="E66" s="42">
        <f>SUM(费用分部表!D65:Y65)+费用分部表!AI65+费用分部表!AY65+费用分部表!AP65</f>
        <v>326019.73</v>
      </c>
      <c r="F66" s="42">
        <f>费用分部表!AE65+费用分部表!AF65+费用分部表!AH65</f>
        <v>264281.26</v>
      </c>
      <c r="G66" s="42">
        <f>费用分部表!AY65</f>
        <v>0</v>
      </c>
      <c r="H66" s="75">
        <f t="shared" si="1"/>
        <v>0</v>
      </c>
      <c r="I66" s="42">
        <f>费用分部表!AZ65</f>
        <v>0</v>
      </c>
      <c r="J66" s="42">
        <f>费用分部表!AX65</f>
        <v>0</v>
      </c>
      <c r="K66" s="42">
        <f>费用分部表!AL65</f>
        <v>0</v>
      </c>
      <c r="L66" s="75">
        <f t="shared" si="2"/>
        <v>0</v>
      </c>
      <c r="M66" s="42">
        <f>费用分部表!AJ65</f>
        <v>0</v>
      </c>
      <c r="N66" s="42">
        <f>费用分部表!AK65</f>
        <v>0</v>
      </c>
      <c r="O66" s="42">
        <f>费用分部表!BA65</f>
        <v>0</v>
      </c>
      <c r="P66" s="42">
        <f>费用分部表!AO65</f>
        <v>0</v>
      </c>
      <c r="Q66" s="75">
        <f t="shared" si="3"/>
        <v>0</v>
      </c>
      <c r="R66" s="42">
        <f>费用分部表!AN65</f>
        <v>0</v>
      </c>
      <c r="S66" s="42">
        <f>费用分部表!AM65</f>
        <v>0</v>
      </c>
      <c r="T66" s="42">
        <f>费用分部表!AI65</f>
        <v>277104</v>
      </c>
      <c r="U66" s="75">
        <f t="shared" si="4"/>
        <v>6607.67</v>
      </c>
      <c r="V66" s="42">
        <f>费用分部表!AQ65</f>
        <v>3281.5</v>
      </c>
      <c r="W66" s="42">
        <f>费用分部表!AR65</f>
        <v>2157.66</v>
      </c>
      <c r="X66" s="42">
        <f>费用分部表!AS65</f>
        <v>0</v>
      </c>
      <c r="Y66" s="42">
        <f>费用分部表!AT65</f>
        <v>0</v>
      </c>
      <c r="Z66" s="42">
        <f>费用分部表!AU65</f>
        <v>870.91</v>
      </c>
      <c r="AA66" s="42">
        <f>费用分部表!AV65</f>
        <v>297.60000000000002</v>
      </c>
      <c r="AB66" s="42">
        <f>费用分部表!AP65</f>
        <v>148.80000000000001</v>
      </c>
      <c r="AC66" s="42">
        <f>费用分部表!BH65</f>
        <v>2178</v>
      </c>
    </row>
    <row r="67" spans="1:29">
      <c r="A67" s="154"/>
      <c r="B67" s="79" t="s">
        <v>333</v>
      </c>
      <c r="C67" s="75">
        <f t="shared" si="0"/>
        <v>201402.78999999998</v>
      </c>
      <c r="D67" s="42">
        <f>费用分部表!Z66</f>
        <v>0</v>
      </c>
      <c r="E67" s="42">
        <f>SUM(费用分部表!D66:Y66)+费用分部表!AI66+费用分部表!AY66+费用分部表!AP66</f>
        <v>33040.949999999997</v>
      </c>
      <c r="F67" s="42">
        <f>费用分部表!AE66+费用分部表!AF66+费用分部表!AH66</f>
        <v>168361.84</v>
      </c>
      <c r="G67" s="42">
        <f>费用分部表!AY66</f>
        <v>0</v>
      </c>
      <c r="H67" s="75">
        <f t="shared" si="1"/>
        <v>0</v>
      </c>
      <c r="I67" s="42">
        <f>费用分部表!AZ66</f>
        <v>0</v>
      </c>
      <c r="J67" s="42">
        <f>费用分部表!AX66</f>
        <v>0</v>
      </c>
      <c r="K67" s="42">
        <f>费用分部表!AL66</f>
        <v>0</v>
      </c>
      <c r="L67" s="75">
        <f t="shared" si="2"/>
        <v>0</v>
      </c>
      <c r="M67" s="42">
        <f>费用分部表!AJ66</f>
        <v>0</v>
      </c>
      <c r="N67" s="42">
        <f>费用分部表!AK66</f>
        <v>0</v>
      </c>
      <c r="O67" s="42">
        <f>费用分部表!BA66</f>
        <v>0</v>
      </c>
      <c r="P67" s="42">
        <f>费用分部表!AO66</f>
        <v>0</v>
      </c>
      <c r="Q67" s="75">
        <f t="shared" si="3"/>
        <v>0</v>
      </c>
      <c r="R67" s="42">
        <f>费用分部表!AN66</f>
        <v>0</v>
      </c>
      <c r="S67" s="42">
        <f>费用分部表!AM66</f>
        <v>0</v>
      </c>
      <c r="T67" s="42">
        <f>费用分部表!AI66</f>
        <v>0</v>
      </c>
      <c r="U67" s="75">
        <f t="shared" si="4"/>
        <v>0</v>
      </c>
      <c r="V67" s="42">
        <f>费用分部表!AQ66</f>
        <v>0</v>
      </c>
      <c r="W67" s="42">
        <f>费用分部表!AR66</f>
        <v>0</v>
      </c>
      <c r="X67" s="42">
        <f>费用分部表!AS66</f>
        <v>0</v>
      </c>
      <c r="Y67" s="42">
        <f>费用分部表!AT66</f>
        <v>0</v>
      </c>
      <c r="Z67" s="42">
        <f>费用分部表!AU66</f>
        <v>0</v>
      </c>
      <c r="AA67" s="42">
        <f>费用分部表!AV66</f>
        <v>0</v>
      </c>
      <c r="AB67" s="42">
        <f>费用分部表!AP66</f>
        <v>0</v>
      </c>
      <c r="AC67" s="42">
        <f>费用分部表!BH66</f>
        <v>14086.55</v>
      </c>
    </row>
    <row r="68" spans="1:29">
      <c r="A68" s="154"/>
      <c r="B68" s="79" t="s">
        <v>28</v>
      </c>
      <c r="C68" s="75">
        <f t="shared" si="0"/>
        <v>14691.89</v>
      </c>
      <c r="D68" s="42">
        <f>费用分部表!Z67</f>
        <v>0</v>
      </c>
      <c r="E68" s="42">
        <f>SUM(费用分部表!D67:Y67)+费用分部表!AI67+费用分部表!AY67+费用分部表!AP67</f>
        <v>5580</v>
      </c>
      <c r="F68" s="42">
        <f>费用分部表!AE67+费用分部表!AF67+费用分部表!AH67</f>
        <v>9111.89</v>
      </c>
      <c r="G68" s="42">
        <f>费用分部表!AY67</f>
        <v>0</v>
      </c>
      <c r="H68" s="75">
        <f t="shared" si="1"/>
        <v>0</v>
      </c>
      <c r="I68" s="42">
        <f>费用分部表!AZ67</f>
        <v>0</v>
      </c>
      <c r="J68" s="42">
        <f>费用分部表!AX67</f>
        <v>0</v>
      </c>
      <c r="K68" s="42">
        <f>费用分部表!AL67</f>
        <v>0</v>
      </c>
      <c r="L68" s="75">
        <f t="shared" si="2"/>
        <v>0</v>
      </c>
      <c r="M68" s="42">
        <f>费用分部表!AJ67</f>
        <v>0</v>
      </c>
      <c r="N68" s="42">
        <f>费用分部表!AK67</f>
        <v>0</v>
      </c>
      <c r="O68" s="42">
        <f>费用分部表!BA67</f>
        <v>0</v>
      </c>
      <c r="P68" s="42">
        <f>费用分部表!AO67</f>
        <v>0</v>
      </c>
      <c r="Q68" s="75">
        <f t="shared" si="3"/>
        <v>0</v>
      </c>
      <c r="R68" s="42">
        <f>费用分部表!AN67</f>
        <v>0</v>
      </c>
      <c r="S68" s="42">
        <f>费用分部表!AM67</f>
        <v>0</v>
      </c>
      <c r="T68" s="42">
        <f>费用分部表!AI67</f>
        <v>0</v>
      </c>
      <c r="U68" s="75">
        <f t="shared" si="4"/>
        <v>0</v>
      </c>
      <c r="V68" s="42">
        <f>费用分部表!AQ67</f>
        <v>0</v>
      </c>
      <c r="W68" s="42">
        <f>费用分部表!AR67</f>
        <v>0</v>
      </c>
      <c r="X68" s="42">
        <f>费用分部表!AS67</f>
        <v>0</v>
      </c>
      <c r="Y68" s="42">
        <f>费用分部表!AT67</f>
        <v>0</v>
      </c>
      <c r="Z68" s="42">
        <f>费用分部表!AU67</f>
        <v>0</v>
      </c>
      <c r="AA68" s="42">
        <f>费用分部表!AV67</f>
        <v>0</v>
      </c>
      <c r="AB68" s="42">
        <f>费用分部表!AP67</f>
        <v>0</v>
      </c>
      <c r="AC68" s="42">
        <f>费用分部表!BH67</f>
        <v>0</v>
      </c>
    </row>
    <row r="69" spans="1:29">
      <c r="A69" s="154"/>
      <c r="B69" s="79" t="s">
        <v>29</v>
      </c>
      <c r="C69" s="75">
        <f t="shared" si="0"/>
        <v>0</v>
      </c>
      <c r="D69" s="42">
        <f>费用分部表!Z68</f>
        <v>0</v>
      </c>
      <c r="E69" s="42">
        <f>SUM(费用分部表!D68:Y68)+费用分部表!AI68+费用分部表!AY68+费用分部表!AP68</f>
        <v>0</v>
      </c>
      <c r="F69" s="42">
        <f>费用分部表!AE68+费用分部表!AF68+费用分部表!AH68</f>
        <v>0</v>
      </c>
      <c r="G69" s="42">
        <f>费用分部表!AY68</f>
        <v>0</v>
      </c>
      <c r="H69" s="75">
        <f t="shared" si="1"/>
        <v>0</v>
      </c>
      <c r="I69" s="42">
        <f>费用分部表!AZ68</f>
        <v>0</v>
      </c>
      <c r="J69" s="42">
        <f>费用分部表!AX68</f>
        <v>0</v>
      </c>
      <c r="K69" s="42">
        <f>费用分部表!AL68</f>
        <v>0</v>
      </c>
      <c r="L69" s="75">
        <f t="shared" si="2"/>
        <v>0</v>
      </c>
      <c r="M69" s="42">
        <f>费用分部表!AJ68</f>
        <v>0</v>
      </c>
      <c r="N69" s="42">
        <f>费用分部表!AK68</f>
        <v>0</v>
      </c>
      <c r="O69" s="42">
        <f>费用分部表!BA68</f>
        <v>0</v>
      </c>
      <c r="P69" s="42">
        <f>费用分部表!AO68</f>
        <v>0</v>
      </c>
      <c r="Q69" s="75">
        <f t="shared" si="3"/>
        <v>0</v>
      </c>
      <c r="R69" s="42">
        <f>费用分部表!AN68</f>
        <v>0</v>
      </c>
      <c r="S69" s="42">
        <f>费用分部表!AM68</f>
        <v>0</v>
      </c>
      <c r="T69" s="42">
        <f>费用分部表!AI68</f>
        <v>0</v>
      </c>
      <c r="U69" s="75">
        <f t="shared" si="4"/>
        <v>0</v>
      </c>
      <c r="V69" s="42">
        <f>费用分部表!AQ68</f>
        <v>0</v>
      </c>
      <c r="W69" s="42">
        <f>费用分部表!AR68</f>
        <v>0</v>
      </c>
      <c r="X69" s="42">
        <f>费用分部表!AS68</f>
        <v>0</v>
      </c>
      <c r="Y69" s="42">
        <f>费用分部表!AT68</f>
        <v>0</v>
      </c>
      <c r="Z69" s="42">
        <f>费用分部表!AU68</f>
        <v>0</v>
      </c>
      <c r="AA69" s="42">
        <f>费用分部表!AV68</f>
        <v>0</v>
      </c>
      <c r="AB69" s="42">
        <f>费用分部表!AP68</f>
        <v>0</v>
      </c>
      <c r="AC69" s="42">
        <f>费用分部表!BH68</f>
        <v>0</v>
      </c>
    </row>
    <row r="70" spans="1:29">
      <c r="A70" s="154"/>
      <c r="B70" s="79" t="s">
        <v>334</v>
      </c>
      <c r="C70" s="75">
        <f t="shared" ref="C70:C82" si="5">D70+E70+F70+H70+L70+Q70+U70</f>
        <v>685233.55</v>
      </c>
      <c r="D70" s="42">
        <f>费用分部表!Z69</f>
        <v>0</v>
      </c>
      <c r="E70" s="42">
        <f>SUM(费用分部表!D69:Y69)+费用分部表!AI69+费用分部表!AY69+费用分部表!AP69</f>
        <v>471526.46</v>
      </c>
      <c r="F70" s="42">
        <f>费用分部表!AE69+费用分部表!AF69+费用分部表!AH69</f>
        <v>213707.09</v>
      </c>
      <c r="G70" s="42">
        <f>费用分部表!AY69</f>
        <v>0</v>
      </c>
      <c r="H70" s="75">
        <f t="shared" ref="H70:H83" si="6">I70+J70+K70</f>
        <v>0</v>
      </c>
      <c r="I70" s="42">
        <f>费用分部表!AZ69</f>
        <v>0</v>
      </c>
      <c r="J70" s="42">
        <f>费用分部表!AX69</f>
        <v>0</v>
      </c>
      <c r="K70" s="42">
        <f>费用分部表!AL69</f>
        <v>0</v>
      </c>
      <c r="L70" s="75">
        <f t="shared" ref="L70:L83" si="7">M70+N70+O70+P70</f>
        <v>0</v>
      </c>
      <c r="M70" s="42">
        <f>费用分部表!AJ69</f>
        <v>0</v>
      </c>
      <c r="N70" s="42">
        <f>费用分部表!AK69</f>
        <v>0</v>
      </c>
      <c r="O70" s="42">
        <f>费用分部表!BA69</f>
        <v>0</v>
      </c>
      <c r="P70" s="42">
        <f>费用分部表!AO69</f>
        <v>0</v>
      </c>
      <c r="Q70" s="75">
        <f t="shared" ref="Q70:Q83" si="8">R70+S70</f>
        <v>0</v>
      </c>
      <c r="R70" s="42">
        <f>费用分部表!AN69</f>
        <v>0</v>
      </c>
      <c r="S70" s="42">
        <f>费用分部表!AM69</f>
        <v>0</v>
      </c>
      <c r="T70" s="42">
        <f>费用分部表!AI69</f>
        <v>9000</v>
      </c>
      <c r="U70" s="75">
        <f t="shared" ref="U70:U83" si="9">V70+W70+X70+Y70+Z70+AA70</f>
        <v>0</v>
      </c>
      <c r="V70" s="42">
        <f>费用分部表!AQ69</f>
        <v>0</v>
      </c>
      <c r="W70" s="42">
        <f>费用分部表!AR69</f>
        <v>0</v>
      </c>
      <c r="X70" s="42">
        <f>费用分部表!AS69</f>
        <v>0</v>
      </c>
      <c r="Y70" s="42">
        <f>费用分部表!AT69</f>
        <v>0</v>
      </c>
      <c r="Z70" s="42">
        <f>费用分部表!AU69</f>
        <v>0</v>
      </c>
      <c r="AA70" s="42">
        <f>费用分部表!AV69</f>
        <v>0</v>
      </c>
      <c r="AB70" s="42">
        <f>费用分部表!AP69</f>
        <v>0</v>
      </c>
      <c r="AC70" s="42">
        <f>费用分部表!BH69</f>
        <v>0</v>
      </c>
    </row>
    <row r="71" spans="1:29">
      <c r="A71" s="154"/>
      <c r="B71" s="79" t="s">
        <v>335</v>
      </c>
      <c r="C71" s="75">
        <f t="shared" si="5"/>
        <v>876026.89</v>
      </c>
      <c r="D71" s="42">
        <f>费用分部表!Z70</f>
        <v>0</v>
      </c>
      <c r="E71" s="42">
        <f>SUM(费用分部表!D70:Y70)+费用分部表!AI70+费用分部表!AY70+费用分部表!AP70</f>
        <v>62692.59</v>
      </c>
      <c r="F71" s="42">
        <f>费用分部表!AE70+费用分部表!AF70+费用分部表!AH70</f>
        <v>813334.3</v>
      </c>
      <c r="G71" s="42">
        <f>费用分部表!AY70</f>
        <v>0</v>
      </c>
      <c r="H71" s="75">
        <f t="shared" si="6"/>
        <v>0</v>
      </c>
      <c r="I71" s="42">
        <f>费用分部表!AZ70</f>
        <v>0</v>
      </c>
      <c r="J71" s="42">
        <f>费用分部表!AX70</f>
        <v>0</v>
      </c>
      <c r="K71" s="42">
        <f>费用分部表!AL70</f>
        <v>0</v>
      </c>
      <c r="L71" s="75">
        <f t="shared" si="7"/>
        <v>0</v>
      </c>
      <c r="M71" s="42">
        <f>费用分部表!AJ70</f>
        <v>0</v>
      </c>
      <c r="N71" s="42">
        <f>费用分部表!AK70</f>
        <v>0</v>
      </c>
      <c r="O71" s="42">
        <f>费用分部表!BA70</f>
        <v>0</v>
      </c>
      <c r="P71" s="42">
        <f>费用分部表!AO70</f>
        <v>0</v>
      </c>
      <c r="Q71" s="75">
        <f t="shared" si="8"/>
        <v>0</v>
      </c>
      <c r="R71" s="42">
        <f>费用分部表!AN70</f>
        <v>0</v>
      </c>
      <c r="S71" s="42">
        <f>费用分部表!AM70</f>
        <v>0</v>
      </c>
      <c r="T71" s="42">
        <f>费用分部表!AI70</f>
        <v>0</v>
      </c>
      <c r="U71" s="75">
        <f t="shared" si="9"/>
        <v>0</v>
      </c>
      <c r="V71" s="42">
        <f>费用分部表!AQ70</f>
        <v>0</v>
      </c>
      <c r="W71" s="42">
        <f>费用分部表!AR70</f>
        <v>0</v>
      </c>
      <c r="X71" s="42">
        <f>费用分部表!AS70</f>
        <v>0</v>
      </c>
      <c r="Y71" s="42">
        <f>费用分部表!AT70</f>
        <v>0</v>
      </c>
      <c r="Z71" s="42">
        <f>费用分部表!AU70</f>
        <v>0</v>
      </c>
      <c r="AA71" s="42">
        <f>费用分部表!AV70</f>
        <v>0</v>
      </c>
      <c r="AB71" s="42">
        <f>费用分部表!AP70</f>
        <v>0</v>
      </c>
      <c r="AC71" s="42">
        <f>费用分部表!BH70</f>
        <v>0.7</v>
      </c>
    </row>
    <row r="72" spans="1:29">
      <c r="A72" s="154"/>
      <c r="B72" s="79" t="s">
        <v>30</v>
      </c>
      <c r="C72" s="75">
        <f t="shared" si="5"/>
        <v>0</v>
      </c>
      <c r="D72" s="42">
        <f>费用分部表!Z71</f>
        <v>0</v>
      </c>
      <c r="E72" s="42">
        <f>SUM(费用分部表!D71:Y71)+费用分部表!AI71+费用分部表!AY71+费用分部表!AP71</f>
        <v>0</v>
      </c>
      <c r="F72" s="42">
        <f>费用分部表!AE71+费用分部表!AF71+费用分部表!AH71</f>
        <v>0</v>
      </c>
      <c r="G72" s="42">
        <f>费用分部表!AY71</f>
        <v>0</v>
      </c>
      <c r="H72" s="75">
        <f t="shared" si="6"/>
        <v>0</v>
      </c>
      <c r="I72" s="42">
        <f>费用分部表!AZ71</f>
        <v>0</v>
      </c>
      <c r="J72" s="42">
        <f>费用分部表!AX71</f>
        <v>0</v>
      </c>
      <c r="K72" s="42">
        <f>费用分部表!AL71</f>
        <v>0</v>
      </c>
      <c r="L72" s="75">
        <f t="shared" si="7"/>
        <v>0</v>
      </c>
      <c r="M72" s="42">
        <f>费用分部表!AJ71</f>
        <v>0</v>
      </c>
      <c r="N72" s="42">
        <f>费用分部表!AK71</f>
        <v>0</v>
      </c>
      <c r="O72" s="42">
        <f>费用分部表!BA71</f>
        <v>0</v>
      </c>
      <c r="P72" s="42">
        <f>费用分部表!AO71</f>
        <v>0</v>
      </c>
      <c r="Q72" s="75">
        <f t="shared" si="8"/>
        <v>0</v>
      </c>
      <c r="R72" s="42">
        <f>费用分部表!AN71</f>
        <v>0</v>
      </c>
      <c r="S72" s="42">
        <f>费用分部表!AM71</f>
        <v>0</v>
      </c>
      <c r="T72" s="42">
        <f>费用分部表!AI71</f>
        <v>0</v>
      </c>
      <c r="U72" s="75">
        <f t="shared" si="9"/>
        <v>0</v>
      </c>
      <c r="V72" s="42">
        <f>费用分部表!AQ71</f>
        <v>0</v>
      </c>
      <c r="W72" s="42">
        <f>费用分部表!AR71</f>
        <v>0</v>
      </c>
      <c r="X72" s="42">
        <f>费用分部表!AS71</f>
        <v>0</v>
      </c>
      <c r="Y72" s="42">
        <f>费用分部表!AT71</f>
        <v>0</v>
      </c>
      <c r="Z72" s="42">
        <f>费用分部表!AU71</f>
        <v>0</v>
      </c>
      <c r="AA72" s="42">
        <f>费用分部表!AV71</f>
        <v>0</v>
      </c>
      <c r="AB72" s="42">
        <f>费用分部表!AP71</f>
        <v>0</v>
      </c>
      <c r="AC72" s="42">
        <f>费用分部表!BH71</f>
        <v>0</v>
      </c>
    </row>
    <row r="73" spans="1:29">
      <c r="A73" s="154"/>
      <c r="B73" s="79" t="s">
        <v>31</v>
      </c>
      <c r="C73" s="75">
        <f t="shared" si="5"/>
        <v>1166092.6400000001</v>
      </c>
      <c r="D73" s="42">
        <f>费用分部表!Z72</f>
        <v>0</v>
      </c>
      <c r="E73" s="42">
        <f>SUM(费用分部表!D72:Y72)+费用分部表!AI72+费用分部表!AY72+费用分部表!AP72</f>
        <v>839569.52</v>
      </c>
      <c r="F73" s="42">
        <f>费用分部表!AE72+费用分部表!AF72+费用分部表!AH72</f>
        <v>326400.41000000003</v>
      </c>
      <c r="G73" s="42">
        <f>费用分部表!AY72</f>
        <v>0</v>
      </c>
      <c r="H73" s="75">
        <f t="shared" si="6"/>
        <v>0</v>
      </c>
      <c r="I73" s="42">
        <f>费用分部表!AZ72</f>
        <v>0</v>
      </c>
      <c r="J73" s="42">
        <f>费用分部表!AX72</f>
        <v>0</v>
      </c>
      <c r="K73" s="42">
        <f>费用分部表!AL72</f>
        <v>0</v>
      </c>
      <c r="L73" s="75">
        <f t="shared" si="7"/>
        <v>122.71</v>
      </c>
      <c r="M73" s="42">
        <f>费用分部表!AJ72</f>
        <v>0</v>
      </c>
      <c r="N73" s="42">
        <f>费用分部表!AK72</f>
        <v>122.71</v>
      </c>
      <c r="O73" s="42">
        <f>费用分部表!BA72</f>
        <v>0</v>
      </c>
      <c r="P73" s="42">
        <f>费用分部表!AO72</f>
        <v>0</v>
      </c>
      <c r="Q73" s="75">
        <f t="shared" si="8"/>
        <v>0</v>
      </c>
      <c r="R73" s="42">
        <f>费用分部表!AN72</f>
        <v>0</v>
      </c>
      <c r="S73" s="42">
        <f>费用分部表!AM72</f>
        <v>0</v>
      </c>
      <c r="T73" s="42">
        <f>费用分部表!AI72</f>
        <v>53847.17</v>
      </c>
      <c r="U73" s="75">
        <f t="shared" si="9"/>
        <v>0</v>
      </c>
      <c r="V73" s="42">
        <f>费用分部表!AQ72</f>
        <v>0</v>
      </c>
      <c r="W73" s="42">
        <f>费用分部表!AR72</f>
        <v>0</v>
      </c>
      <c r="X73" s="42">
        <f>费用分部表!AS72</f>
        <v>0</v>
      </c>
      <c r="Y73" s="42">
        <f>费用分部表!AT72</f>
        <v>0</v>
      </c>
      <c r="Z73" s="42">
        <f>费用分部表!AU72</f>
        <v>0</v>
      </c>
      <c r="AA73" s="42">
        <f>费用分部表!AV72</f>
        <v>0</v>
      </c>
      <c r="AB73" s="42">
        <f>费用分部表!AP72</f>
        <v>0</v>
      </c>
      <c r="AC73" s="42">
        <f>费用分部表!BH72</f>
        <v>0</v>
      </c>
    </row>
    <row r="74" spans="1:29">
      <c r="A74" s="154"/>
      <c r="B74" s="79" t="s">
        <v>32</v>
      </c>
      <c r="C74" s="75">
        <f t="shared" si="5"/>
        <v>1186551.1299999999</v>
      </c>
      <c r="D74" s="42">
        <f>费用分部表!Z73</f>
        <v>0</v>
      </c>
      <c r="E74" s="42">
        <f>SUM(费用分部表!D73:Y73)+费用分部表!AI73+费用分部表!AY73+费用分部表!AP73</f>
        <v>1128318.18</v>
      </c>
      <c r="F74" s="42">
        <f>费用分部表!AE73+费用分部表!AF73+费用分部表!AH73</f>
        <v>47071.040000000001</v>
      </c>
      <c r="G74" s="42">
        <f>费用分部表!AY73</f>
        <v>0</v>
      </c>
      <c r="H74" s="75">
        <f t="shared" si="6"/>
        <v>0</v>
      </c>
      <c r="I74" s="42">
        <f>费用分部表!AZ73</f>
        <v>0</v>
      </c>
      <c r="J74" s="42">
        <f>费用分部表!AX73</f>
        <v>0</v>
      </c>
      <c r="K74" s="42">
        <f>费用分部表!AL73</f>
        <v>0</v>
      </c>
      <c r="L74" s="75">
        <f t="shared" si="7"/>
        <v>11161.91</v>
      </c>
      <c r="M74" s="42">
        <f>费用分部表!AJ73</f>
        <v>11161.91</v>
      </c>
      <c r="N74" s="42">
        <f>费用分部表!AK73</f>
        <v>0</v>
      </c>
      <c r="O74" s="42">
        <f>费用分部表!BA73</f>
        <v>0</v>
      </c>
      <c r="P74" s="42">
        <f>费用分部表!AO73</f>
        <v>0</v>
      </c>
      <c r="Q74" s="75">
        <f t="shared" si="8"/>
        <v>0</v>
      </c>
      <c r="R74" s="42">
        <f>费用分部表!AN73</f>
        <v>0</v>
      </c>
      <c r="S74" s="42">
        <f>费用分部表!AM73</f>
        <v>0</v>
      </c>
      <c r="T74" s="42">
        <f>费用分部表!AI73</f>
        <v>0</v>
      </c>
      <c r="U74" s="75">
        <f t="shared" si="9"/>
        <v>0</v>
      </c>
      <c r="V74" s="42">
        <f>费用分部表!AQ73</f>
        <v>0</v>
      </c>
      <c r="W74" s="42">
        <f>费用分部表!AR73</f>
        <v>0</v>
      </c>
      <c r="X74" s="42">
        <f>费用分部表!AS73</f>
        <v>0</v>
      </c>
      <c r="Y74" s="42">
        <f>费用分部表!AT73</f>
        <v>0</v>
      </c>
      <c r="Z74" s="42">
        <f>费用分部表!AU73</f>
        <v>0</v>
      </c>
      <c r="AA74" s="42">
        <f>费用分部表!AV73</f>
        <v>0</v>
      </c>
      <c r="AB74" s="42">
        <f>费用分部表!AP73</f>
        <v>0</v>
      </c>
      <c r="AC74" s="42">
        <f>费用分部表!BH73</f>
        <v>628.94000000000005</v>
      </c>
    </row>
    <row r="75" spans="1:29">
      <c r="A75" s="154"/>
      <c r="B75" s="79" t="s">
        <v>33</v>
      </c>
      <c r="C75" s="75">
        <f t="shared" si="5"/>
        <v>1424805.4200000002</v>
      </c>
      <c r="D75" s="42">
        <f>费用分部表!Z74</f>
        <v>0</v>
      </c>
      <c r="E75" s="42">
        <f>SUM(费用分部表!D74:Y74)+费用分部表!AI74+费用分部表!AY74+费用分部表!AP74</f>
        <v>1016877.04</v>
      </c>
      <c r="F75" s="42">
        <f>费用分部表!AE74+费用分部表!AF74+费用分部表!AH74</f>
        <v>395436.93000000005</v>
      </c>
      <c r="G75" s="42">
        <f>费用分部表!AY74</f>
        <v>1027.8499999999999</v>
      </c>
      <c r="H75" s="75">
        <f t="shared" si="6"/>
        <v>0</v>
      </c>
      <c r="I75" s="42">
        <f>费用分部表!AZ74</f>
        <v>0</v>
      </c>
      <c r="J75" s="42">
        <f>费用分部表!AX74</f>
        <v>0</v>
      </c>
      <c r="K75" s="42">
        <f>费用分部表!AL74</f>
        <v>0</v>
      </c>
      <c r="L75" s="75">
        <f t="shared" si="7"/>
        <v>110.67</v>
      </c>
      <c r="M75" s="42">
        <f>费用分部表!AJ74</f>
        <v>110.67</v>
      </c>
      <c r="N75" s="42">
        <f>费用分部表!AK74</f>
        <v>0</v>
      </c>
      <c r="O75" s="42">
        <f>费用分部表!BA74</f>
        <v>0</v>
      </c>
      <c r="P75" s="42">
        <f>费用分部表!AO74</f>
        <v>0</v>
      </c>
      <c r="Q75" s="75">
        <f t="shared" si="8"/>
        <v>0</v>
      </c>
      <c r="R75" s="42">
        <f>费用分部表!AN74</f>
        <v>0</v>
      </c>
      <c r="S75" s="42">
        <f>费用分部表!AM74</f>
        <v>0</v>
      </c>
      <c r="T75" s="42">
        <f>费用分部表!AI74</f>
        <v>168085.16</v>
      </c>
      <c r="U75" s="75">
        <f t="shared" si="9"/>
        <v>12380.78</v>
      </c>
      <c r="V75" s="42">
        <f>费用分部表!AQ74</f>
        <v>3034.35</v>
      </c>
      <c r="W75" s="42">
        <f>费用分部表!AR74</f>
        <v>1444.97</v>
      </c>
      <c r="X75" s="42">
        <f>费用分部表!AS74</f>
        <v>0</v>
      </c>
      <c r="Y75" s="42">
        <f>费用分部表!AT74</f>
        <v>0</v>
      </c>
      <c r="Z75" s="42">
        <f>费用分部表!AU74</f>
        <v>4198.38</v>
      </c>
      <c r="AA75" s="42">
        <f>费用分部表!AV74</f>
        <v>3703.08</v>
      </c>
      <c r="AB75" s="42">
        <f>费用分部表!AP74</f>
        <v>1627.12</v>
      </c>
      <c r="AC75" s="42">
        <f>费用分部表!BH74</f>
        <v>0</v>
      </c>
    </row>
    <row r="76" spans="1:29">
      <c r="A76" s="154"/>
      <c r="B76" s="79" t="s">
        <v>34</v>
      </c>
      <c r="C76" s="75">
        <f t="shared" si="5"/>
        <v>0</v>
      </c>
      <c r="D76" s="42">
        <f>费用分部表!Z75</f>
        <v>0</v>
      </c>
      <c r="E76" s="42">
        <f>SUM(费用分部表!D75:Y75)+费用分部表!AI75+费用分部表!AY75+费用分部表!AP75</f>
        <v>0</v>
      </c>
      <c r="F76" s="42">
        <f>费用分部表!AE75+费用分部表!AF75+费用分部表!AH75</f>
        <v>0</v>
      </c>
      <c r="G76" s="42">
        <f>费用分部表!AY75</f>
        <v>0</v>
      </c>
      <c r="H76" s="75">
        <f t="shared" si="6"/>
        <v>0</v>
      </c>
      <c r="I76" s="42">
        <f>费用分部表!AZ75</f>
        <v>0</v>
      </c>
      <c r="J76" s="42">
        <f>费用分部表!AX75</f>
        <v>0</v>
      </c>
      <c r="K76" s="42">
        <f>费用分部表!AL75</f>
        <v>0</v>
      </c>
      <c r="L76" s="75">
        <f t="shared" si="7"/>
        <v>0</v>
      </c>
      <c r="M76" s="42">
        <f>费用分部表!AJ75</f>
        <v>0</v>
      </c>
      <c r="N76" s="42">
        <f>费用分部表!AK75</f>
        <v>0</v>
      </c>
      <c r="O76" s="42">
        <f>费用分部表!BA75</f>
        <v>0</v>
      </c>
      <c r="P76" s="42">
        <f>费用分部表!AO75</f>
        <v>0</v>
      </c>
      <c r="Q76" s="75">
        <f t="shared" si="8"/>
        <v>0</v>
      </c>
      <c r="R76" s="42">
        <f>费用分部表!AN75</f>
        <v>0</v>
      </c>
      <c r="S76" s="42">
        <f>费用分部表!AM75</f>
        <v>0</v>
      </c>
      <c r="T76" s="42">
        <f>费用分部表!AI75</f>
        <v>0</v>
      </c>
      <c r="U76" s="75">
        <f t="shared" si="9"/>
        <v>0</v>
      </c>
      <c r="V76" s="42">
        <f>费用分部表!AQ75</f>
        <v>0</v>
      </c>
      <c r="W76" s="42">
        <f>费用分部表!AR75</f>
        <v>0</v>
      </c>
      <c r="X76" s="42">
        <f>费用分部表!AS75</f>
        <v>0</v>
      </c>
      <c r="Y76" s="42">
        <f>费用分部表!AT75</f>
        <v>0</v>
      </c>
      <c r="Z76" s="42">
        <f>费用分部表!AU75</f>
        <v>0</v>
      </c>
      <c r="AA76" s="42">
        <f>费用分部表!AV75</f>
        <v>0</v>
      </c>
      <c r="AB76" s="42">
        <f>费用分部表!AP75</f>
        <v>0</v>
      </c>
      <c r="AC76" s="42">
        <f>费用分部表!BH75</f>
        <v>0</v>
      </c>
    </row>
    <row r="77" spans="1:29">
      <c r="A77" s="154"/>
      <c r="B77" s="84" t="s">
        <v>343</v>
      </c>
      <c r="C77" s="75">
        <f t="shared" si="5"/>
        <v>11518205.029999997</v>
      </c>
      <c r="D77" s="75">
        <f>费用分部表!Z76</f>
        <v>0</v>
      </c>
      <c r="E77" s="75">
        <f>SUM(费用分部表!D76:Y76)+费用分部表!AI76+费用分部表!AY76+费用分部表!AP76</f>
        <v>6528019.6399999997</v>
      </c>
      <c r="F77" s="75">
        <f>费用分部表!AE76+费用分部表!AF76+费用分部表!AH76</f>
        <v>4819372.8199999994</v>
      </c>
      <c r="G77" s="75">
        <f>费用分部表!AY76</f>
        <v>1027.8499999999999</v>
      </c>
      <c r="H77" s="75">
        <f t="shared" si="6"/>
        <v>0</v>
      </c>
      <c r="I77" s="75">
        <f>费用分部表!AZ76</f>
        <v>0</v>
      </c>
      <c r="J77" s="75">
        <f>费用分部表!AX76</f>
        <v>0</v>
      </c>
      <c r="K77" s="75">
        <f>费用分部表!AL76</f>
        <v>0</v>
      </c>
      <c r="L77" s="75">
        <f t="shared" si="7"/>
        <v>11395.289999999999</v>
      </c>
      <c r="M77" s="75">
        <f>费用分部表!AJ76</f>
        <v>11272.58</v>
      </c>
      <c r="N77" s="75">
        <f>费用分部表!AK76</f>
        <v>122.71</v>
      </c>
      <c r="O77" s="75">
        <f>费用分部表!BA76</f>
        <v>0</v>
      </c>
      <c r="P77" s="75">
        <f>费用分部表!AO76</f>
        <v>0</v>
      </c>
      <c r="Q77" s="75">
        <f t="shared" si="8"/>
        <v>0</v>
      </c>
      <c r="R77" s="75">
        <f>费用分部表!AN76</f>
        <v>0</v>
      </c>
      <c r="S77" s="75">
        <f>费用分部表!AM76</f>
        <v>0</v>
      </c>
      <c r="T77" s="75">
        <f>费用分部表!AI76</f>
        <v>3049788.33</v>
      </c>
      <c r="U77" s="75">
        <f t="shared" si="9"/>
        <v>159417.28</v>
      </c>
      <c r="V77" s="75">
        <f>费用分部表!AQ76</f>
        <v>126461.35</v>
      </c>
      <c r="W77" s="75">
        <f>费用分部表!AR76</f>
        <v>23885.960000000003</v>
      </c>
      <c r="X77" s="75">
        <f>费用分部表!AS76</f>
        <v>0</v>
      </c>
      <c r="Y77" s="75">
        <f>费用分部表!AT76</f>
        <v>0</v>
      </c>
      <c r="Z77" s="75">
        <f>费用分部表!AU76</f>
        <v>5069.29</v>
      </c>
      <c r="AA77" s="75">
        <f>费用分部表!AV76</f>
        <v>4000.68</v>
      </c>
      <c r="AB77" s="75">
        <f>费用分部表!AP76</f>
        <v>1775.9199999999998</v>
      </c>
      <c r="AC77" s="75">
        <f>费用分部表!BH76</f>
        <v>38724.19</v>
      </c>
    </row>
    <row r="78" spans="1:29">
      <c r="A78" s="154" t="s">
        <v>349</v>
      </c>
      <c r="B78" s="76" t="s">
        <v>35</v>
      </c>
      <c r="C78" s="75">
        <f t="shared" si="5"/>
        <v>0</v>
      </c>
      <c r="D78" s="42">
        <f>费用分部表!Z77</f>
        <v>0</v>
      </c>
      <c r="E78" s="42">
        <f>SUM(费用分部表!D77:Y77)+费用分部表!AI77+费用分部表!AY77+费用分部表!AP77</f>
        <v>0</v>
      </c>
      <c r="F78" s="42">
        <f>费用分部表!AE77+费用分部表!AF77+费用分部表!AH77</f>
        <v>0</v>
      </c>
      <c r="G78" s="42">
        <f>费用分部表!AY77</f>
        <v>0</v>
      </c>
      <c r="H78" s="75">
        <f t="shared" si="6"/>
        <v>0</v>
      </c>
      <c r="I78" s="42">
        <f>费用分部表!AZ77</f>
        <v>0</v>
      </c>
      <c r="J78" s="42">
        <f>费用分部表!AX77</f>
        <v>0</v>
      </c>
      <c r="K78" s="42">
        <f>费用分部表!AL77</f>
        <v>0</v>
      </c>
      <c r="L78" s="75">
        <f t="shared" si="7"/>
        <v>0</v>
      </c>
      <c r="M78" s="42">
        <f>费用分部表!AJ77</f>
        <v>0</v>
      </c>
      <c r="N78" s="42">
        <f>费用分部表!AK77</f>
        <v>0</v>
      </c>
      <c r="O78" s="42">
        <f>费用分部表!BA77</f>
        <v>0</v>
      </c>
      <c r="P78" s="42">
        <f>费用分部表!AO77</f>
        <v>0</v>
      </c>
      <c r="Q78" s="75">
        <f t="shared" si="8"/>
        <v>0</v>
      </c>
      <c r="R78" s="42">
        <f>费用分部表!AN77</f>
        <v>0</v>
      </c>
      <c r="S78" s="42">
        <f>费用分部表!AM77</f>
        <v>0</v>
      </c>
      <c r="T78" s="42">
        <f>费用分部表!AI77</f>
        <v>0</v>
      </c>
      <c r="U78" s="75">
        <f t="shared" si="9"/>
        <v>0</v>
      </c>
      <c r="V78" s="42">
        <f>费用分部表!AQ77</f>
        <v>0</v>
      </c>
      <c r="W78" s="42">
        <f>费用分部表!AR77</f>
        <v>0</v>
      </c>
      <c r="X78" s="42">
        <f>费用分部表!AS77</f>
        <v>0</v>
      </c>
      <c r="Y78" s="42">
        <f>费用分部表!AT77</f>
        <v>0</v>
      </c>
      <c r="Z78" s="42">
        <f>费用分部表!AU77</f>
        <v>0</v>
      </c>
      <c r="AA78" s="42">
        <f>费用分部表!AV77</f>
        <v>0</v>
      </c>
      <c r="AB78" s="42">
        <f>费用分部表!AP77</f>
        <v>0</v>
      </c>
      <c r="AC78" s="42">
        <f>费用分部表!BH77</f>
        <v>0</v>
      </c>
    </row>
    <row r="79" spans="1:29">
      <c r="A79" s="154"/>
      <c r="B79" s="76" t="s">
        <v>36</v>
      </c>
      <c r="C79" s="75">
        <f t="shared" si="5"/>
        <v>0</v>
      </c>
      <c r="D79" s="42">
        <f>费用分部表!Z78</f>
        <v>0</v>
      </c>
      <c r="E79" s="42">
        <f>SUM(费用分部表!D78:Y78)+费用分部表!AI78+费用分部表!AY78+费用分部表!AP78</f>
        <v>0</v>
      </c>
      <c r="F79" s="42">
        <f>费用分部表!AE78+费用分部表!AF78+费用分部表!AH78</f>
        <v>0</v>
      </c>
      <c r="G79" s="42">
        <f>费用分部表!AY78</f>
        <v>0</v>
      </c>
      <c r="H79" s="75">
        <f t="shared" si="6"/>
        <v>0</v>
      </c>
      <c r="I79" s="42">
        <f>费用分部表!AZ78</f>
        <v>0</v>
      </c>
      <c r="J79" s="42">
        <f>费用分部表!AX78</f>
        <v>0</v>
      </c>
      <c r="K79" s="42">
        <f>费用分部表!AL78</f>
        <v>0</v>
      </c>
      <c r="L79" s="75">
        <f t="shared" si="7"/>
        <v>0</v>
      </c>
      <c r="M79" s="42">
        <f>费用分部表!AJ78</f>
        <v>0</v>
      </c>
      <c r="N79" s="42">
        <f>费用分部表!AK78</f>
        <v>0</v>
      </c>
      <c r="O79" s="42">
        <f>费用分部表!BA78</f>
        <v>0</v>
      </c>
      <c r="P79" s="42">
        <f>费用分部表!AO78</f>
        <v>0</v>
      </c>
      <c r="Q79" s="75">
        <f t="shared" si="8"/>
        <v>0</v>
      </c>
      <c r="R79" s="42">
        <f>费用分部表!AN78</f>
        <v>0</v>
      </c>
      <c r="S79" s="42">
        <f>费用分部表!AM78</f>
        <v>0</v>
      </c>
      <c r="T79" s="42">
        <f>费用分部表!AI78</f>
        <v>0</v>
      </c>
      <c r="U79" s="75">
        <f t="shared" si="9"/>
        <v>0</v>
      </c>
      <c r="V79" s="42">
        <f>费用分部表!AQ78</f>
        <v>0</v>
      </c>
      <c r="W79" s="42">
        <f>费用分部表!AR78</f>
        <v>0</v>
      </c>
      <c r="X79" s="42">
        <f>费用分部表!AS78</f>
        <v>0</v>
      </c>
      <c r="Y79" s="42">
        <f>费用分部表!AT78</f>
        <v>0</v>
      </c>
      <c r="Z79" s="42">
        <f>费用分部表!AU78</f>
        <v>0</v>
      </c>
      <c r="AA79" s="42">
        <f>费用分部表!AV78</f>
        <v>0</v>
      </c>
      <c r="AB79" s="42">
        <f>费用分部表!AP78</f>
        <v>0</v>
      </c>
      <c r="AC79" s="42">
        <f>费用分部表!BH78</f>
        <v>0</v>
      </c>
    </row>
    <row r="80" spans="1:29">
      <c r="A80" s="154"/>
      <c r="B80" s="76" t="s">
        <v>37</v>
      </c>
      <c r="C80" s="75">
        <f t="shared" si="5"/>
        <v>31686.02</v>
      </c>
      <c r="D80" s="42">
        <f>费用分部表!Z79</f>
        <v>0</v>
      </c>
      <c r="E80" s="42">
        <f>SUM(费用分部表!D79:Y79)+费用分部表!AI79+费用分部表!AY79+费用分部表!AP79</f>
        <v>28466.02</v>
      </c>
      <c r="F80" s="42">
        <f>费用分部表!AE79+费用分部表!AF79+费用分部表!AH79</f>
        <v>3220</v>
      </c>
      <c r="G80" s="42">
        <f>费用分部表!AY79</f>
        <v>0</v>
      </c>
      <c r="H80" s="75">
        <f t="shared" si="6"/>
        <v>0</v>
      </c>
      <c r="I80" s="42">
        <f>费用分部表!AZ79</f>
        <v>0</v>
      </c>
      <c r="J80" s="42">
        <f>费用分部表!AX79</f>
        <v>0</v>
      </c>
      <c r="K80" s="42">
        <f>费用分部表!AL79</f>
        <v>0</v>
      </c>
      <c r="L80" s="75">
        <f t="shared" si="7"/>
        <v>0</v>
      </c>
      <c r="M80" s="42">
        <f>费用分部表!AJ79</f>
        <v>0</v>
      </c>
      <c r="N80" s="42">
        <f>费用分部表!AK79</f>
        <v>0</v>
      </c>
      <c r="O80" s="42">
        <f>费用分部表!BA79</f>
        <v>0</v>
      </c>
      <c r="P80" s="42">
        <f>费用分部表!AO79</f>
        <v>0</v>
      </c>
      <c r="Q80" s="75">
        <f t="shared" si="8"/>
        <v>0</v>
      </c>
      <c r="R80" s="42">
        <f>费用分部表!AN79</f>
        <v>0</v>
      </c>
      <c r="S80" s="42">
        <f>费用分部表!AM79</f>
        <v>0</v>
      </c>
      <c r="T80" s="42">
        <f>费用分部表!AI79</f>
        <v>0</v>
      </c>
      <c r="U80" s="75">
        <f t="shared" si="9"/>
        <v>0</v>
      </c>
      <c r="V80" s="42">
        <f>费用分部表!AQ79</f>
        <v>0</v>
      </c>
      <c r="W80" s="42">
        <f>费用分部表!AR79</f>
        <v>0</v>
      </c>
      <c r="X80" s="42">
        <f>费用分部表!AS79</f>
        <v>0</v>
      </c>
      <c r="Y80" s="42">
        <f>费用分部表!AT79</f>
        <v>0</v>
      </c>
      <c r="Z80" s="42">
        <f>费用分部表!AU79</f>
        <v>0</v>
      </c>
      <c r="AA80" s="42">
        <f>费用分部表!AV79</f>
        <v>0</v>
      </c>
      <c r="AB80" s="42">
        <f>费用分部表!AP79</f>
        <v>0</v>
      </c>
      <c r="AC80" s="42">
        <f>费用分部表!BH79</f>
        <v>0</v>
      </c>
    </row>
    <row r="81" spans="1:29">
      <c r="A81" s="154"/>
      <c r="B81" s="76" t="s">
        <v>38</v>
      </c>
      <c r="C81" s="75">
        <f t="shared" si="5"/>
        <v>31856</v>
      </c>
      <c r="D81" s="42">
        <f>费用分部表!Z80</f>
        <v>0</v>
      </c>
      <c r="E81" s="42">
        <f>SUM(费用分部表!D80:Y80)+费用分部表!AI80+费用分部表!AY80+费用分部表!AP80</f>
        <v>0</v>
      </c>
      <c r="F81" s="42">
        <f>费用分部表!AE80+费用分部表!AF80+费用分部表!AH80</f>
        <v>31856</v>
      </c>
      <c r="G81" s="42">
        <f>费用分部表!AY80</f>
        <v>0</v>
      </c>
      <c r="H81" s="75">
        <f t="shared" si="6"/>
        <v>0</v>
      </c>
      <c r="I81" s="42">
        <f>费用分部表!AZ80</f>
        <v>0</v>
      </c>
      <c r="J81" s="42">
        <f>费用分部表!AX80</f>
        <v>0</v>
      </c>
      <c r="K81" s="42">
        <f>费用分部表!AL80</f>
        <v>0</v>
      </c>
      <c r="L81" s="75">
        <f t="shared" si="7"/>
        <v>0</v>
      </c>
      <c r="M81" s="42">
        <f>费用分部表!AJ80</f>
        <v>0</v>
      </c>
      <c r="N81" s="42">
        <f>费用分部表!AK80</f>
        <v>0</v>
      </c>
      <c r="O81" s="42">
        <f>费用分部表!BA80</f>
        <v>0</v>
      </c>
      <c r="P81" s="42">
        <f>费用分部表!AO80</f>
        <v>0</v>
      </c>
      <c r="Q81" s="75">
        <f t="shared" si="8"/>
        <v>0</v>
      </c>
      <c r="R81" s="42">
        <f>费用分部表!AN80</f>
        <v>0</v>
      </c>
      <c r="S81" s="42">
        <f>费用分部表!AM80</f>
        <v>0</v>
      </c>
      <c r="T81" s="42">
        <f>费用分部表!AI80</f>
        <v>0</v>
      </c>
      <c r="U81" s="75">
        <f t="shared" si="9"/>
        <v>0</v>
      </c>
      <c r="V81" s="42">
        <f>费用分部表!AQ80</f>
        <v>0</v>
      </c>
      <c r="W81" s="42">
        <f>费用分部表!AR80</f>
        <v>0</v>
      </c>
      <c r="X81" s="42">
        <f>费用分部表!AS80</f>
        <v>0</v>
      </c>
      <c r="Y81" s="42">
        <f>费用分部表!AT80</f>
        <v>0</v>
      </c>
      <c r="Z81" s="42">
        <f>费用分部表!AU80</f>
        <v>0</v>
      </c>
      <c r="AA81" s="42">
        <f>费用分部表!AV80</f>
        <v>0</v>
      </c>
      <c r="AB81" s="42">
        <f>费用分部表!AP80</f>
        <v>0</v>
      </c>
      <c r="AC81" s="42">
        <f>费用分部表!BH80</f>
        <v>0</v>
      </c>
    </row>
    <row r="82" spans="1:29">
      <c r="A82" s="154"/>
      <c r="B82" s="84" t="s">
        <v>343</v>
      </c>
      <c r="C82" s="75">
        <f t="shared" si="5"/>
        <v>63542.020000000004</v>
      </c>
      <c r="D82" s="75">
        <f>费用分部表!Z81</f>
        <v>0</v>
      </c>
      <c r="E82" s="75">
        <f>SUM(费用分部表!D81:Y81)+费用分部表!AI81+费用分部表!AY81+费用分部表!AP81</f>
        <v>28466.02</v>
      </c>
      <c r="F82" s="75">
        <f>费用分部表!AE81+费用分部表!AF81+费用分部表!AH81</f>
        <v>35076</v>
      </c>
      <c r="G82" s="75">
        <f>费用分部表!AY81</f>
        <v>0</v>
      </c>
      <c r="H82" s="75">
        <f t="shared" si="6"/>
        <v>0</v>
      </c>
      <c r="I82" s="75">
        <f>费用分部表!AZ81</f>
        <v>0</v>
      </c>
      <c r="J82" s="75">
        <f>费用分部表!AX81</f>
        <v>0</v>
      </c>
      <c r="K82" s="75">
        <f>费用分部表!AL81</f>
        <v>0</v>
      </c>
      <c r="L82" s="75">
        <f t="shared" si="7"/>
        <v>0</v>
      </c>
      <c r="M82" s="75">
        <f>费用分部表!AJ81</f>
        <v>0</v>
      </c>
      <c r="N82" s="75">
        <f>费用分部表!AK81</f>
        <v>0</v>
      </c>
      <c r="O82" s="75">
        <f>费用分部表!BA81</f>
        <v>0</v>
      </c>
      <c r="P82" s="75">
        <f>费用分部表!AO81</f>
        <v>0</v>
      </c>
      <c r="Q82" s="75">
        <f t="shared" si="8"/>
        <v>0</v>
      </c>
      <c r="R82" s="75">
        <f>费用分部表!AN81</f>
        <v>0</v>
      </c>
      <c r="S82" s="75">
        <f>费用分部表!AM81</f>
        <v>0</v>
      </c>
      <c r="T82" s="75">
        <f>费用分部表!AI81</f>
        <v>0</v>
      </c>
      <c r="U82" s="75">
        <f t="shared" si="9"/>
        <v>0</v>
      </c>
      <c r="V82" s="75">
        <f>费用分部表!AQ81</f>
        <v>0</v>
      </c>
      <c r="W82" s="75">
        <f>费用分部表!AR81</f>
        <v>0</v>
      </c>
      <c r="X82" s="75">
        <f>费用分部表!AS81</f>
        <v>0</v>
      </c>
      <c r="Y82" s="75">
        <f>费用分部表!AT81</f>
        <v>0</v>
      </c>
      <c r="Z82" s="75">
        <f>费用分部表!AU81</f>
        <v>0</v>
      </c>
      <c r="AA82" s="75">
        <f>费用分部表!AV81</f>
        <v>0</v>
      </c>
      <c r="AB82" s="75">
        <f>费用分部表!AP81</f>
        <v>0</v>
      </c>
      <c r="AC82" s="75">
        <f>费用分部表!BH81</f>
        <v>0</v>
      </c>
    </row>
    <row r="83" spans="1:29">
      <c r="A83" s="146" t="s">
        <v>350</v>
      </c>
      <c r="B83" s="146"/>
      <c r="C83" s="75">
        <f>D83+E83+F83+H83+L83+Q83+U83</f>
        <v>62282019.199999996</v>
      </c>
      <c r="D83" s="75">
        <f>费用分部表!Z82</f>
        <v>0</v>
      </c>
      <c r="E83" s="75">
        <f>SUM(费用分部表!D82:Y82)+费用分部表!AI82+费用分部表!AY82+费用分部表!AP82</f>
        <v>19093490.530000001</v>
      </c>
      <c r="F83" s="75">
        <f>费用分部表!AE82+费用分部表!AF82+费用分部表!AH82</f>
        <v>33858467.769999996</v>
      </c>
      <c r="G83" s="75">
        <f>费用分部表!AY82</f>
        <v>513070.16</v>
      </c>
      <c r="H83" s="75">
        <f t="shared" si="6"/>
        <v>1409590.1500000001</v>
      </c>
      <c r="I83" s="75">
        <f>费用分部表!AZ82</f>
        <v>338962.7</v>
      </c>
      <c r="J83" s="75">
        <f>费用分部表!AX82</f>
        <v>293509.91000000003</v>
      </c>
      <c r="K83" s="75">
        <f>费用分部表!AL82</f>
        <v>777117.54</v>
      </c>
      <c r="L83" s="75">
        <f t="shared" si="7"/>
        <v>1533042.5</v>
      </c>
      <c r="M83" s="75">
        <f>费用分部表!AJ82</f>
        <v>582973.73</v>
      </c>
      <c r="N83" s="75">
        <f>费用分部表!AK82</f>
        <v>308487.20999999996</v>
      </c>
      <c r="O83" s="75">
        <f>费用分部表!BA82</f>
        <v>467879.93000000005</v>
      </c>
      <c r="P83" s="75">
        <f>费用分部表!AO82</f>
        <v>173701.63</v>
      </c>
      <c r="Q83" s="75">
        <f t="shared" si="8"/>
        <v>847272.28</v>
      </c>
      <c r="R83" s="75">
        <f>费用分部表!AN82</f>
        <v>411779.16</v>
      </c>
      <c r="S83" s="75">
        <f>费用分部表!AM82</f>
        <v>435493.12</v>
      </c>
      <c r="T83" s="75">
        <f>费用分部表!AI82</f>
        <v>3647224.4499999997</v>
      </c>
      <c r="U83" s="75">
        <f t="shared" si="9"/>
        <v>5540155.9700000007</v>
      </c>
      <c r="V83" s="75">
        <f>费用分部表!AQ82</f>
        <v>1785176.8600000003</v>
      </c>
      <c r="W83" s="75">
        <f>费用分部表!AR82</f>
        <v>1841032.86</v>
      </c>
      <c r="X83" s="75">
        <f>费用分部表!AS82</f>
        <v>578694.90999999992</v>
      </c>
      <c r="Y83" s="75">
        <f>费用分部表!AT82</f>
        <v>483963.3</v>
      </c>
      <c r="Z83" s="75">
        <f>费用分部表!AU82</f>
        <v>554912.35</v>
      </c>
      <c r="AA83" s="75">
        <f>费用分部表!AV82</f>
        <v>296375.68999999994</v>
      </c>
      <c r="AB83" s="75">
        <f>费用分部表!AP82</f>
        <v>582239.13</v>
      </c>
      <c r="AC83" s="75">
        <f>费用分部表!BH82</f>
        <v>1381260.41</v>
      </c>
    </row>
    <row r="84" spans="1:29">
      <c r="A84" s="66"/>
      <c r="B84" s="67"/>
    </row>
    <row r="85" spans="1:29">
      <c r="A85" s="66"/>
      <c r="B85" s="67"/>
    </row>
    <row r="86" spans="1:29">
      <c r="A86" s="66"/>
      <c r="B86" s="70" t="s">
        <v>358</v>
      </c>
      <c r="C86" s="71">
        <f>考核费用表!C83-费用分部表!C82</f>
        <v>0</v>
      </c>
    </row>
    <row r="87" spans="1:29">
      <c r="A87" s="66"/>
      <c r="B87" s="67"/>
    </row>
    <row r="88" spans="1:29">
      <c r="A88" s="147" t="s">
        <v>351</v>
      </c>
      <c r="B88" s="145"/>
    </row>
    <row r="89" spans="1:29">
      <c r="A89" s="89" t="s">
        <v>338</v>
      </c>
      <c r="B89" s="72" t="s">
        <v>339</v>
      </c>
      <c r="C89" s="73" t="s">
        <v>184</v>
      </c>
      <c r="D89" s="73" t="s">
        <v>185</v>
      </c>
      <c r="E89" s="73" t="s">
        <v>357</v>
      </c>
      <c r="F89" s="73" t="s">
        <v>82</v>
      </c>
      <c r="G89" s="73" t="s">
        <v>99</v>
      </c>
      <c r="H89" s="73" t="s">
        <v>186</v>
      </c>
      <c r="I89" s="73" t="s">
        <v>100</v>
      </c>
      <c r="J89" s="73" t="s">
        <v>98</v>
      </c>
      <c r="K89" s="73" t="s">
        <v>86</v>
      </c>
      <c r="L89" s="73" t="s">
        <v>187</v>
      </c>
      <c r="M89" s="73" t="s">
        <v>84</v>
      </c>
      <c r="N89" s="73" t="s">
        <v>85</v>
      </c>
      <c r="O89" s="73" t="s">
        <v>101</v>
      </c>
      <c r="P89" s="73" t="s">
        <v>89</v>
      </c>
      <c r="Q89" s="73" t="s">
        <v>188</v>
      </c>
      <c r="R89" s="73" t="s">
        <v>88</v>
      </c>
      <c r="S89" s="73" t="s">
        <v>87</v>
      </c>
      <c r="T89" s="73" t="s">
        <v>83</v>
      </c>
      <c r="U89" s="73" t="s">
        <v>189</v>
      </c>
      <c r="V89" s="73" t="s">
        <v>91</v>
      </c>
      <c r="W89" s="73" t="s">
        <v>92</v>
      </c>
      <c r="X89" s="73" t="s">
        <v>93</v>
      </c>
      <c r="Y89" s="73" t="s">
        <v>94</v>
      </c>
      <c r="Z89" s="73" t="s">
        <v>95</v>
      </c>
      <c r="AA89" s="73" t="s">
        <v>96</v>
      </c>
      <c r="AB89" s="73" t="s">
        <v>90</v>
      </c>
      <c r="AC89" s="73" t="s">
        <v>108</v>
      </c>
    </row>
    <row r="90" spans="1:29">
      <c r="A90" s="148" t="s">
        <v>352</v>
      </c>
      <c r="B90" s="74" t="s">
        <v>299</v>
      </c>
      <c r="C90" s="75">
        <f>D90+E90+F90+H90+L90+Q90+U90</f>
        <v>0</v>
      </c>
      <c r="D90" s="2"/>
      <c r="E90" s="2">
        <v>0</v>
      </c>
      <c r="F90" s="2">
        <v>0</v>
      </c>
      <c r="G90" s="2"/>
      <c r="H90" s="75">
        <f>I90+J90+K90</f>
        <v>0</v>
      </c>
      <c r="I90" s="2">
        <v>0</v>
      </c>
      <c r="J90" s="2"/>
      <c r="K90" s="2">
        <v>0</v>
      </c>
      <c r="L90" s="75">
        <f>M90+N90+O90+P90</f>
        <v>0</v>
      </c>
      <c r="M90" s="2">
        <v>0</v>
      </c>
      <c r="N90" s="2">
        <v>0</v>
      </c>
      <c r="O90" s="2">
        <v>0</v>
      </c>
      <c r="P90" s="2">
        <v>0</v>
      </c>
      <c r="Q90" s="75">
        <f>R90+S90</f>
        <v>0</v>
      </c>
      <c r="R90" s="2">
        <v>0</v>
      </c>
      <c r="S90" s="2">
        <v>0</v>
      </c>
      <c r="T90" s="2"/>
      <c r="U90" s="75">
        <f>V90+W90+X90+Y90+Z90+AA90</f>
        <v>0</v>
      </c>
      <c r="V90" s="2"/>
      <c r="W90" s="2"/>
      <c r="X90" s="2"/>
      <c r="Y90" s="2">
        <v>0</v>
      </c>
      <c r="Z90" s="2"/>
      <c r="AA90" s="2"/>
      <c r="AB90" s="2"/>
      <c r="AC90" s="2"/>
    </row>
    <row r="91" spans="1:29">
      <c r="A91" s="149"/>
      <c r="B91" s="76" t="s">
        <v>0</v>
      </c>
      <c r="C91" s="75">
        <f t="shared" ref="C91:C154" si="10">D91+E91+F91+H91+L91+Q91+U91</f>
        <v>0</v>
      </c>
      <c r="D91" s="2"/>
      <c r="E91" s="2">
        <v>0</v>
      </c>
      <c r="F91" s="2">
        <v>0</v>
      </c>
      <c r="G91" s="2"/>
      <c r="H91" s="75">
        <f t="shared" ref="H91:H154" si="11">I91+J91+K91</f>
        <v>0</v>
      </c>
      <c r="I91" s="2">
        <v>0</v>
      </c>
      <c r="J91" s="2"/>
      <c r="K91" s="2">
        <v>0</v>
      </c>
      <c r="L91" s="75">
        <f t="shared" ref="L91:L154" si="12">M91+N91+O91+P91</f>
        <v>0</v>
      </c>
      <c r="M91" s="2">
        <v>0</v>
      </c>
      <c r="N91" s="2">
        <v>0</v>
      </c>
      <c r="O91" s="2">
        <v>0</v>
      </c>
      <c r="P91" s="2">
        <v>0</v>
      </c>
      <c r="Q91" s="75">
        <f t="shared" ref="Q91:Q154" si="13">R91+S91</f>
        <v>0</v>
      </c>
      <c r="R91" s="2">
        <v>0</v>
      </c>
      <c r="S91" s="2">
        <v>0</v>
      </c>
      <c r="T91" s="2"/>
      <c r="U91" s="75">
        <f t="shared" ref="U91:U154" si="14">V91+W91+X91+Y91+Z91+AA91</f>
        <v>0</v>
      </c>
      <c r="V91" s="2"/>
      <c r="W91" s="2"/>
      <c r="X91" s="2"/>
      <c r="Y91" s="2">
        <v>0</v>
      </c>
      <c r="Z91" s="2"/>
      <c r="AA91" s="2"/>
      <c r="AB91" s="2"/>
      <c r="AC91" s="2"/>
    </row>
    <row r="92" spans="1:29">
      <c r="A92" s="149"/>
      <c r="B92" s="76" t="s">
        <v>1</v>
      </c>
      <c r="C92" s="75">
        <f t="shared" si="10"/>
        <v>0</v>
      </c>
      <c r="D92" s="2"/>
      <c r="E92" s="2">
        <v>0</v>
      </c>
      <c r="F92" s="2">
        <v>0</v>
      </c>
      <c r="G92" s="2"/>
      <c r="H92" s="75">
        <f t="shared" si="11"/>
        <v>0</v>
      </c>
      <c r="I92" s="2">
        <v>0</v>
      </c>
      <c r="J92" s="2"/>
      <c r="K92" s="2">
        <v>0</v>
      </c>
      <c r="L92" s="75">
        <f t="shared" si="12"/>
        <v>0</v>
      </c>
      <c r="M92" s="2">
        <v>0</v>
      </c>
      <c r="N92" s="2">
        <v>0</v>
      </c>
      <c r="O92" s="2">
        <v>0</v>
      </c>
      <c r="P92" s="2">
        <v>0</v>
      </c>
      <c r="Q92" s="75">
        <f t="shared" si="13"/>
        <v>0</v>
      </c>
      <c r="R92" s="2">
        <v>0</v>
      </c>
      <c r="S92" s="2">
        <v>0</v>
      </c>
      <c r="T92" s="2"/>
      <c r="U92" s="75">
        <f t="shared" si="14"/>
        <v>0</v>
      </c>
      <c r="V92" s="2"/>
      <c r="W92" s="2"/>
      <c r="X92" s="2"/>
      <c r="Y92" s="2">
        <v>0</v>
      </c>
      <c r="Z92" s="2"/>
      <c r="AA92" s="2"/>
      <c r="AB92" s="2"/>
      <c r="AC92" s="2"/>
    </row>
    <row r="93" spans="1:29">
      <c r="A93" s="149"/>
      <c r="B93" s="76" t="s">
        <v>300</v>
      </c>
      <c r="C93" s="75">
        <f t="shared" si="10"/>
        <v>0</v>
      </c>
      <c r="D93" s="2"/>
      <c r="E93" s="2">
        <v>0</v>
      </c>
      <c r="F93" s="2">
        <v>0</v>
      </c>
      <c r="G93" s="2"/>
      <c r="H93" s="75">
        <f t="shared" si="11"/>
        <v>0</v>
      </c>
      <c r="I93" s="2">
        <v>0</v>
      </c>
      <c r="J93" s="2"/>
      <c r="K93" s="2">
        <v>0</v>
      </c>
      <c r="L93" s="75">
        <f t="shared" si="12"/>
        <v>0</v>
      </c>
      <c r="M93" s="2">
        <v>0</v>
      </c>
      <c r="N93" s="2">
        <v>0</v>
      </c>
      <c r="O93" s="2">
        <v>0</v>
      </c>
      <c r="P93" s="2">
        <v>0</v>
      </c>
      <c r="Q93" s="75">
        <f t="shared" si="13"/>
        <v>0</v>
      </c>
      <c r="R93" s="2">
        <v>0</v>
      </c>
      <c r="S93" s="2">
        <v>0</v>
      </c>
      <c r="T93" s="2"/>
      <c r="U93" s="75">
        <f t="shared" si="14"/>
        <v>0</v>
      </c>
      <c r="V93" s="2"/>
      <c r="W93" s="2"/>
      <c r="X93" s="2"/>
      <c r="Y93" s="2">
        <v>0</v>
      </c>
      <c r="Z93" s="2"/>
      <c r="AA93" s="2"/>
      <c r="AB93" s="2"/>
      <c r="AC93" s="2"/>
    </row>
    <row r="94" spans="1:29">
      <c r="A94" s="149"/>
      <c r="B94" s="76" t="s">
        <v>2</v>
      </c>
      <c r="C94" s="75">
        <f t="shared" si="10"/>
        <v>0</v>
      </c>
      <c r="D94" s="2"/>
      <c r="E94" s="2">
        <v>0</v>
      </c>
      <c r="F94" s="2">
        <v>0</v>
      </c>
      <c r="G94" s="2"/>
      <c r="H94" s="75">
        <f t="shared" si="11"/>
        <v>0</v>
      </c>
      <c r="I94" s="2">
        <v>0</v>
      </c>
      <c r="J94" s="2"/>
      <c r="K94" s="2">
        <v>0</v>
      </c>
      <c r="L94" s="75">
        <f t="shared" si="12"/>
        <v>0</v>
      </c>
      <c r="M94" s="2">
        <v>0</v>
      </c>
      <c r="N94" s="2">
        <v>0</v>
      </c>
      <c r="O94" s="2">
        <v>0</v>
      </c>
      <c r="P94" s="2">
        <v>0</v>
      </c>
      <c r="Q94" s="75">
        <f t="shared" si="13"/>
        <v>0</v>
      </c>
      <c r="R94" s="2">
        <v>0</v>
      </c>
      <c r="S94" s="2">
        <v>0</v>
      </c>
      <c r="T94" s="2"/>
      <c r="U94" s="75">
        <f t="shared" si="14"/>
        <v>0</v>
      </c>
      <c r="V94" s="2"/>
      <c r="W94" s="2"/>
      <c r="X94" s="2"/>
      <c r="Y94" s="2">
        <v>0</v>
      </c>
      <c r="Z94" s="2"/>
      <c r="AA94" s="2"/>
      <c r="AB94" s="2"/>
      <c r="AC94" s="2"/>
    </row>
    <row r="95" spans="1:29">
      <c r="A95" s="149"/>
      <c r="B95" s="76" t="s">
        <v>301</v>
      </c>
      <c r="C95" s="104">
        <f t="shared" si="10"/>
        <v>-4.3200998334214091E-12</v>
      </c>
      <c r="D95" s="91">
        <v>1004.72</v>
      </c>
      <c r="E95" s="2">
        <f>46027.52-966.29</f>
        <v>45061.229999999996</v>
      </c>
      <c r="F95" s="2">
        <v>3877.47</v>
      </c>
      <c r="G95" s="2"/>
      <c r="H95" s="75">
        <f t="shared" si="11"/>
        <v>-26046.89</v>
      </c>
      <c r="I95" s="2">
        <v>-8227.81</v>
      </c>
      <c r="J95" s="2"/>
      <c r="K95" s="2">
        <v>-17819.079999999998</v>
      </c>
      <c r="L95" s="75">
        <f t="shared" si="12"/>
        <v>-33350.270000000004</v>
      </c>
      <c r="M95" s="2">
        <v>-30243.33</v>
      </c>
      <c r="N95" s="2">
        <v>-98.62</v>
      </c>
      <c r="O95" s="2">
        <v>-11689.99</v>
      </c>
      <c r="P95" s="2">
        <v>8681.67</v>
      </c>
      <c r="Q95" s="75">
        <f t="shared" si="13"/>
        <v>10458.460000000001</v>
      </c>
      <c r="R95" s="2">
        <v>7827.9500000000007</v>
      </c>
      <c r="S95" s="2">
        <v>2630.5099999999998</v>
      </c>
      <c r="T95" s="2"/>
      <c r="U95" s="75">
        <f t="shared" si="14"/>
        <v>-1004.72</v>
      </c>
      <c r="V95" s="2"/>
      <c r="W95" s="2"/>
      <c r="X95" s="2"/>
      <c r="Y95" s="2">
        <v>-1004.72</v>
      </c>
      <c r="Z95" s="2"/>
      <c r="AA95" s="2"/>
      <c r="AB95" s="2"/>
      <c r="AC95" s="2"/>
    </row>
    <row r="96" spans="1:29">
      <c r="A96" s="149"/>
      <c r="B96" s="77" t="s">
        <v>302</v>
      </c>
      <c r="C96" s="75">
        <f t="shared" si="10"/>
        <v>0</v>
      </c>
      <c r="D96" s="2"/>
      <c r="E96" s="2">
        <v>0</v>
      </c>
      <c r="F96" s="2">
        <v>0</v>
      </c>
      <c r="G96" s="2"/>
      <c r="H96" s="75">
        <f t="shared" si="11"/>
        <v>0</v>
      </c>
      <c r="I96" s="2">
        <v>0</v>
      </c>
      <c r="J96" s="2"/>
      <c r="K96" s="2">
        <v>0</v>
      </c>
      <c r="L96" s="75">
        <f t="shared" si="12"/>
        <v>0</v>
      </c>
      <c r="M96" s="2">
        <v>0</v>
      </c>
      <c r="N96" s="2">
        <v>0</v>
      </c>
      <c r="O96" s="2">
        <v>0</v>
      </c>
      <c r="P96" s="2">
        <v>0</v>
      </c>
      <c r="Q96" s="75">
        <f t="shared" si="13"/>
        <v>0</v>
      </c>
      <c r="R96" s="2">
        <v>0</v>
      </c>
      <c r="S96" s="2">
        <v>0</v>
      </c>
      <c r="T96" s="2"/>
      <c r="U96" s="75">
        <f t="shared" si="14"/>
        <v>0</v>
      </c>
      <c r="V96" s="2"/>
      <c r="W96" s="2"/>
      <c r="X96" s="2"/>
      <c r="Y96" s="2">
        <v>0</v>
      </c>
      <c r="Z96" s="2"/>
      <c r="AA96" s="2"/>
      <c r="AB96" s="2"/>
      <c r="AC96" s="2"/>
    </row>
    <row r="97" spans="1:29">
      <c r="A97" s="149"/>
      <c r="B97" s="76" t="s">
        <v>303</v>
      </c>
      <c r="C97" s="75">
        <f t="shared" si="10"/>
        <v>0</v>
      </c>
      <c r="D97" s="2"/>
      <c r="E97" s="2">
        <v>0</v>
      </c>
      <c r="F97" s="2">
        <v>0</v>
      </c>
      <c r="G97" s="2"/>
      <c r="H97" s="75">
        <f t="shared" si="11"/>
        <v>0</v>
      </c>
      <c r="I97" s="2">
        <v>0</v>
      </c>
      <c r="J97" s="2"/>
      <c r="K97" s="2">
        <v>0</v>
      </c>
      <c r="L97" s="75">
        <f t="shared" si="12"/>
        <v>0</v>
      </c>
      <c r="M97" s="2">
        <v>0</v>
      </c>
      <c r="N97" s="2">
        <v>0</v>
      </c>
      <c r="O97" s="2">
        <v>0</v>
      </c>
      <c r="P97" s="2">
        <v>0</v>
      </c>
      <c r="Q97" s="75">
        <f t="shared" si="13"/>
        <v>0</v>
      </c>
      <c r="R97" s="2">
        <v>0</v>
      </c>
      <c r="S97" s="2">
        <v>0</v>
      </c>
      <c r="T97" s="2"/>
      <c r="U97" s="75">
        <f t="shared" si="14"/>
        <v>0</v>
      </c>
      <c r="V97" s="2"/>
      <c r="W97" s="2"/>
      <c r="X97" s="2"/>
      <c r="Y97" s="2">
        <v>0</v>
      </c>
      <c r="Z97" s="2"/>
      <c r="AA97" s="2"/>
      <c r="AB97" s="2"/>
      <c r="AC97" s="2"/>
    </row>
    <row r="98" spans="1:29">
      <c r="A98" s="149"/>
      <c r="B98" s="76" t="s">
        <v>304</v>
      </c>
      <c r="C98" s="75">
        <f t="shared" si="10"/>
        <v>0</v>
      </c>
      <c r="D98" s="2"/>
      <c r="E98" s="2">
        <v>0</v>
      </c>
      <c r="F98" s="2">
        <v>0</v>
      </c>
      <c r="G98" s="2"/>
      <c r="H98" s="75">
        <f t="shared" si="11"/>
        <v>0</v>
      </c>
      <c r="I98" s="2">
        <v>0</v>
      </c>
      <c r="J98" s="2"/>
      <c r="K98" s="2">
        <v>0</v>
      </c>
      <c r="L98" s="75">
        <f t="shared" si="12"/>
        <v>0</v>
      </c>
      <c r="M98" s="2">
        <v>0</v>
      </c>
      <c r="N98" s="2">
        <v>0</v>
      </c>
      <c r="O98" s="2">
        <v>0</v>
      </c>
      <c r="P98" s="2">
        <v>0</v>
      </c>
      <c r="Q98" s="75">
        <f t="shared" si="13"/>
        <v>0</v>
      </c>
      <c r="R98" s="2">
        <v>0</v>
      </c>
      <c r="S98" s="2">
        <v>0</v>
      </c>
      <c r="T98" s="2"/>
      <c r="U98" s="75">
        <f t="shared" si="14"/>
        <v>0</v>
      </c>
      <c r="V98" s="2"/>
      <c r="W98" s="2"/>
      <c r="X98" s="2"/>
      <c r="Y98" s="2">
        <v>0</v>
      </c>
      <c r="Z98" s="2"/>
      <c r="AA98" s="2"/>
      <c r="AB98" s="2"/>
      <c r="AC98" s="2"/>
    </row>
    <row r="99" spans="1:29">
      <c r="A99" s="149"/>
      <c r="B99" s="78" t="s">
        <v>305</v>
      </c>
      <c r="C99" s="75">
        <f t="shared" si="10"/>
        <v>0</v>
      </c>
      <c r="D99" s="2"/>
      <c r="E99" s="2">
        <v>0</v>
      </c>
      <c r="F99" s="2">
        <v>0</v>
      </c>
      <c r="G99" s="2"/>
      <c r="H99" s="75">
        <f t="shared" si="11"/>
        <v>0</v>
      </c>
      <c r="I99" s="2">
        <v>0</v>
      </c>
      <c r="J99" s="2"/>
      <c r="K99" s="2">
        <v>0</v>
      </c>
      <c r="L99" s="75">
        <f t="shared" si="12"/>
        <v>0</v>
      </c>
      <c r="M99" s="2">
        <v>0</v>
      </c>
      <c r="N99" s="2">
        <v>0</v>
      </c>
      <c r="O99" s="2">
        <v>0</v>
      </c>
      <c r="P99" s="2">
        <v>0</v>
      </c>
      <c r="Q99" s="75">
        <f t="shared" si="13"/>
        <v>0</v>
      </c>
      <c r="R99" s="2">
        <v>0</v>
      </c>
      <c r="S99" s="2">
        <v>0</v>
      </c>
      <c r="T99" s="2"/>
      <c r="U99" s="75">
        <f t="shared" si="14"/>
        <v>0</v>
      </c>
      <c r="V99" s="2"/>
      <c r="W99" s="2"/>
      <c r="X99" s="2"/>
      <c r="Y99" s="2">
        <v>0</v>
      </c>
      <c r="Z99" s="2"/>
      <c r="AA99" s="2"/>
      <c r="AB99" s="2"/>
      <c r="AC99" s="2"/>
    </row>
    <row r="100" spans="1:29">
      <c r="A100" s="149"/>
      <c r="B100" s="78" t="s">
        <v>3</v>
      </c>
      <c r="C100" s="75">
        <f t="shared" si="10"/>
        <v>0</v>
      </c>
      <c r="D100" s="2"/>
      <c r="E100" s="2">
        <v>0</v>
      </c>
      <c r="F100" s="2">
        <v>0</v>
      </c>
      <c r="G100" s="2"/>
      <c r="H100" s="75">
        <f t="shared" si="11"/>
        <v>0</v>
      </c>
      <c r="I100" s="2">
        <v>0</v>
      </c>
      <c r="J100" s="2"/>
      <c r="K100" s="2">
        <v>0</v>
      </c>
      <c r="L100" s="75">
        <f t="shared" si="12"/>
        <v>0</v>
      </c>
      <c r="M100" s="2">
        <v>0</v>
      </c>
      <c r="N100" s="2">
        <v>0</v>
      </c>
      <c r="O100" s="2">
        <v>0</v>
      </c>
      <c r="P100" s="2">
        <v>0</v>
      </c>
      <c r="Q100" s="75">
        <f t="shared" si="13"/>
        <v>0</v>
      </c>
      <c r="R100" s="2">
        <v>0</v>
      </c>
      <c r="S100" s="2">
        <v>0</v>
      </c>
      <c r="T100" s="2"/>
      <c r="U100" s="75">
        <f t="shared" si="14"/>
        <v>0</v>
      </c>
      <c r="V100" s="2"/>
      <c r="W100" s="2"/>
      <c r="X100" s="2"/>
      <c r="Y100" s="2">
        <v>0</v>
      </c>
      <c r="Z100" s="2"/>
      <c r="AA100" s="2"/>
      <c r="AB100" s="2"/>
      <c r="AC100" s="2"/>
    </row>
    <row r="101" spans="1:29">
      <c r="A101" s="149"/>
      <c r="B101" s="78" t="s">
        <v>4</v>
      </c>
      <c r="C101" s="75">
        <f t="shared" si="10"/>
        <v>0</v>
      </c>
      <c r="D101" s="2"/>
      <c r="E101" s="2">
        <v>0</v>
      </c>
      <c r="F101" s="2">
        <v>0</v>
      </c>
      <c r="G101" s="2"/>
      <c r="H101" s="75">
        <f t="shared" si="11"/>
        <v>0</v>
      </c>
      <c r="I101" s="2">
        <v>0</v>
      </c>
      <c r="J101" s="2"/>
      <c r="K101" s="2">
        <v>0</v>
      </c>
      <c r="L101" s="75">
        <f t="shared" si="12"/>
        <v>0</v>
      </c>
      <c r="M101" s="2">
        <v>0</v>
      </c>
      <c r="N101" s="2">
        <v>0</v>
      </c>
      <c r="O101" s="2">
        <v>0</v>
      </c>
      <c r="P101" s="2">
        <v>0</v>
      </c>
      <c r="Q101" s="75">
        <f t="shared" si="13"/>
        <v>0</v>
      </c>
      <c r="R101" s="2">
        <v>0</v>
      </c>
      <c r="S101" s="2">
        <v>0</v>
      </c>
      <c r="T101" s="2"/>
      <c r="U101" s="75">
        <f t="shared" si="14"/>
        <v>0</v>
      </c>
      <c r="V101" s="2"/>
      <c r="W101" s="2"/>
      <c r="X101" s="2"/>
      <c r="Y101" s="2">
        <v>0</v>
      </c>
      <c r="Z101" s="2"/>
      <c r="AA101" s="2"/>
      <c r="AB101" s="2"/>
      <c r="AC101" s="2"/>
    </row>
    <row r="102" spans="1:29">
      <c r="A102" s="149"/>
      <c r="B102" s="78" t="s">
        <v>5</v>
      </c>
      <c r="C102" s="75">
        <f t="shared" si="10"/>
        <v>0</v>
      </c>
      <c r="D102" s="2"/>
      <c r="E102" s="2">
        <v>0</v>
      </c>
      <c r="F102" s="2">
        <v>0</v>
      </c>
      <c r="G102" s="2"/>
      <c r="H102" s="75">
        <f t="shared" si="11"/>
        <v>0</v>
      </c>
      <c r="I102" s="2">
        <v>0</v>
      </c>
      <c r="J102" s="2"/>
      <c r="K102" s="2">
        <v>0</v>
      </c>
      <c r="L102" s="75">
        <f t="shared" si="12"/>
        <v>0</v>
      </c>
      <c r="M102" s="2">
        <v>0</v>
      </c>
      <c r="N102" s="2">
        <v>0</v>
      </c>
      <c r="O102" s="2">
        <v>0</v>
      </c>
      <c r="P102" s="2">
        <v>0</v>
      </c>
      <c r="Q102" s="75">
        <f t="shared" si="13"/>
        <v>0</v>
      </c>
      <c r="R102" s="2">
        <v>0</v>
      </c>
      <c r="S102" s="2">
        <v>0</v>
      </c>
      <c r="T102" s="2"/>
      <c r="U102" s="75">
        <f t="shared" si="14"/>
        <v>0</v>
      </c>
      <c r="V102" s="2"/>
      <c r="W102" s="2"/>
      <c r="X102" s="2"/>
      <c r="Y102" s="2">
        <v>0</v>
      </c>
      <c r="Z102" s="2"/>
      <c r="AA102" s="2"/>
      <c r="AB102" s="2"/>
      <c r="AC102" s="2"/>
    </row>
    <row r="103" spans="1:29">
      <c r="A103" s="149"/>
      <c r="B103" s="78" t="s">
        <v>306</v>
      </c>
      <c r="C103" s="75">
        <f t="shared" si="10"/>
        <v>0</v>
      </c>
      <c r="D103" s="2"/>
      <c r="E103" s="2">
        <v>0</v>
      </c>
      <c r="F103" s="2">
        <v>0</v>
      </c>
      <c r="G103" s="2"/>
      <c r="H103" s="75">
        <f t="shared" si="11"/>
        <v>0</v>
      </c>
      <c r="I103" s="2">
        <v>0</v>
      </c>
      <c r="J103" s="2"/>
      <c r="K103" s="2">
        <v>0</v>
      </c>
      <c r="L103" s="75">
        <f t="shared" si="12"/>
        <v>0</v>
      </c>
      <c r="M103" s="2">
        <v>0</v>
      </c>
      <c r="N103" s="2">
        <v>0</v>
      </c>
      <c r="O103" s="2">
        <v>0</v>
      </c>
      <c r="P103" s="2">
        <v>0</v>
      </c>
      <c r="Q103" s="75">
        <f t="shared" si="13"/>
        <v>0</v>
      </c>
      <c r="R103" s="2">
        <v>0</v>
      </c>
      <c r="S103" s="2">
        <v>0</v>
      </c>
      <c r="T103" s="2"/>
      <c r="U103" s="75">
        <f t="shared" si="14"/>
        <v>0</v>
      </c>
      <c r="V103" s="2"/>
      <c r="W103" s="2"/>
      <c r="X103" s="2"/>
      <c r="Y103" s="2">
        <v>0</v>
      </c>
      <c r="Z103" s="2"/>
      <c r="AA103" s="2"/>
      <c r="AB103" s="2"/>
      <c r="AC103" s="2"/>
    </row>
    <row r="104" spans="1:29">
      <c r="A104" s="149"/>
      <c r="B104" s="78" t="s">
        <v>307</v>
      </c>
      <c r="C104" s="75">
        <f t="shared" si="10"/>
        <v>0</v>
      </c>
      <c r="D104" s="2"/>
      <c r="E104" s="2">
        <v>0</v>
      </c>
      <c r="F104" s="2">
        <v>0</v>
      </c>
      <c r="G104" s="2"/>
      <c r="H104" s="75">
        <f t="shared" si="11"/>
        <v>0</v>
      </c>
      <c r="I104" s="2">
        <v>0</v>
      </c>
      <c r="J104" s="2"/>
      <c r="K104" s="2">
        <v>0</v>
      </c>
      <c r="L104" s="75">
        <f t="shared" si="12"/>
        <v>0</v>
      </c>
      <c r="M104" s="2">
        <v>0</v>
      </c>
      <c r="N104" s="2">
        <v>0</v>
      </c>
      <c r="O104" s="2">
        <v>0</v>
      </c>
      <c r="P104" s="2">
        <v>0</v>
      </c>
      <c r="Q104" s="75">
        <f t="shared" si="13"/>
        <v>0</v>
      </c>
      <c r="R104" s="2">
        <v>0</v>
      </c>
      <c r="S104" s="2">
        <v>0</v>
      </c>
      <c r="T104" s="2"/>
      <c r="U104" s="75">
        <f t="shared" si="14"/>
        <v>0</v>
      </c>
      <c r="V104" s="2"/>
      <c r="W104" s="2"/>
      <c r="X104" s="2"/>
      <c r="Y104" s="2">
        <v>0</v>
      </c>
      <c r="Z104" s="2"/>
      <c r="AA104" s="2"/>
      <c r="AB104" s="2"/>
      <c r="AC104" s="2"/>
    </row>
    <row r="105" spans="1:29">
      <c r="A105" s="149"/>
      <c r="B105" s="78" t="s">
        <v>308</v>
      </c>
      <c r="C105" s="75">
        <f t="shared" si="10"/>
        <v>0</v>
      </c>
      <c r="D105" s="2"/>
      <c r="E105" s="2">
        <v>0</v>
      </c>
      <c r="F105" s="2">
        <v>0</v>
      </c>
      <c r="G105" s="2"/>
      <c r="H105" s="75">
        <f t="shared" si="11"/>
        <v>0</v>
      </c>
      <c r="I105" s="2">
        <v>0</v>
      </c>
      <c r="J105" s="2"/>
      <c r="K105" s="2">
        <v>0</v>
      </c>
      <c r="L105" s="75">
        <f t="shared" si="12"/>
        <v>0</v>
      </c>
      <c r="M105" s="2">
        <v>0</v>
      </c>
      <c r="N105" s="2">
        <v>0</v>
      </c>
      <c r="O105" s="2">
        <v>0</v>
      </c>
      <c r="P105" s="2">
        <v>0</v>
      </c>
      <c r="Q105" s="75">
        <f t="shared" si="13"/>
        <v>0</v>
      </c>
      <c r="R105" s="2">
        <v>0</v>
      </c>
      <c r="S105" s="2">
        <v>0</v>
      </c>
      <c r="T105" s="2"/>
      <c r="U105" s="75">
        <f t="shared" si="14"/>
        <v>0</v>
      </c>
      <c r="V105" s="2"/>
      <c r="W105" s="2"/>
      <c r="X105" s="2"/>
      <c r="Y105" s="2">
        <v>0</v>
      </c>
      <c r="Z105" s="2"/>
      <c r="AA105" s="2"/>
      <c r="AB105" s="2"/>
      <c r="AC105" s="2"/>
    </row>
    <row r="106" spans="1:29">
      <c r="A106" s="149"/>
      <c r="B106" s="78" t="s">
        <v>309</v>
      </c>
      <c r="C106" s="75">
        <f t="shared" si="10"/>
        <v>0</v>
      </c>
      <c r="D106" s="2"/>
      <c r="E106" s="2">
        <v>0</v>
      </c>
      <c r="F106" s="2">
        <v>0</v>
      </c>
      <c r="G106" s="2"/>
      <c r="H106" s="75">
        <f t="shared" si="11"/>
        <v>0</v>
      </c>
      <c r="I106" s="2">
        <v>0</v>
      </c>
      <c r="J106" s="2"/>
      <c r="K106" s="2">
        <v>0</v>
      </c>
      <c r="L106" s="75">
        <f t="shared" si="12"/>
        <v>0</v>
      </c>
      <c r="M106" s="2">
        <v>0</v>
      </c>
      <c r="N106" s="2">
        <v>0</v>
      </c>
      <c r="O106" s="2">
        <v>0</v>
      </c>
      <c r="P106" s="2">
        <v>0</v>
      </c>
      <c r="Q106" s="75">
        <f t="shared" si="13"/>
        <v>0</v>
      </c>
      <c r="R106" s="2">
        <v>0</v>
      </c>
      <c r="S106" s="2">
        <v>0</v>
      </c>
      <c r="T106" s="2"/>
      <c r="U106" s="75">
        <f t="shared" si="14"/>
        <v>0</v>
      </c>
      <c r="V106" s="2"/>
      <c r="W106" s="2"/>
      <c r="X106" s="2"/>
      <c r="Y106" s="2">
        <v>0</v>
      </c>
      <c r="Z106" s="2"/>
      <c r="AA106" s="2"/>
      <c r="AB106" s="2"/>
      <c r="AC106" s="2"/>
    </row>
    <row r="107" spans="1:29">
      <c r="A107" s="149"/>
      <c r="B107" s="79" t="s">
        <v>6</v>
      </c>
      <c r="C107" s="75">
        <f t="shared" si="10"/>
        <v>0</v>
      </c>
      <c r="D107" s="2"/>
      <c r="E107" s="2">
        <v>0</v>
      </c>
      <c r="F107" s="2">
        <v>0</v>
      </c>
      <c r="G107" s="2"/>
      <c r="H107" s="75">
        <f t="shared" si="11"/>
        <v>0</v>
      </c>
      <c r="I107" s="2">
        <v>0</v>
      </c>
      <c r="J107" s="2"/>
      <c r="K107" s="2">
        <v>0</v>
      </c>
      <c r="L107" s="75">
        <f t="shared" si="12"/>
        <v>0</v>
      </c>
      <c r="M107" s="2">
        <v>0</v>
      </c>
      <c r="N107" s="2">
        <v>0</v>
      </c>
      <c r="O107" s="2">
        <v>0</v>
      </c>
      <c r="P107" s="2">
        <v>0</v>
      </c>
      <c r="Q107" s="75">
        <f t="shared" si="13"/>
        <v>0</v>
      </c>
      <c r="R107" s="2">
        <v>0</v>
      </c>
      <c r="S107" s="2">
        <v>0</v>
      </c>
      <c r="T107" s="2"/>
      <c r="U107" s="75">
        <f t="shared" si="14"/>
        <v>0</v>
      </c>
      <c r="V107" s="2"/>
      <c r="W107" s="2"/>
      <c r="X107" s="2"/>
      <c r="Y107" s="2">
        <v>0</v>
      </c>
      <c r="Z107" s="2"/>
      <c r="AA107" s="2"/>
      <c r="AB107" s="2"/>
      <c r="AC107" s="2"/>
    </row>
    <row r="108" spans="1:29">
      <c r="A108" s="149"/>
      <c r="B108" s="79" t="s">
        <v>7</v>
      </c>
      <c r="C108" s="75">
        <f t="shared" si="10"/>
        <v>0</v>
      </c>
      <c r="D108" s="2"/>
      <c r="E108" s="2">
        <v>0</v>
      </c>
      <c r="F108" s="2">
        <v>0</v>
      </c>
      <c r="G108" s="2"/>
      <c r="H108" s="75">
        <f t="shared" si="11"/>
        <v>0</v>
      </c>
      <c r="I108" s="2">
        <v>0</v>
      </c>
      <c r="J108" s="2"/>
      <c r="K108" s="2">
        <v>0</v>
      </c>
      <c r="L108" s="75">
        <f t="shared" si="12"/>
        <v>0</v>
      </c>
      <c r="M108" s="2">
        <v>0</v>
      </c>
      <c r="N108" s="2">
        <v>0</v>
      </c>
      <c r="O108" s="2">
        <v>0</v>
      </c>
      <c r="P108" s="2">
        <v>0</v>
      </c>
      <c r="Q108" s="75">
        <f t="shared" si="13"/>
        <v>0</v>
      </c>
      <c r="R108" s="2">
        <v>0</v>
      </c>
      <c r="S108" s="2">
        <v>0</v>
      </c>
      <c r="T108" s="2"/>
      <c r="U108" s="75">
        <f t="shared" si="14"/>
        <v>0</v>
      </c>
      <c r="V108" s="2"/>
      <c r="W108" s="2"/>
      <c r="X108" s="2"/>
      <c r="Y108" s="2">
        <v>0</v>
      </c>
      <c r="Z108" s="2"/>
      <c r="AA108" s="2"/>
      <c r="AB108" s="2"/>
      <c r="AC108" s="2"/>
    </row>
    <row r="109" spans="1:29">
      <c r="A109" s="149"/>
      <c r="B109" s="79" t="s">
        <v>8</v>
      </c>
      <c r="C109" s="75">
        <f t="shared" si="10"/>
        <v>0</v>
      </c>
      <c r="D109" s="2"/>
      <c r="E109" s="2">
        <v>0</v>
      </c>
      <c r="F109" s="2">
        <v>0</v>
      </c>
      <c r="G109" s="2"/>
      <c r="H109" s="75">
        <f t="shared" si="11"/>
        <v>0</v>
      </c>
      <c r="I109" s="2">
        <v>0</v>
      </c>
      <c r="J109" s="2"/>
      <c r="K109" s="2">
        <v>0</v>
      </c>
      <c r="L109" s="75">
        <f t="shared" si="12"/>
        <v>0</v>
      </c>
      <c r="M109" s="2">
        <v>0</v>
      </c>
      <c r="N109" s="2">
        <v>0</v>
      </c>
      <c r="O109" s="2">
        <v>0</v>
      </c>
      <c r="P109" s="2">
        <v>0</v>
      </c>
      <c r="Q109" s="75">
        <f t="shared" si="13"/>
        <v>0</v>
      </c>
      <c r="R109" s="2">
        <v>0</v>
      </c>
      <c r="S109" s="2">
        <v>0</v>
      </c>
      <c r="T109" s="2"/>
      <c r="U109" s="75">
        <f t="shared" si="14"/>
        <v>0</v>
      </c>
      <c r="V109" s="2"/>
      <c r="W109" s="2"/>
      <c r="X109" s="2"/>
      <c r="Y109" s="2">
        <v>0</v>
      </c>
      <c r="Z109" s="2"/>
      <c r="AA109" s="2"/>
      <c r="AB109" s="2"/>
      <c r="AC109" s="2"/>
    </row>
    <row r="110" spans="1:29">
      <c r="A110" s="150"/>
      <c r="B110" s="80" t="s">
        <v>343</v>
      </c>
      <c r="C110" s="104">
        <f t="shared" si="10"/>
        <v>-4.3200998334214091E-12</v>
      </c>
      <c r="D110" s="93">
        <f>SUM(D90:D109)</f>
        <v>1004.72</v>
      </c>
      <c r="E110" s="93">
        <f>SUM(E90:E109)</f>
        <v>45061.229999999996</v>
      </c>
      <c r="F110" s="93">
        <v>3877.47</v>
      </c>
      <c r="G110" s="93"/>
      <c r="H110" s="75">
        <f t="shared" si="11"/>
        <v>-26046.89</v>
      </c>
      <c r="I110" s="93">
        <v>-8227.81</v>
      </c>
      <c r="J110" s="93"/>
      <c r="K110" s="93">
        <v>-17819.079999999998</v>
      </c>
      <c r="L110" s="75">
        <f t="shared" si="12"/>
        <v>-33350.270000000004</v>
      </c>
      <c r="M110" s="93">
        <v>-30243.33</v>
      </c>
      <c r="N110" s="93">
        <v>-98.62</v>
      </c>
      <c r="O110" s="93">
        <v>-11689.99</v>
      </c>
      <c r="P110" s="93">
        <v>8681.67</v>
      </c>
      <c r="Q110" s="75">
        <f t="shared" si="13"/>
        <v>10458.460000000001</v>
      </c>
      <c r="R110" s="93">
        <v>7827.9500000000007</v>
      </c>
      <c r="S110" s="93">
        <v>2630.5099999999998</v>
      </c>
      <c r="T110" s="93"/>
      <c r="U110" s="75">
        <f t="shared" si="14"/>
        <v>-1004.72</v>
      </c>
      <c r="V110" s="93"/>
      <c r="W110" s="93"/>
      <c r="X110" s="93"/>
      <c r="Y110" s="93">
        <v>-1004.72</v>
      </c>
      <c r="Z110" s="93"/>
      <c r="AA110" s="93"/>
      <c r="AB110" s="93"/>
      <c r="AC110" s="93"/>
    </row>
    <row r="111" spans="1:29">
      <c r="A111" s="148" t="s">
        <v>344</v>
      </c>
      <c r="B111" s="81" t="s">
        <v>312</v>
      </c>
      <c r="C111" s="75">
        <f t="shared" si="10"/>
        <v>0</v>
      </c>
      <c r="D111" s="2"/>
      <c r="E111" s="2">
        <v>0</v>
      </c>
      <c r="F111" s="2">
        <v>0</v>
      </c>
      <c r="G111" s="2"/>
      <c r="H111" s="75">
        <f t="shared" si="11"/>
        <v>0</v>
      </c>
      <c r="I111" s="2">
        <v>0</v>
      </c>
      <c r="J111" s="2"/>
      <c r="K111" s="2">
        <v>0</v>
      </c>
      <c r="L111" s="75">
        <f t="shared" si="12"/>
        <v>0</v>
      </c>
      <c r="M111" s="2">
        <v>0</v>
      </c>
      <c r="N111" s="2">
        <v>0</v>
      </c>
      <c r="O111" s="2">
        <v>0</v>
      </c>
      <c r="P111" s="2">
        <v>0</v>
      </c>
      <c r="Q111" s="75">
        <f t="shared" si="13"/>
        <v>0</v>
      </c>
      <c r="R111" s="2">
        <v>0</v>
      </c>
      <c r="S111" s="2">
        <v>0</v>
      </c>
      <c r="T111" s="2"/>
      <c r="U111" s="75">
        <f t="shared" si="14"/>
        <v>0</v>
      </c>
      <c r="V111" s="2"/>
      <c r="W111" s="2"/>
      <c r="X111" s="2"/>
      <c r="Y111" s="2">
        <v>0</v>
      </c>
      <c r="Z111" s="2"/>
      <c r="AA111" s="2"/>
      <c r="AB111" s="2"/>
      <c r="AC111" s="2"/>
    </row>
    <row r="112" spans="1:29">
      <c r="A112" s="149"/>
      <c r="B112" s="79" t="s">
        <v>313</v>
      </c>
      <c r="C112" s="75">
        <f t="shared" si="10"/>
        <v>0</v>
      </c>
      <c r="D112" s="2"/>
      <c r="E112" s="2">
        <v>0</v>
      </c>
      <c r="F112" s="2">
        <v>0</v>
      </c>
      <c r="G112" s="2"/>
      <c r="H112" s="75">
        <f t="shared" si="11"/>
        <v>0</v>
      </c>
      <c r="I112" s="2">
        <v>0</v>
      </c>
      <c r="J112" s="2"/>
      <c r="K112" s="2">
        <v>0</v>
      </c>
      <c r="L112" s="75">
        <f t="shared" si="12"/>
        <v>0</v>
      </c>
      <c r="M112" s="2">
        <v>0</v>
      </c>
      <c r="N112" s="2">
        <v>0</v>
      </c>
      <c r="O112" s="2">
        <v>0</v>
      </c>
      <c r="P112" s="2">
        <v>0</v>
      </c>
      <c r="Q112" s="75">
        <f t="shared" si="13"/>
        <v>0</v>
      </c>
      <c r="R112" s="2">
        <v>0</v>
      </c>
      <c r="S112" s="2">
        <v>0</v>
      </c>
      <c r="T112" s="2"/>
      <c r="U112" s="75">
        <f t="shared" si="14"/>
        <v>0</v>
      </c>
      <c r="V112" s="2"/>
      <c r="W112" s="2"/>
      <c r="X112" s="2"/>
      <c r="Y112" s="2">
        <v>0</v>
      </c>
      <c r="Z112" s="2"/>
      <c r="AA112" s="2"/>
      <c r="AB112" s="2"/>
      <c r="AC112" s="2"/>
    </row>
    <row r="113" spans="1:29">
      <c r="A113" s="149"/>
      <c r="B113" s="79" t="s">
        <v>314</v>
      </c>
      <c r="C113" s="75">
        <f t="shared" si="10"/>
        <v>0</v>
      </c>
      <c r="D113" s="2"/>
      <c r="E113" s="2">
        <v>0</v>
      </c>
      <c r="F113" s="2">
        <v>0</v>
      </c>
      <c r="G113" s="2"/>
      <c r="H113" s="75">
        <f t="shared" si="11"/>
        <v>0</v>
      </c>
      <c r="I113" s="2">
        <v>0</v>
      </c>
      <c r="J113" s="2"/>
      <c r="K113" s="2">
        <v>0</v>
      </c>
      <c r="L113" s="75">
        <f t="shared" si="12"/>
        <v>0</v>
      </c>
      <c r="M113" s="2">
        <v>0</v>
      </c>
      <c r="N113" s="2">
        <v>0</v>
      </c>
      <c r="O113" s="2">
        <v>0</v>
      </c>
      <c r="P113" s="2">
        <v>0</v>
      </c>
      <c r="Q113" s="75">
        <f t="shared" si="13"/>
        <v>0</v>
      </c>
      <c r="R113" s="2">
        <v>0</v>
      </c>
      <c r="S113" s="2">
        <v>0</v>
      </c>
      <c r="T113" s="2"/>
      <c r="U113" s="75">
        <f t="shared" si="14"/>
        <v>0</v>
      </c>
      <c r="V113" s="2"/>
      <c r="W113" s="2"/>
      <c r="X113" s="2"/>
      <c r="Y113" s="2">
        <v>0</v>
      </c>
      <c r="Z113" s="2"/>
      <c r="AA113" s="2"/>
      <c r="AB113" s="2"/>
      <c r="AC113" s="2"/>
    </row>
    <row r="114" spans="1:29">
      <c r="A114" s="149"/>
      <c r="B114" s="79" t="s">
        <v>315</v>
      </c>
      <c r="C114" s="75">
        <f t="shared" si="10"/>
        <v>0</v>
      </c>
      <c r="D114" s="2"/>
      <c r="E114" s="2">
        <v>0</v>
      </c>
      <c r="F114" s="2">
        <v>0</v>
      </c>
      <c r="G114" s="2"/>
      <c r="H114" s="75">
        <f t="shared" si="11"/>
        <v>0</v>
      </c>
      <c r="I114" s="2">
        <v>0</v>
      </c>
      <c r="J114" s="2"/>
      <c r="K114" s="2">
        <v>0</v>
      </c>
      <c r="L114" s="75">
        <f t="shared" si="12"/>
        <v>0</v>
      </c>
      <c r="M114" s="2">
        <v>0</v>
      </c>
      <c r="N114" s="2">
        <v>0</v>
      </c>
      <c r="O114" s="2">
        <v>0</v>
      </c>
      <c r="P114" s="2">
        <v>0</v>
      </c>
      <c r="Q114" s="75">
        <f t="shared" si="13"/>
        <v>0</v>
      </c>
      <c r="R114" s="2">
        <v>0</v>
      </c>
      <c r="S114" s="2">
        <v>0</v>
      </c>
      <c r="T114" s="2"/>
      <c r="U114" s="75">
        <f t="shared" si="14"/>
        <v>0</v>
      </c>
      <c r="V114" s="2"/>
      <c r="W114" s="2"/>
      <c r="X114" s="2"/>
      <c r="Y114" s="2">
        <v>0</v>
      </c>
      <c r="Z114" s="2"/>
      <c r="AA114" s="2"/>
      <c r="AB114" s="2"/>
      <c r="AC114" s="2"/>
    </row>
    <row r="115" spans="1:29">
      <c r="A115" s="149"/>
      <c r="B115" s="79" t="s">
        <v>316</v>
      </c>
      <c r="C115" s="75">
        <f t="shared" si="10"/>
        <v>0</v>
      </c>
      <c r="D115" s="2"/>
      <c r="E115" s="2">
        <v>0</v>
      </c>
      <c r="F115" s="2">
        <v>0</v>
      </c>
      <c r="G115" s="2"/>
      <c r="H115" s="75">
        <f t="shared" si="11"/>
        <v>0</v>
      </c>
      <c r="I115" s="2">
        <v>0</v>
      </c>
      <c r="J115" s="2"/>
      <c r="K115" s="2">
        <v>0</v>
      </c>
      <c r="L115" s="75">
        <f t="shared" si="12"/>
        <v>0</v>
      </c>
      <c r="M115" s="2">
        <v>0</v>
      </c>
      <c r="N115" s="2">
        <v>0</v>
      </c>
      <c r="O115" s="2">
        <v>0</v>
      </c>
      <c r="P115" s="2">
        <v>0</v>
      </c>
      <c r="Q115" s="75">
        <f t="shared" si="13"/>
        <v>0</v>
      </c>
      <c r="R115" s="2">
        <v>0</v>
      </c>
      <c r="S115" s="2">
        <v>0</v>
      </c>
      <c r="T115" s="2"/>
      <c r="U115" s="75">
        <f t="shared" si="14"/>
        <v>0</v>
      </c>
      <c r="V115" s="2"/>
      <c r="W115" s="2"/>
      <c r="X115" s="2"/>
      <c r="Y115" s="2">
        <v>0</v>
      </c>
      <c r="Z115" s="2"/>
      <c r="AA115" s="2"/>
      <c r="AB115" s="2"/>
      <c r="AC115" s="2"/>
    </row>
    <row r="116" spans="1:29">
      <c r="A116" s="149"/>
      <c r="B116" s="79" t="s">
        <v>317</v>
      </c>
      <c r="C116" s="75">
        <f t="shared" si="10"/>
        <v>0</v>
      </c>
      <c r="D116" s="2"/>
      <c r="E116" s="2">
        <v>0</v>
      </c>
      <c r="F116" s="2">
        <v>0</v>
      </c>
      <c r="G116" s="2"/>
      <c r="H116" s="75">
        <f t="shared" si="11"/>
        <v>0</v>
      </c>
      <c r="I116" s="2">
        <v>0</v>
      </c>
      <c r="J116" s="2"/>
      <c r="K116" s="2">
        <v>0</v>
      </c>
      <c r="L116" s="75">
        <f t="shared" si="12"/>
        <v>0</v>
      </c>
      <c r="M116" s="2">
        <v>0</v>
      </c>
      <c r="N116" s="2">
        <v>0</v>
      </c>
      <c r="O116" s="2">
        <v>0</v>
      </c>
      <c r="P116" s="2">
        <v>0</v>
      </c>
      <c r="Q116" s="75">
        <f t="shared" si="13"/>
        <v>0</v>
      </c>
      <c r="R116" s="2">
        <v>0</v>
      </c>
      <c r="S116" s="2">
        <v>0</v>
      </c>
      <c r="T116" s="2"/>
      <c r="U116" s="75">
        <f t="shared" si="14"/>
        <v>0</v>
      </c>
      <c r="V116" s="2"/>
      <c r="W116" s="2"/>
      <c r="X116" s="2"/>
      <c r="Y116" s="2">
        <v>0</v>
      </c>
      <c r="Z116" s="2"/>
      <c r="AA116" s="2"/>
      <c r="AB116" s="2"/>
      <c r="AC116" s="2"/>
    </row>
    <row r="117" spans="1:29">
      <c r="A117" s="149"/>
      <c r="B117" s="79" t="s">
        <v>9</v>
      </c>
      <c r="C117" s="75">
        <f t="shared" si="10"/>
        <v>0</v>
      </c>
      <c r="D117" s="2"/>
      <c r="E117" s="2">
        <v>0</v>
      </c>
      <c r="F117" s="2">
        <v>0</v>
      </c>
      <c r="G117" s="2"/>
      <c r="H117" s="75">
        <f t="shared" si="11"/>
        <v>0</v>
      </c>
      <c r="I117" s="2">
        <v>0</v>
      </c>
      <c r="J117" s="2"/>
      <c r="K117" s="2">
        <v>0</v>
      </c>
      <c r="L117" s="75">
        <f t="shared" si="12"/>
        <v>0</v>
      </c>
      <c r="M117" s="2">
        <v>0</v>
      </c>
      <c r="N117" s="2">
        <v>0</v>
      </c>
      <c r="O117" s="2">
        <v>0</v>
      </c>
      <c r="P117" s="2">
        <v>0</v>
      </c>
      <c r="Q117" s="75">
        <f t="shared" si="13"/>
        <v>0</v>
      </c>
      <c r="R117" s="2">
        <v>0</v>
      </c>
      <c r="S117" s="2">
        <v>0</v>
      </c>
      <c r="T117" s="2"/>
      <c r="U117" s="75">
        <f t="shared" si="14"/>
        <v>0</v>
      </c>
      <c r="V117" s="2"/>
      <c r="W117" s="2"/>
      <c r="X117" s="2"/>
      <c r="Y117" s="2">
        <v>0</v>
      </c>
      <c r="Z117" s="2"/>
      <c r="AA117" s="2"/>
      <c r="AB117" s="2"/>
      <c r="AC117" s="2"/>
    </row>
    <row r="118" spans="1:29">
      <c r="A118" s="149"/>
      <c r="B118" s="79" t="s">
        <v>10</v>
      </c>
      <c r="C118" s="75">
        <f t="shared" si="10"/>
        <v>0</v>
      </c>
      <c r="D118" s="2"/>
      <c r="E118" s="2">
        <v>0</v>
      </c>
      <c r="F118" s="2">
        <v>0</v>
      </c>
      <c r="G118" s="2"/>
      <c r="H118" s="75">
        <f t="shared" si="11"/>
        <v>0</v>
      </c>
      <c r="I118" s="2">
        <v>0</v>
      </c>
      <c r="J118" s="2"/>
      <c r="K118" s="2">
        <v>0</v>
      </c>
      <c r="L118" s="75">
        <f t="shared" si="12"/>
        <v>0</v>
      </c>
      <c r="M118" s="2">
        <v>0</v>
      </c>
      <c r="N118" s="2">
        <v>0</v>
      </c>
      <c r="O118" s="2">
        <v>0</v>
      </c>
      <c r="P118" s="2">
        <v>0</v>
      </c>
      <c r="Q118" s="75">
        <f t="shared" si="13"/>
        <v>0</v>
      </c>
      <c r="R118" s="2">
        <v>0</v>
      </c>
      <c r="S118" s="2">
        <v>0</v>
      </c>
      <c r="T118" s="2"/>
      <c r="U118" s="75">
        <f t="shared" si="14"/>
        <v>0</v>
      </c>
      <c r="V118" s="2"/>
      <c r="W118" s="2"/>
      <c r="X118" s="2"/>
      <c r="Y118" s="2">
        <v>0</v>
      </c>
      <c r="Z118" s="2"/>
      <c r="AA118" s="2"/>
      <c r="AB118" s="2"/>
      <c r="AC118" s="2"/>
    </row>
    <row r="119" spans="1:29">
      <c r="A119" s="149"/>
      <c r="B119" s="79" t="s">
        <v>11</v>
      </c>
      <c r="C119" s="75">
        <f t="shared" si="10"/>
        <v>0</v>
      </c>
      <c r="D119" s="2"/>
      <c r="E119" s="2">
        <v>0</v>
      </c>
      <c r="F119" s="2">
        <v>0</v>
      </c>
      <c r="G119" s="2"/>
      <c r="H119" s="75">
        <f t="shared" si="11"/>
        <v>0</v>
      </c>
      <c r="I119" s="2">
        <v>0</v>
      </c>
      <c r="J119" s="2"/>
      <c r="K119" s="2">
        <v>0</v>
      </c>
      <c r="L119" s="75">
        <f t="shared" si="12"/>
        <v>0</v>
      </c>
      <c r="M119" s="2">
        <v>0</v>
      </c>
      <c r="N119" s="2">
        <v>0</v>
      </c>
      <c r="O119" s="2">
        <v>0</v>
      </c>
      <c r="P119" s="2">
        <v>0</v>
      </c>
      <c r="Q119" s="75">
        <f t="shared" si="13"/>
        <v>0</v>
      </c>
      <c r="R119" s="2">
        <v>0</v>
      </c>
      <c r="S119" s="2">
        <v>0</v>
      </c>
      <c r="T119" s="2"/>
      <c r="U119" s="75">
        <f t="shared" si="14"/>
        <v>0</v>
      </c>
      <c r="V119" s="2"/>
      <c r="W119" s="2"/>
      <c r="X119" s="2"/>
      <c r="Y119" s="2">
        <v>0</v>
      </c>
      <c r="Z119" s="2"/>
      <c r="AA119" s="2"/>
      <c r="AB119" s="2"/>
      <c r="AC119" s="2"/>
    </row>
    <row r="120" spans="1:29">
      <c r="A120" s="149"/>
      <c r="B120" s="79" t="s">
        <v>12</v>
      </c>
      <c r="C120" s="75">
        <f t="shared" si="10"/>
        <v>0</v>
      </c>
      <c r="D120" s="2"/>
      <c r="E120" s="2">
        <v>0</v>
      </c>
      <c r="F120" s="2">
        <v>0</v>
      </c>
      <c r="G120" s="2"/>
      <c r="H120" s="75">
        <f t="shared" si="11"/>
        <v>0</v>
      </c>
      <c r="I120" s="2">
        <v>0</v>
      </c>
      <c r="J120" s="2"/>
      <c r="K120" s="2">
        <v>0</v>
      </c>
      <c r="L120" s="75">
        <f t="shared" si="12"/>
        <v>0</v>
      </c>
      <c r="M120" s="2">
        <v>0</v>
      </c>
      <c r="N120" s="2">
        <v>0</v>
      </c>
      <c r="O120" s="2">
        <v>0</v>
      </c>
      <c r="P120" s="2">
        <v>0</v>
      </c>
      <c r="Q120" s="75">
        <f t="shared" si="13"/>
        <v>0</v>
      </c>
      <c r="R120" s="2">
        <v>0</v>
      </c>
      <c r="S120" s="2">
        <v>0</v>
      </c>
      <c r="T120" s="2"/>
      <c r="U120" s="75">
        <f t="shared" si="14"/>
        <v>0</v>
      </c>
      <c r="V120" s="2"/>
      <c r="W120" s="2"/>
      <c r="X120" s="2"/>
      <c r="Y120" s="2">
        <v>0</v>
      </c>
      <c r="Z120" s="2"/>
      <c r="AA120" s="2"/>
      <c r="AB120" s="2"/>
      <c r="AC120" s="2"/>
    </row>
    <row r="121" spans="1:29">
      <c r="A121" s="149"/>
      <c r="B121" s="79" t="s">
        <v>13</v>
      </c>
      <c r="C121" s="75">
        <f t="shared" si="10"/>
        <v>0</v>
      </c>
      <c r="D121" s="2"/>
      <c r="E121" s="2">
        <v>0</v>
      </c>
      <c r="F121" s="2">
        <v>0</v>
      </c>
      <c r="G121" s="2"/>
      <c r="H121" s="75">
        <f t="shared" si="11"/>
        <v>0</v>
      </c>
      <c r="I121" s="2">
        <v>0</v>
      </c>
      <c r="J121" s="2"/>
      <c r="K121" s="2">
        <v>0</v>
      </c>
      <c r="L121" s="75">
        <f t="shared" si="12"/>
        <v>0</v>
      </c>
      <c r="M121" s="2">
        <v>0</v>
      </c>
      <c r="N121" s="2">
        <v>0</v>
      </c>
      <c r="O121" s="2">
        <v>0</v>
      </c>
      <c r="P121" s="2">
        <v>0</v>
      </c>
      <c r="Q121" s="75">
        <f t="shared" si="13"/>
        <v>0</v>
      </c>
      <c r="R121" s="2">
        <v>0</v>
      </c>
      <c r="S121" s="2">
        <v>0</v>
      </c>
      <c r="T121" s="2"/>
      <c r="U121" s="75">
        <f t="shared" si="14"/>
        <v>0</v>
      </c>
      <c r="V121" s="2"/>
      <c r="W121" s="2"/>
      <c r="X121" s="2"/>
      <c r="Y121" s="2">
        <v>0</v>
      </c>
      <c r="Z121" s="2"/>
      <c r="AA121" s="2"/>
      <c r="AB121" s="2"/>
      <c r="AC121" s="2"/>
    </row>
    <row r="122" spans="1:29">
      <c r="A122" s="149"/>
      <c r="B122" s="79" t="s">
        <v>14</v>
      </c>
      <c r="C122" s="75">
        <f t="shared" si="10"/>
        <v>0</v>
      </c>
      <c r="D122" s="2"/>
      <c r="E122" s="2">
        <v>0</v>
      </c>
      <c r="F122" s="2">
        <v>0</v>
      </c>
      <c r="G122" s="2"/>
      <c r="H122" s="75">
        <f t="shared" si="11"/>
        <v>0</v>
      </c>
      <c r="I122" s="2">
        <v>0</v>
      </c>
      <c r="J122" s="2"/>
      <c r="K122" s="2">
        <v>0</v>
      </c>
      <c r="L122" s="75">
        <f t="shared" si="12"/>
        <v>0</v>
      </c>
      <c r="M122" s="2">
        <v>0</v>
      </c>
      <c r="N122" s="2">
        <v>0</v>
      </c>
      <c r="O122" s="2">
        <v>0</v>
      </c>
      <c r="P122" s="2">
        <v>0</v>
      </c>
      <c r="Q122" s="75">
        <f t="shared" si="13"/>
        <v>0</v>
      </c>
      <c r="R122" s="2">
        <v>0</v>
      </c>
      <c r="S122" s="2">
        <v>0</v>
      </c>
      <c r="T122" s="2"/>
      <c r="U122" s="75">
        <f t="shared" si="14"/>
        <v>0</v>
      </c>
      <c r="V122" s="2"/>
      <c r="W122" s="2"/>
      <c r="X122" s="2"/>
      <c r="Y122" s="2">
        <v>0</v>
      </c>
      <c r="Z122" s="2"/>
      <c r="AA122" s="2"/>
      <c r="AB122" s="2"/>
      <c r="AC122" s="2"/>
    </row>
    <row r="123" spans="1:29">
      <c r="A123" s="149"/>
      <c r="B123" s="79" t="s">
        <v>15</v>
      </c>
      <c r="C123" s="75">
        <f t="shared" si="10"/>
        <v>0</v>
      </c>
      <c r="D123" s="2"/>
      <c r="E123" s="2">
        <v>0</v>
      </c>
      <c r="F123" s="2">
        <v>0</v>
      </c>
      <c r="G123" s="2"/>
      <c r="H123" s="75">
        <f t="shared" si="11"/>
        <v>0</v>
      </c>
      <c r="I123" s="2">
        <v>0</v>
      </c>
      <c r="J123" s="2"/>
      <c r="K123" s="2">
        <v>0</v>
      </c>
      <c r="L123" s="75">
        <f t="shared" si="12"/>
        <v>0</v>
      </c>
      <c r="M123" s="2">
        <v>0</v>
      </c>
      <c r="N123" s="2">
        <v>0</v>
      </c>
      <c r="O123" s="2">
        <v>0</v>
      </c>
      <c r="P123" s="2">
        <v>0</v>
      </c>
      <c r="Q123" s="75">
        <f t="shared" si="13"/>
        <v>0</v>
      </c>
      <c r="R123" s="2">
        <v>0</v>
      </c>
      <c r="S123" s="2">
        <v>0</v>
      </c>
      <c r="T123" s="2"/>
      <c r="U123" s="75">
        <f t="shared" si="14"/>
        <v>0</v>
      </c>
      <c r="V123" s="2"/>
      <c r="W123" s="2"/>
      <c r="X123" s="2"/>
      <c r="Y123" s="2">
        <v>0</v>
      </c>
      <c r="Z123" s="2"/>
      <c r="AA123" s="2"/>
      <c r="AB123" s="2"/>
      <c r="AC123" s="2"/>
    </row>
    <row r="124" spans="1:29">
      <c r="A124" s="150"/>
      <c r="B124" s="82" t="s">
        <v>346</v>
      </c>
      <c r="C124" s="75">
        <f t="shared" si="10"/>
        <v>0</v>
      </c>
      <c r="D124" s="93"/>
      <c r="E124" s="93">
        <v>0</v>
      </c>
      <c r="F124" s="93">
        <v>0</v>
      </c>
      <c r="G124" s="93"/>
      <c r="H124" s="75">
        <f t="shared" si="11"/>
        <v>0</v>
      </c>
      <c r="I124" s="93">
        <v>0</v>
      </c>
      <c r="J124" s="93"/>
      <c r="K124" s="93">
        <v>0</v>
      </c>
      <c r="L124" s="75">
        <f t="shared" si="12"/>
        <v>0</v>
      </c>
      <c r="M124" s="93">
        <v>0</v>
      </c>
      <c r="N124" s="93">
        <v>0</v>
      </c>
      <c r="O124" s="93">
        <v>0</v>
      </c>
      <c r="P124" s="93">
        <v>0</v>
      </c>
      <c r="Q124" s="75">
        <f t="shared" si="13"/>
        <v>0</v>
      </c>
      <c r="R124" s="93">
        <v>0</v>
      </c>
      <c r="S124" s="93">
        <v>0</v>
      </c>
      <c r="T124" s="93"/>
      <c r="U124" s="75">
        <f t="shared" si="14"/>
        <v>0</v>
      </c>
      <c r="V124" s="93"/>
      <c r="W124" s="93"/>
      <c r="X124" s="93"/>
      <c r="Y124" s="93">
        <v>0</v>
      </c>
      <c r="Z124" s="93"/>
      <c r="AA124" s="93"/>
      <c r="AB124" s="93"/>
      <c r="AC124" s="93"/>
    </row>
    <row r="125" spans="1:29">
      <c r="A125" s="148" t="s">
        <v>353</v>
      </c>
      <c r="B125" s="79" t="s">
        <v>16</v>
      </c>
      <c r="C125" s="75">
        <f t="shared" si="10"/>
        <v>0</v>
      </c>
      <c r="D125" s="2"/>
      <c r="E125" s="2">
        <v>0</v>
      </c>
      <c r="F125" s="2">
        <v>0</v>
      </c>
      <c r="G125" s="2"/>
      <c r="H125" s="75">
        <f t="shared" si="11"/>
        <v>0</v>
      </c>
      <c r="I125" s="2">
        <v>0</v>
      </c>
      <c r="J125" s="2"/>
      <c r="K125" s="2">
        <v>0</v>
      </c>
      <c r="L125" s="75">
        <f t="shared" si="12"/>
        <v>0</v>
      </c>
      <c r="M125" s="2">
        <v>0</v>
      </c>
      <c r="N125" s="2">
        <v>0</v>
      </c>
      <c r="O125" s="2">
        <v>0</v>
      </c>
      <c r="P125" s="2">
        <v>0</v>
      </c>
      <c r="Q125" s="75">
        <f t="shared" si="13"/>
        <v>0</v>
      </c>
      <c r="R125" s="2">
        <v>0</v>
      </c>
      <c r="S125" s="2">
        <v>0</v>
      </c>
      <c r="T125" s="2"/>
      <c r="U125" s="75">
        <f t="shared" si="14"/>
        <v>0</v>
      </c>
      <c r="V125" s="2"/>
      <c r="W125" s="2"/>
      <c r="X125" s="2"/>
      <c r="Y125" s="2">
        <v>0</v>
      </c>
      <c r="Z125" s="2"/>
      <c r="AA125" s="2"/>
      <c r="AB125" s="2"/>
      <c r="AC125" s="2"/>
    </row>
    <row r="126" spans="1:29">
      <c r="A126" s="149"/>
      <c r="B126" s="79" t="s">
        <v>17</v>
      </c>
      <c r="C126" s="75">
        <f t="shared" si="10"/>
        <v>0</v>
      </c>
      <c r="D126" s="2"/>
      <c r="E126" s="2">
        <v>0</v>
      </c>
      <c r="F126" s="2">
        <v>0</v>
      </c>
      <c r="G126" s="2"/>
      <c r="H126" s="75">
        <f t="shared" si="11"/>
        <v>0</v>
      </c>
      <c r="I126" s="2">
        <v>0</v>
      </c>
      <c r="J126" s="2"/>
      <c r="K126" s="2">
        <v>0</v>
      </c>
      <c r="L126" s="75">
        <f t="shared" si="12"/>
        <v>0</v>
      </c>
      <c r="M126" s="2">
        <v>0</v>
      </c>
      <c r="N126" s="2">
        <v>0</v>
      </c>
      <c r="O126" s="2">
        <v>0</v>
      </c>
      <c r="P126" s="2">
        <v>0</v>
      </c>
      <c r="Q126" s="75">
        <f t="shared" si="13"/>
        <v>0</v>
      </c>
      <c r="R126" s="2">
        <v>0</v>
      </c>
      <c r="S126" s="2">
        <v>0</v>
      </c>
      <c r="T126" s="2"/>
      <c r="U126" s="75">
        <f t="shared" si="14"/>
        <v>0</v>
      </c>
      <c r="V126" s="2"/>
      <c r="W126" s="2"/>
      <c r="X126" s="2"/>
      <c r="Y126" s="2">
        <v>0</v>
      </c>
      <c r="Z126" s="2"/>
      <c r="AA126" s="2"/>
      <c r="AB126" s="2"/>
      <c r="AC126" s="2"/>
    </row>
    <row r="127" spans="1:29">
      <c r="A127" s="149"/>
      <c r="B127" s="79" t="s">
        <v>319</v>
      </c>
      <c r="C127" s="75">
        <f t="shared" si="10"/>
        <v>0</v>
      </c>
      <c r="D127" s="2"/>
      <c r="E127" s="2">
        <v>0</v>
      </c>
      <c r="F127" s="2">
        <v>0</v>
      </c>
      <c r="G127" s="2"/>
      <c r="H127" s="75">
        <f t="shared" si="11"/>
        <v>0</v>
      </c>
      <c r="I127" s="2">
        <v>0</v>
      </c>
      <c r="J127" s="2"/>
      <c r="K127" s="2">
        <v>0</v>
      </c>
      <c r="L127" s="75">
        <f t="shared" si="12"/>
        <v>0</v>
      </c>
      <c r="M127" s="2">
        <v>0</v>
      </c>
      <c r="N127" s="2">
        <v>0</v>
      </c>
      <c r="O127" s="2">
        <v>0</v>
      </c>
      <c r="P127" s="2">
        <v>0</v>
      </c>
      <c r="Q127" s="75">
        <f t="shared" si="13"/>
        <v>0</v>
      </c>
      <c r="R127" s="2">
        <v>0</v>
      </c>
      <c r="S127" s="2">
        <v>0</v>
      </c>
      <c r="T127" s="2"/>
      <c r="U127" s="75">
        <f t="shared" si="14"/>
        <v>0</v>
      </c>
      <c r="V127" s="2"/>
      <c r="W127" s="2"/>
      <c r="X127" s="2"/>
      <c r="Y127" s="2">
        <v>0</v>
      </c>
      <c r="Z127" s="2"/>
      <c r="AA127" s="2"/>
      <c r="AB127" s="2"/>
      <c r="AC127" s="2"/>
    </row>
    <row r="128" spans="1:29">
      <c r="A128" s="149"/>
      <c r="B128" s="76" t="s">
        <v>320</v>
      </c>
      <c r="C128" s="75">
        <f t="shared" si="10"/>
        <v>0</v>
      </c>
      <c r="D128" s="2"/>
      <c r="E128" s="2">
        <v>0</v>
      </c>
      <c r="F128" s="2">
        <v>0</v>
      </c>
      <c r="G128" s="2"/>
      <c r="H128" s="75">
        <f t="shared" si="11"/>
        <v>0</v>
      </c>
      <c r="I128" s="2">
        <v>0</v>
      </c>
      <c r="J128" s="2"/>
      <c r="K128" s="2">
        <v>0</v>
      </c>
      <c r="L128" s="75">
        <f t="shared" si="12"/>
        <v>0</v>
      </c>
      <c r="M128" s="2">
        <v>0</v>
      </c>
      <c r="N128" s="2">
        <v>0</v>
      </c>
      <c r="O128" s="2">
        <v>0</v>
      </c>
      <c r="P128" s="2">
        <v>0</v>
      </c>
      <c r="Q128" s="75">
        <f t="shared" si="13"/>
        <v>0</v>
      </c>
      <c r="R128" s="2">
        <v>0</v>
      </c>
      <c r="S128" s="2">
        <v>0</v>
      </c>
      <c r="T128" s="2"/>
      <c r="U128" s="75">
        <f t="shared" si="14"/>
        <v>0</v>
      </c>
      <c r="V128" s="2"/>
      <c r="W128" s="2"/>
      <c r="X128" s="2"/>
      <c r="Y128" s="2">
        <v>0</v>
      </c>
      <c r="Z128" s="2"/>
      <c r="AA128" s="2"/>
      <c r="AB128" s="2"/>
      <c r="AC128" s="2"/>
    </row>
    <row r="129" spans="1:29">
      <c r="A129" s="149"/>
      <c r="B129" s="76" t="s">
        <v>18</v>
      </c>
      <c r="C129" s="75">
        <f t="shared" si="10"/>
        <v>0</v>
      </c>
      <c r="D129" s="2"/>
      <c r="E129" s="2">
        <v>0</v>
      </c>
      <c r="F129" s="2">
        <v>0</v>
      </c>
      <c r="G129" s="2"/>
      <c r="H129" s="75">
        <f t="shared" si="11"/>
        <v>0</v>
      </c>
      <c r="I129" s="2">
        <v>0</v>
      </c>
      <c r="J129" s="2"/>
      <c r="K129" s="2">
        <v>0</v>
      </c>
      <c r="L129" s="75">
        <f t="shared" si="12"/>
        <v>0</v>
      </c>
      <c r="M129" s="2">
        <v>0</v>
      </c>
      <c r="N129" s="2">
        <v>0</v>
      </c>
      <c r="O129" s="2">
        <v>0</v>
      </c>
      <c r="P129" s="2">
        <v>0</v>
      </c>
      <c r="Q129" s="75">
        <f t="shared" si="13"/>
        <v>0</v>
      </c>
      <c r="R129" s="2">
        <v>0</v>
      </c>
      <c r="S129" s="2">
        <v>0</v>
      </c>
      <c r="T129" s="2"/>
      <c r="U129" s="75">
        <f t="shared" si="14"/>
        <v>0</v>
      </c>
      <c r="V129" s="2"/>
      <c r="W129" s="2"/>
      <c r="X129" s="2"/>
      <c r="Y129" s="2">
        <v>0</v>
      </c>
      <c r="Z129" s="2"/>
      <c r="AA129" s="2"/>
      <c r="AB129" s="2"/>
      <c r="AC129" s="2"/>
    </row>
    <row r="130" spans="1:29">
      <c r="A130" s="149"/>
      <c r="B130" s="76" t="s">
        <v>321</v>
      </c>
      <c r="C130" s="75">
        <f t="shared" si="10"/>
        <v>0</v>
      </c>
      <c r="D130" s="2"/>
      <c r="E130" s="2">
        <v>0</v>
      </c>
      <c r="F130" s="2">
        <v>0</v>
      </c>
      <c r="G130" s="2"/>
      <c r="H130" s="75">
        <f t="shared" si="11"/>
        <v>0</v>
      </c>
      <c r="I130" s="2">
        <v>0</v>
      </c>
      <c r="J130" s="2"/>
      <c r="K130" s="2">
        <v>0</v>
      </c>
      <c r="L130" s="75">
        <f t="shared" si="12"/>
        <v>0</v>
      </c>
      <c r="M130" s="2">
        <v>0</v>
      </c>
      <c r="N130" s="2">
        <v>0</v>
      </c>
      <c r="O130" s="2">
        <v>0</v>
      </c>
      <c r="P130" s="2">
        <v>0</v>
      </c>
      <c r="Q130" s="75">
        <f t="shared" si="13"/>
        <v>0</v>
      </c>
      <c r="R130" s="2">
        <v>0</v>
      </c>
      <c r="S130" s="2">
        <v>0</v>
      </c>
      <c r="T130" s="2"/>
      <c r="U130" s="75">
        <f t="shared" si="14"/>
        <v>0</v>
      </c>
      <c r="V130" s="2"/>
      <c r="W130" s="2"/>
      <c r="X130" s="2"/>
      <c r="Y130" s="2">
        <v>0</v>
      </c>
      <c r="Z130" s="2"/>
      <c r="AA130" s="2"/>
      <c r="AB130" s="2"/>
      <c r="AC130" s="2"/>
    </row>
    <row r="131" spans="1:29">
      <c r="A131" s="149"/>
      <c r="B131" s="76" t="s">
        <v>322</v>
      </c>
      <c r="C131" s="75">
        <f t="shared" si="10"/>
        <v>0</v>
      </c>
      <c r="D131" s="2"/>
      <c r="E131" s="2">
        <v>0</v>
      </c>
      <c r="F131" s="2">
        <v>0</v>
      </c>
      <c r="G131" s="2"/>
      <c r="H131" s="75">
        <f t="shared" si="11"/>
        <v>0</v>
      </c>
      <c r="I131" s="2">
        <v>0</v>
      </c>
      <c r="J131" s="2"/>
      <c r="K131" s="2">
        <v>0</v>
      </c>
      <c r="L131" s="75">
        <f t="shared" si="12"/>
        <v>0</v>
      </c>
      <c r="M131" s="2">
        <v>0</v>
      </c>
      <c r="N131" s="2">
        <v>0</v>
      </c>
      <c r="O131" s="2">
        <v>0</v>
      </c>
      <c r="P131" s="2">
        <v>0</v>
      </c>
      <c r="Q131" s="75">
        <f t="shared" si="13"/>
        <v>0</v>
      </c>
      <c r="R131" s="2">
        <v>0</v>
      </c>
      <c r="S131" s="2">
        <v>0</v>
      </c>
      <c r="T131" s="2"/>
      <c r="U131" s="75">
        <f t="shared" si="14"/>
        <v>0</v>
      </c>
      <c r="V131" s="2"/>
      <c r="W131" s="2"/>
      <c r="X131" s="2"/>
      <c r="Y131" s="2">
        <v>0</v>
      </c>
      <c r="Z131" s="2"/>
      <c r="AA131" s="2"/>
      <c r="AB131" s="2"/>
      <c r="AC131" s="2"/>
    </row>
    <row r="132" spans="1:29">
      <c r="A132" s="149"/>
      <c r="B132" s="76" t="s">
        <v>323</v>
      </c>
      <c r="C132" s="75">
        <f t="shared" si="10"/>
        <v>0</v>
      </c>
      <c r="D132" s="2"/>
      <c r="E132" s="2">
        <v>0</v>
      </c>
      <c r="F132" s="2">
        <v>0</v>
      </c>
      <c r="G132" s="2"/>
      <c r="H132" s="75">
        <f t="shared" si="11"/>
        <v>0</v>
      </c>
      <c r="I132" s="2">
        <v>0</v>
      </c>
      <c r="J132" s="2"/>
      <c r="K132" s="2">
        <v>0</v>
      </c>
      <c r="L132" s="75">
        <f t="shared" si="12"/>
        <v>0</v>
      </c>
      <c r="M132" s="2">
        <v>0</v>
      </c>
      <c r="N132" s="2">
        <v>0</v>
      </c>
      <c r="O132" s="2">
        <v>0</v>
      </c>
      <c r="P132" s="2">
        <v>0</v>
      </c>
      <c r="Q132" s="75">
        <f t="shared" si="13"/>
        <v>0</v>
      </c>
      <c r="R132" s="2">
        <v>0</v>
      </c>
      <c r="S132" s="2">
        <v>0</v>
      </c>
      <c r="T132" s="2"/>
      <c r="U132" s="75">
        <f t="shared" si="14"/>
        <v>0</v>
      </c>
      <c r="V132" s="2"/>
      <c r="W132" s="2"/>
      <c r="X132" s="2"/>
      <c r="Y132" s="2">
        <v>0</v>
      </c>
      <c r="Z132" s="2"/>
      <c r="AA132" s="2"/>
      <c r="AB132" s="2"/>
      <c r="AC132" s="2"/>
    </row>
    <row r="133" spans="1:29">
      <c r="A133" s="149"/>
      <c r="B133" s="76" t="s">
        <v>19</v>
      </c>
      <c r="C133" s="75">
        <f t="shared" si="10"/>
        <v>0</v>
      </c>
      <c r="D133" s="2"/>
      <c r="E133" s="2">
        <v>0</v>
      </c>
      <c r="F133" s="2">
        <v>0</v>
      </c>
      <c r="G133" s="2"/>
      <c r="H133" s="75">
        <f t="shared" si="11"/>
        <v>0</v>
      </c>
      <c r="I133" s="2">
        <v>0</v>
      </c>
      <c r="J133" s="2"/>
      <c r="K133" s="2">
        <v>0</v>
      </c>
      <c r="L133" s="75">
        <f t="shared" si="12"/>
        <v>0</v>
      </c>
      <c r="M133" s="2">
        <v>0</v>
      </c>
      <c r="N133" s="2">
        <v>0</v>
      </c>
      <c r="O133" s="2">
        <v>0</v>
      </c>
      <c r="P133" s="2">
        <v>0</v>
      </c>
      <c r="Q133" s="75">
        <f t="shared" si="13"/>
        <v>0</v>
      </c>
      <c r="R133" s="2">
        <v>0</v>
      </c>
      <c r="S133" s="2">
        <v>0</v>
      </c>
      <c r="T133" s="2"/>
      <c r="U133" s="75">
        <f t="shared" si="14"/>
        <v>0</v>
      </c>
      <c r="V133" s="2"/>
      <c r="W133" s="2"/>
      <c r="X133" s="2"/>
      <c r="Y133" s="2">
        <v>0</v>
      </c>
      <c r="Z133" s="2"/>
      <c r="AA133" s="2"/>
      <c r="AB133" s="2"/>
      <c r="AC133" s="2"/>
    </row>
    <row r="134" spans="1:29">
      <c r="A134" s="149"/>
      <c r="B134" s="76" t="s">
        <v>324</v>
      </c>
      <c r="C134" s="75">
        <f t="shared" si="10"/>
        <v>0</v>
      </c>
      <c r="D134" s="2"/>
      <c r="E134" s="2">
        <v>0</v>
      </c>
      <c r="F134" s="2">
        <v>0</v>
      </c>
      <c r="G134" s="2"/>
      <c r="H134" s="75">
        <f t="shared" si="11"/>
        <v>0</v>
      </c>
      <c r="I134" s="2">
        <v>0</v>
      </c>
      <c r="J134" s="2"/>
      <c r="K134" s="2">
        <v>0</v>
      </c>
      <c r="L134" s="75">
        <f t="shared" si="12"/>
        <v>0</v>
      </c>
      <c r="M134" s="2">
        <v>0</v>
      </c>
      <c r="N134" s="2">
        <v>0</v>
      </c>
      <c r="O134" s="2">
        <v>0</v>
      </c>
      <c r="P134" s="2">
        <v>0</v>
      </c>
      <c r="Q134" s="75">
        <f t="shared" si="13"/>
        <v>0</v>
      </c>
      <c r="R134" s="2">
        <v>0</v>
      </c>
      <c r="S134" s="2">
        <v>0</v>
      </c>
      <c r="T134" s="2"/>
      <c r="U134" s="75">
        <f t="shared" si="14"/>
        <v>0</v>
      </c>
      <c r="V134" s="2"/>
      <c r="W134" s="2"/>
      <c r="X134" s="2"/>
      <c r="Y134" s="2">
        <v>0</v>
      </c>
      <c r="Z134" s="2"/>
      <c r="AA134" s="2"/>
      <c r="AB134" s="2"/>
      <c r="AC134" s="2"/>
    </row>
    <row r="135" spans="1:29">
      <c r="A135" s="149"/>
      <c r="B135" s="79" t="s">
        <v>325</v>
      </c>
      <c r="C135" s="75">
        <f t="shared" si="10"/>
        <v>0</v>
      </c>
      <c r="D135" s="2"/>
      <c r="E135" s="2">
        <v>0</v>
      </c>
      <c r="F135" s="2">
        <v>0</v>
      </c>
      <c r="G135" s="2"/>
      <c r="H135" s="75">
        <f t="shared" si="11"/>
        <v>0</v>
      </c>
      <c r="I135" s="2">
        <v>0</v>
      </c>
      <c r="J135" s="2"/>
      <c r="K135" s="2">
        <v>0</v>
      </c>
      <c r="L135" s="75">
        <f t="shared" si="12"/>
        <v>0</v>
      </c>
      <c r="M135" s="2">
        <v>0</v>
      </c>
      <c r="N135" s="2">
        <v>0</v>
      </c>
      <c r="O135" s="2">
        <v>0</v>
      </c>
      <c r="P135" s="2">
        <v>0</v>
      </c>
      <c r="Q135" s="75">
        <f t="shared" si="13"/>
        <v>0</v>
      </c>
      <c r="R135" s="2">
        <v>0</v>
      </c>
      <c r="S135" s="2">
        <v>0</v>
      </c>
      <c r="T135" s="2"/>
      <c r="U135" s="75">
        <f t="shared" si="14"/>
        <v>0</v>
      </c>
      <c r="V135" s="2"/>
      <c r="W135" s="2"/>
      <c r="X135" s="2"/>
      <c r="Y135" s="2">
        <v>0</v>
      </c>
      <c r="Z135" s="2"/>
      <c r="AA135" s="2"/>
      <c r="AB135" s="2"/>
      <c r="AC135" s="2"/>
    </row>
    <row r="136" spans="1:29">
      <c r="A136" s="149"/>
      <c r="B136" s="79" t="s">
        <v>326</v>
      </c>
      <c r="C136" s="75">
        <f t="shared" si="10"/>
        <v>0</v>
      </c>
      <c r="D136" s="2"/>
      <c r="E136" s="2">
        <v>0</v>
      </c>
      <c r="F136" s="2">
        <v>0</v>
      </c>
      <c r="G136" s="2"/>
      <c r="H136" s="75">
        <f t="shared" si="11"/>
        <v>0</v>
      </c>
      <c r="I136" s="2">
        <v>0</v>
      </c>
      <c r="J136" s="2"/>
      <c r="K136" s="2">
        <v>0</v>
      </c>
      <c r="L136" s="75">
        <f t="shared" si="12"/>
        <v>0</v>
      </c>
      <c r="M136" s="2">
        <v>0</v>
      </c>
      <c r="N136" s="2">
        <v>0</v>
      </c>
      <c r="O136" s="2">
        <v>0</v>
      </c>
      <c r="P136" s="2">
        <v>0</v>
      </c>
      <c r="Q136" s="75">
        <f t="shared" si="13"/>
        <v>0</v>
      </c>
      <c r="R136" s="2">
        <v>0</v>
      </c>
      <c r="S136" s="2">
        <v>0</v>
      </c>
      <c r="T136" s="2"/>
      <c r="U136" s="75">
        <f t="shared" si="14"/>
        <v>0</v>
      </c>
      <c r="V136" s="2"/>
      <c r="W136" s="2"/>
      <c r="X136" s="2"/>
      <c r="Y136" s="2">
        <v>0</v>
      </c>
      <c r="Z136" s="2"/>
      <c r="AA136" s="2"/>
      <c r="AB136" s="2"/>
      <c r="AC136" s="2"/>
    </row>
    <row r="137" spans="1:29">
      <c r="A137" s="149"/>
      <c r="B137" s="83" t="s">
        <v>327</v>
      </c>
      <c r="C137" s="75">
        <f t="shared" si="10"/>
        <v>0</v>
      </c>
      <c r="D137" s="2"/>
      <c r="E137" s="2">
        <v>0</v>
      </c>
      <c r="F137" s="2">
        <v>0</v>
      </c>
      <c r="G137" s="2"/>
      <c r="H137" s="75">
        <f t="shared" si="11"/>
        <v>0</v>
      </c>
      <c r="I137" s="2">
        <v>0</v>
      </c>
      <c r="J137" s="2"/>
      <c r="K137" s="2">
        <v>0</v>
      </c>
      <c r="L137" s="75">
        <f t="shared" si="12"/>
        <v>0</v>
      </c>
      <c r="M137" s="2">
        <v>0</v>
      </c>
      <c r="N137" s="2">
        <v>0</v>
      </c>
      <c r="O137" s="2">
        <v>0</v>
      </c>
      <c r="P137" s="2">
        <v>0</v>
      </c>
      <c r="Q137" s="75">
        <f t="shared" si="13"/>
        <v>0</v>
      </c>
      <c r="R137" s="2">
        <v>0</v>
      </c>
      <c r="S137" s="2">
        <v>0</v>
      </c>
      <c r="T137" s="2"/>
      <c r="U137" s="75">
        <f t="shared" si="14"/>
        <v>0</v>
      </c>
      <c r="V137" s="2"/>
      <c r="W137" s="2"/>
      <c r="X137" s="2"/>
      <c r="Y137" s="2">
        <v>0</v>
      </c>
      <c r="Z137" s="2"/>
      <c r="AA137" s="2"/>
      <c r="AB137" s="2"/>
      <c r="AC137" s="2"/>
    </row>
    <row r="138" spans="1:29">
      <c r="A138" s="149"/>
      <c r="B138" s="83" t="s">
        <v>20</v>
      </c>
      <c r="C138" s="75">
        <f t="shared" si="10"/>
        <v>0</v>
      </c>
      <c r="D138" s="2"/>
      <c r="E138" s="2">
        <v>0</v>
      </c>
      <c r="F138" s="2">
        <v>0</v>
      </c>
      <c r="G138" s="2"/>
      <c r="H138" s="75">
        <f t="shared" si="11"/>
        <v>0</v>
      </c>
      <c r="I138" s="2">
        <v>0</v>
      </c>
      <c r="J138" s="2"/>
      <c r="K138" s="2">
        <v>0</v>
      </c>
      <c r="L138" s="75">
        <f t="shared" si="12"/>
        <v>0</v>
      </c>
      <c r="M138" s="2">
        <v>0</v>
      </c>
      <c r="N138" s="2">
        <v>0</v>
      </c>
      <c r="O138" s="2">
        <v>0</v>
      </c>
      <c r="P138" s="2">
        <v>0</v>
      </c>
      <c r="Q138" s="75">
        <f t="shared" si="13"/>
        <v>0</v>
      </c>
      <c r="R138" s="2">
        <v>0</v>
      </c>
      <c r="S138" s="2">
        <v>0</v>
      </c>
      <c r="T138" s="2"/>
      <c r="U138" s="75">
        <f t="shared" si="14"/>
        <v>0</v>
      </c>
      <c r="V138" s="2"/>
      <c r="W138" s="2"/>
      <c r="X138" s="2"/>
      <c r="Y138" s="2">
        <v>0</v>
      </c>
      <c r="Z138" s="2"/>
      <c r="AA138" s="2"/>
      <c r="AB138" s="2"/>
      <c r="AC138" s="2"/>
    </row>
    <row r="139" spans="1:29">
      <c r="A139" s="149"/>
      <c r="B139" s="83" t="s">
        <v>21</v>
      </c>
      <c r="C139" s="75">
        <f t="shared" si="10"/>
        <v>0</v>
      </c>
      <c r="D139" s="2"/>
      <c r="E139" s="2">
        <v>0</v>
      </c>
      <c r="F139" s="2">
        <v>0</v>
      </c>
      <c r="G139" s="2"/>
      <c r="H139" s="75">
        <f t="shared" si="11"/>
        <v>0</v>
      </c>
      <c r="I139" s="2">
        <v>0</v>
      </c>
      <c r="J139" s="2"/>
      <c r="K139" s="2">
        <v>0</v>
      </c>
      <c r="L139" s="75">
        <f t="shared" si="12"/>
        <v>0</v>
      </c>
      <c r="M139" s="2">
        <v>0</v>
      </c>
      <c r="N139" s="2">
        <v>0</v>
      </c>
      <c r="O139" s="2">
        <v>0</v>
      </c>
      <c r="P139" s="2">
        <v>0</v>
      </c>
      <c r="Q139" s="75">
        <f t="shared" si="13"/>
        <v>0</v>
      </c>
      <c r="R139" s="2">
        <v>0</v>
      </c>
      <c r="S139" s="2">
        <v>0</v>
      </c>
      <c r="T139" s="2"/>
      <c r="U139" s="75">
        <f t="shared" si="14"/>
        <v>0</v>
      </c>
      <c r="V139" s="2"/>
      <c r="W139" s="2"/>
      <c r="X139" s="2"/>
      <c r="Y139" s="2">
        <v>0</v>
      </c>
      <c r="Z139" s="2"/>
      <c r="AA139" s="2"/>
      <c r="AB139" s="2"/>
      <c r="AC139" s="2"/>
    </row>
    <row r="140" spans="1:29">
      <c r="A140" s="149"/>
      <c r="B140" s="83" t="s">
        <v>22</v>
      </c>
      <c r="C140" s="75">
        <f t="shared" si="10"/>
        <v>0</v>
      </c>
      <c r="D140" s="2"/>
      <c r="E140" s="2">
        <v>0</v>
      </c>
      <c r="F140" s="2">
        <v>0</v>
      </c>
      <c r="G140" s="2"/>
      <c r="H140" s="75">
        <f t="shared" si="11"/>
        <v>0</v>
      </c>
      <c r="I140" s="2">
        <v>0</v>
      </c>
      <c r="J140" s="2"/>
      <c r="K140" s="2">
        <v>0</v>
      </c>
      <c r="L140" s="75">
        <f t="shared" si="12"/>
        <v>0</v>
      </c>
      <c r="M140" s="2">
        <v>0</v>
      </c>
      <c r="N140" s="2">
        <v>0</v>
      </c>
      <c r="O140" s="2">
        <v>0</v>
      </c>
      <c r="P140" s="2">
        <v>0</v>
      </c>
      <c r="Q140" s="75">
        <f t="shared" si="13"/>
        <v>0</v>
      </c>
      <c r="R140" s="2">
        <v>0</v>
      </c>
      <c r="S140" s="2">
        <v>0</v>
      </c>
      <c r="T140" s="2"/>
      <c r="U140" s="75">
        <f t="shared" si="14"/>
        <v>0</v>
      </c>
      <c r="V140" s="2"/>
      <c r="W140" s="2"/>
      <c r="X140" s="2"/>
      <c r="Y140" s="2">
        <v>0</v>
      </c>
      <c r="Z140" s="2"/>
      <c r="AA140" s="2"/>
      <c r="AB140" s="2"/>
      <c r="AC140" s="2"/>
    </row>
    <row r="141" spans="1:29">
      <c r="A141" s="149"/>
      <c r="B141" s="79" t="s">
        <v>23</v>
      </c>
      <c r="C141" s="75">
        <f t="shared" si="10"/>
        <v>0</v>
      </c>
      <c r="D141" s="2"/>
      <c r="E141" s="2">
        <v>0</v>
      </c>
      <c r="F141" s="2">
        <v>0</v>
      </c>
      <c r="G141" s="2"/>
      <c r="H141" s="75">
        <f t="shared" si="11"/>
        <v>0</v>
      </c>
      <c r="I141" s="2">
        <v>0</v>
      </c>
      <c r="J141" s="2"/>
      <c r="K141" s="2">
        <v>0</v>
      </c>
      <c r="L141" s="75">
        <f t="shared" si="12"/>
        <v>0</v>
      </c>
      <c r="M141" s="2">
        <v>0</v>
      </c>
      <c r="N141" s="2">
        <v>0</v>
      </c>
      <c r="O141" s="2">
        <v>0</v>
      </c>
      <c r="P141" s="2">
        <v>0</v>
      </c>
      <c r="Q141" s="75">
        <f t="shared" si="13"/>
        <v>0</v>
      </c>
      <c r="R141" s="2">
        <v>0</v>
      </c>
      <c r="S141" s="2">
        <v>0</v>
      </c>
      <c r="T141" s="2"/>
      <c r="U141" s="75">
        <f t="shared" si="14"/>
        <v>0</v>
      </c>
      <c r="V141" s="2"/>
      <c r="W141" s="2"/>
      <c r="X141" s="2"/>
      <c r="Y141" s="2">
        <v>0</v>
      </c>
      <c r="Z141" s="2"/>
      <c r="AA141" s="2"/>
      <c r="AB141" s="2"/>
      <c r="AC141" s="2"/>
    </row>
    <row r="142" spans="1:29">
      <c r="A142" s="149"/>
      <c r="B142" s="79" t="s">
        <v>24</v>
      </c>
      <c r="C142" s="75">
        <f t="shared" si="10"/>
        <v>0</v>
      </c>
      <c r="D142" s="2"/>
      <c r="E142" s="2">
        <v>0</v>
      </c>
      <c r="F142" s="2">
        <v>0</v>
      </c>
      <c r="G142" s="2"/>
      <c r="H142" s="75">
        <f t="shared" si="11"/>
        <v>0</v>
      </c>
      <c r="I142" s="2">
        <v>0</v>
      </c>
      <c r="J142" s="2"/>
      <c r="K142" s="2">
        <v>0</v>
      </c>
      <c r="L142" s="75">
        <f t="shared" si="12"/>
        <v>0</v>
      </c>
      <c r="M142" s="2">
        <v>0</v>
      </c>
      <c r="N142" s="2">
        <v>0</v>
      </c>
      <c r="O142" s="2">
        <v>0</v>
      </c>
      <c r="P142" s="2">
        <v>0</v>
      </c>
      <c r="Q142" s="75">
        <f t="shared" si="13"/>
        <v>0</v>
      </c>
      <c r="R142" s="2">
        <v>0</v>
      </c>
      <c r="S142" s="2">
        <v>0</v>
      </c>
      <c r="T142" s="2"/>
      <c r="U142" s="75">
        <f t="shared" si="14"/>
        <v>0</v>
      </c>
      <c r="V142" s="2"/>
      <c r="W142" s="2"/>
      <c r="X142" s="2"/>
      <c r="Y142" s="2">
        <v>0</v>
      </c>
      <c r="Z142" s="2"/>
      <c r="AA142" s="2"/>
      <c r="AB142" s="2"/>
      <c r="AC142" s="2"/>
    </row>
    <row r="143" spans="1:29">
      <c r="A143" s="149"/>
      <c r="B143" s="79" t="s">
        <v>25</v>
      </c>
      <c r="C143" s="75">
        <f t="shared" si="10"/>
        <v>0</v>
      </c>
      <c r="D143" s="2"/>
      <c r="E143" s="2">
        <v>0</v>
      </c>
      <c r="F143" s="2">
        <v>0</v>
      </c>
      <c r="G143" s="2"/>
      <c r="H143" s="75">
        <f t="shared" si="11"/>
        <v>0</v>
      </c>
      <c r="I143" s="2">
        <v>0</v>
      </c>
      <c r="J143" s="2"/>
      <c r="K143" s="2">
        <v>0</v>
      </c>
      <c r="L143" s="75">
        <f t="shared" si="12"/>
        <v>0</v>
      </c>
      <c r="M143" s="2">
        <v>0</v>
      </c>
      <c r="N143" s="2">
        <v>0</v>
      </c>
      <c r="O143" s="2">
        <v>0</v>
      </c>
      <c r="P143" s="2">
        <v>0</v>
      </c>
      <c r="Q143" s="75">
        <f t="shared" si="13"/>
        <v>0</v>
      </c>
      <c r="R143" s="2">
        <v>0</v>
      </c>
      <c r="S143" s="2">
        <v>0</v>
      </c>
      <c r="T143" s="2"/>
      <c r="U143" s="75">
        <f t="shared" si="14"/>
        <v>0</v>
      </c>
      <c r="V143" s="2"/>
      <c r="W143" s="2"/>
      <c r="X143" s="2"/>
      <c r="Y143" s="2">
        <v>0</v>
      </c>
      <c r="Z143" s="2"/>
      <c r="AA143" s="2"/>
      <c r="AB143" s="2"/>
      <c r="AC143" s="2"/>
    </row>
    <row r="144" spans="1:29">
      <c r="A144" s="149"/>
      <c r="B144" s="79" t="s">
        <v>26</v>
      </c>
      <c r="C144" s="75">
        <f t="shared" si="10"/>
        <v>0</v>
      </c>
      <c r="D144" s="2"/>
      <c r="E144" s="2">
        <v>0</v>
      </c>
      <c r="F144" s="2">
        <v>0</v>
      </c>
      <c r="G144" s="2"/>
      <c r="H144" s="75">
        <f t="shared" si="11"/>
        <v>0</v>
      </c>
      <c r="I144" s="2">
        <v>0</v>
      </c>
      <c r="J144" s="2"/>
      <c r="K144" s="2">
        <v>0</v>
      </c>
      <c r="L144" s="75">
        <f t="shared" si="12"/>
        <v>0</v>
      </c>
      <c r="M144" s="2">
        <v>0</v>
      </c>
      <c r="N144" s="2">
        <v>0</v>
      </c>
      <c r="O144" s="2">
        <v>0</v>
      </c>
      <c r="P144" s="2">
        <v>0</v>
      </c>
      <c r="Q144" s="75">
        <f t="shared" si="13"/>
        <v>0</v>
      </c>
      <c r="R144" s="2">
        <v>0</v>
      </c>
      <c r="S144" s="2">
        <v>0</v>
      </c>
      <c r="T144" s="2"/>
      <c r="U144" s="75">
        <f t="shared" si="14"/>
        <v>0</v>
      </c>
      <c r="V144" s="2"/>
      <c r="W144" s="2"/>
      <c r="X144" s="2"/>
      <c r="Y144" s="2">
        <v>0</v>
      </c>
      <c r="Z144" s="2"/>
      <c r="AA144" s="2"/>
      <c r="AB144" s="2"/>
      <c r="AC144" s="2"/>
    </row>
    <row r="145" spans="1:29">
      <c r="A145" s="149"/>
      <c r="B145" s="79" t="s">
        <v>328</v>
      </c>
      <c r="C145" s="75">
        <f t="shared" si="10"/>
        <v>0</v>
      </c>
      <c r="D145" s="2"/>
      <c r="E145" s="2">
        <v>0</v>
      </c>
      <c r="F145" s="2">
        <v>0</v>
      </c>
      <c r="G145" s="2"/>
      <c r="H145" s="75">
        <f t="shared" si="11"/>
        <v>0</v>
      </c>
      <c r="I145" s="2">
        <v>0</v>
      </c>
      <c r="J145" s="2"/>
      <c r="K145" s="2">
        <v>0</v>
      </c>
      <c r="L145" s="75">
        <f t="shared" si="12"/>
        <v>0</v>
      </c>
      <c r="M145" s="2">
        <v>0</v>
      </c>
      <c r="N145" s="2">
        <v>0</v>
      </c>
      <c r="O145" s="2">
        <v>0</v>
      </c>
      <c r="P145" s="2">
        <v>0</v>
      </c>
      <c r="Q145" s="75">
        <f t="shared" si="13"/>
        <v>0</v>
      </c>
      <c r="R145" s="2">
        <v>0</v>
      </c>
      <c r="S145" s="2">
        <v>0</v>
      </c>
      <c r="T145" s="2"/>
      <c r="U145" s="75">
        <f t="shared" si="14"/>
        <v>0</v>
      </c>
      <c r="V145" s="2"/>
      <c r="W145" s="2"/>
      <c r="X145" s="2"/>
      <c r="Y145" s="2">
        <v>0</v>
      </c>
      <c r="Z145" s="2"/>
      <c r="AA145" s="2"/>
      <c r="AB145" s="2"/>
      <c r="AC145" s="2"/>
    </row>
    <row r="146" spans="1:29">
      <c r="A146" s="149"/>
      <c r="B146" s="79" t="s">
        <v>27</v>
      </c>
      <c r="C146" s="75">
        <f t="shared" si="10"/>
        <v>0</v>
      </c>
      <c r="D146" s="2"/>
      <c r="E146" s="2">
        <v>0</v>
      </c>
      <c r="F146" s="2">
        <v>0</v>
      </c>
      <c r="G146" s="2"/>
      <c r="H146" s="75">
        <f t="shared" si="11"/>
        <v>0</v>
      </c>
      <c r="I146" s="2">
        <v>0</v>
      </c>
      <c r="J146" s="2"/>
      <c r="K146" s="2">
        <v>0</v>
      </c>
      <c r="L146" s="75">
        <f t="shared" si="12"/>
        <v>0</v>
      </c>
      <c r="M146" s="2">
        <v>0</v>
      </c>
      <c r="N146" s="2">
        <v>0</v>
      </c>
      <c r="O146" s="2">
        <v>0</v>
      </c>
      <c r="P146" s="2">
        <v>0</v>
      </c>
      <c r="Q146" s="75">
        <f t="shared" si="13"/>
        <v>0</v>
      </c>
      <c r="R146" s="2">
        <v>0</v>
      </c>
      <c r="S146" s="2">
        <v>0</v>
      </c>
      <c r="T146" s="2"/>
      <c r="U146" s="75">
        <f t="shared" si="14"/>
        <v>0</v>
      </c>
      <c r="V146" s="2"/>
      <c r="W146" s="2"/>
      <c r="X146" s="2"/>
      <c r="Y146" s="2">
        <v>0</v>
      </c>
      <c r="Z146" s="2"/>
      <c r="AA146" s="2"/>
      <c r="AB146" s="2"/>
      <c r="AC146" s="2"/>
    </row>
    <row r="147" spans="1:29">
      <c r="A147" s="149"/>
      <c r="B147" s="85" t="s">
        <v>346</v>
      </c>
      <c r="C147" s="75">
        <f t="shared" si="10"/>
        <v>0</v>
      </c>
      <c r="D147" s="93"/>
      <c r="E147" s="93">
        <v>0</v>
      </c>
      <c r="F147" s="93">
        <v>0</v>
      </c>
      <c r="G147" s="93"/>
      <c r="H147" s="75">
        <f t="shared" si="11"/>
        <v>0</v>
      </c>
      <c r="I147" s="93">
        <v>0</v>
      </c>
      <c r="J147" s="93"/>
      <c r="K147" s="93">
        <v>0</v>
      </c>
      <c r="L147" s="75">
        <f t="shared" si="12"/>
        <v>0</v>
      </c>
      <c r="M147" s="93">
        <v>0</v>
      </c>
      <c r="N147" s="93">
        <v>0</v>
      </c>
      <c r="O147" s="93">
        <v>0</v>
      </c>
      <c r="P147" s="93">
        <v>0</v>
      </c>
      <c r="Q147" s="75">
        <f t="shared" si="13"/>
        <v>0</v>
      </c>
      <c r="R147" s="93">
        <v>0</v>
      </c>
      <c r="S147" s="93">
        <v>0</v>
      </c>
      <c r="T147" s="93"/>
      <c r="U147" s="75">
        <f t="shared" si="14"/>
        <v>0</v>
      </c>
      <c r="V147" s="93"/>
      <c r="W147" s="93"/>
      <c r="X147" s="93"/>
      <c r="Y147" s="93">
        <v>0</v>
      </c>
      <c r="Z147" s="93"/>
      <c r="AA147" s="93"/>
      <c r="AB147" s="93"/>
      <c r="AC147" s="93"/>
    </row>
    <row r="148" spans="1:29">
      <c r="A148" s="149" t="s">
        <v>354</v>
      </c>
      <c r="B148" s="76" t="s">
        <v>330</v>
      </c>
      <c r="C148" s="75">
        <f t="shared" si="10"/>
        <v>0</v>
      </c>
      <c r="D148" s="2"/>
      <c r="E148" s="2">
        <v>0</v>
      </c>
      <c r="F148" s="2">
        <v>0</v>
      </c>
      <c r="G148" s="2"/>
      <c r="H148" s="75">
        <f t="shared" si="11"/>
        <v>0</v>
      </c>
      <c r="I148" s="2">
        <v>0</v>
      </c>
      <c r="J148" s="2"/>
      <c r="K148" s="2">
        <v>0</v>
      </c>
      <c r="L148" s="75">
        <f t="shared" si="12"/>
        <v>0</v>
      </c>
      <c r="M148" s="2">
        <v>0</v>
      </c>
      <c r="N148" s="2">
        <v>0</v>
      </c>
      <c r="O148" s="2">
        <v>0</v>
      </c>
      <c r="P148" s="2">
        <v>0</v>
      </c>
      <c r="Q148" s="75">
        <f t="shared" si="13"/>
        <v>0</v>
      </c>
      <c r="R148" s="2">
        <v>0</v>
      </c>
      <c r="S148" s="2">
        <v>0</v>
      </c>
      <c r="T148" s="2"/>
      <c r="U148" s="75">
        <f t="shared" si="14"/>
        <v>0</v>
      </c>
      <c r="V148" s="2"/>
      <c r="W148" s="2"/>
      <c r="X148" s="2"/>
      <c r="Y148" s="2">
        <v>0</v>
      </c>
      <c r="Z148" s="2"/>
      <c r="AA148" s="2"/>
      <c r="AB148" s="2"/>
      <c r="AC148" s="2"/>
    </row>
    <row r="149" spans="1:29">
      <c r="A149" s="149"/>
      <c r="B149" s="79" t="s">
        <v>331</v>
      </c>
      <c r="C149" s="75">
        <f t="shared" si="10"/>
        <v>0</v>
      </c>
      <c r="D149" s="2"/>
      <c r="E149" s="2">
        <v>0</v>
      </c>
      <c r="F149" s="2">
        <v>0</v>
      </c>
      <c r="G149" s="2"/>
      <c r="H149" s="75">
        <f t="shared" si="11"/>
        <v>0</v>
      </c>
      <c r="I149" s="2">
        <v>0</v>
      </c>
      <c r="J149" s="2"/>
      <c r="K149" s="2">
        <v>0</v>
      </c>
      <c r="L149" s="75">
        <f t="shared" si="12"/>
        <v>0</v>
      </c>
      <c r="M149" s="2">
        <v>0</v>
      </c>
      <c r="N149" s="2">
        <v>0</v>
      </c>
      <c r="O149" s="2">
        <v>0</v>
      </c>
      <c r="P149" s="2">
        <v>0</v>
      </c>
      <c r="Q149" s="75">
        <f t="shared" si="13"/>
        <v>0</v>
      </c>
      <c r="R149" s="2">
        <v>0</v>
      </c>
      <c r="S149" s="2">
        <v>0</v>
      </c>
      <c r="T149" s="2"/>
      <c r="U149" s="75">
        <f t="shared" si="14"/>
        <v>0</v>
      </c>
      <c r="V149" s="2"/>
      <c r="W149" s="2"/>
      <c r="X149" s="2"/>
      <c r="Y149" s="2">
        <v>0</v>
      </c>
      <c r="Z149" s="2"/>
      <c r="AA149" s="2"/>
      <c r="AB149" s="2"/>
      <c r="AC149" s="2"/>
    </row>
    <row r="150" spans="1:29">
      <c r="A150" s="149"/>
      <c r="B150" s="79" t="s">
        <v>332</v>
      </c>
      <c r="C150" s="75">
        <f t="shared" si="10"/>
        <v>0</v>
      </c>
      <c r="D150" s="2"/>
      <c r="E150" s="2">
        <v>0</v>
      </c>
      <c r="F150" s="2">
        <v>0</v>
      </c>
      <c r="G150" s="2"/>
      <c r="H150" s="75">
        <f t="shared" si="11"/>
        <v>0</v>
      </c>
      <c r="I150" s="2">
        <v>0</v>
      </c>
      <c r="J150" s="2"/>
      <c r="K150" s="2">
        <v>0</v>
      </c>
      <c r="L150" s="75">
        <f t="shared" si="12"/>
        <v>0</v>
      </c>
      <c r="M150" s="2">
        <v>0</v>
      </c>
      <c r="N150" s="2">
        <v>0</v>
      </c>
      <c r="O150" s="2">
        <v>0</v>
      </c>
      <c r="P150" s="2">
        <v>0</v>
      </c>
      <c r="Q150" s="75">
        <f t="shared" si="13"/>
        <v>0</v>
      </c>
      <c r="R150" s="2">
        <v>0</v>
      </c>
      <c r="S150" s="2">
        <v>0</v>
      </c>
      <c r="T150" s="2"/>
      <c r="U150" s="75">
        <f t="shared" si="14"/>
        <v>0</v>
      </c>
      <c r="V150" s="2"/>
      <c r="W150" s="2"/>
      <c r="X150" s="2"/>
      <c r="Y150" s="2">
        <v>0</v>
      </c>
      <c r="Z150" s="2"/>
      <c r="AA150" s="2"/>
      <c r="AB150" s="2"/>
      <c r="AC150" s="2"/>
    </row>
    <row r="151" spans="1:29">
      <c r="A151" s="149"/>
      <c r="B151" s="79" t="s">
        <v>304</v>
      </c>
      <c r="C151" s="75">
        <f t="shared" si="10"/>
        <v>0</v>
      </c>
      <c r="D151" s="2"/>
      <c r="E151" s="2">
        <v>0</v>
      </c>
      <c r="F151" s="2">
        <v>0</v>
      </c>
      <c r="G151" s="2"/>
      <c r="H151" s="75">
        <f t="shared" si="11"/>
        <v>0</v>
      </c>
      <c r="I151" s="2">
        <v>0</v>
      </c>
      <c r="J151" s="2"/>
      <c r="K151" s="2">
        <v>0</v>
      </c>
      <c r="L151" s="75">
        <f t="shared" si="12"/>
        <v>0</v>
      </c>
      <c r="M151" s="2">
        <v>0</v>
      </c>
      <c r="N151" s="2">
        <v>0</v>
      </c>
      <c r="O151" s="2">
        <v>0</v>
      </c>
      <c r="P151" s="2">
        <v>0</v>
      </c>
      <c r="Q151" s="75">
        <f t="shared" si="13"/>
        <v>0</v>
      </c>
      <c r="R151" s="2">
        <v>0</v>
      </c>
      <c r="S151" s="2">
        <v>0</v>
      </c>
      <c r="T151" s="2"/>
      <c r="U151" s="75">
        <f t="shared" si="14"/>
        <v>0</v>
      </c>
      <c r="V151" s="2"/>
      <c r="W151" s="2"/>
      <c r="X151" s="2"/>
      <c r="Y151" s="2">
        <v>0</v>
      </c>
      <c r="Z151" s="2"/>
      <c r="AA151" s="2"/>
      <c r="AB151" s="2"/>
      <c r="AC151" s="2"/>
    </row>
    <row r="152" spans="1:29">
      <c r="A152" s="149"/>
      <c r="B152" s="79" t="s">
        <v>333</v>
      </c>
      <c r="C152" s="75">
        <f t="shared" si="10"/>
        <v>0</v>
      </c>
      <c r="D152" s="2"/>
      <c r="E152" s="2">
        <v>0</v>
      </c>
      <c r="F152" s="2">
        <v>0</v>
      </c>
      <c r="G152" s="2"/>
      <c r="H152" s="75">
        <f t="shared" si="11"/>
        <v>0</v>
      </c>
      <c r="I152" s="2">
        <v>0</v>
      </c>
      <c r="J152" s="2"/>
      <c r="K152" s="2">
        <v>0</v>
      </c>
      <c r="L152" s="75">
        <f t="shared" si="12"/>
        <v>0</v>
      </c>
      <c r="M152" s="2">
        <v>0</v>
      </c>
      <c r="N152" s="2">
        <v>0</v>
      </c>
      <c r="O152" s="2">
        <v>0</v>
      </c>
      <c r="P152" s="2">
        <v>0</v>
      </c>
      <c r="Q152" s="75">
        <f t="shared" si="13"/>
        <v>0</v>
      </c>
      <c r="R152" s="2">
        <v>0</v>
      </c>
      <c r="S152" s="2">
        <v>0</v>
      </c>
      <c r="T152" s="2"/>
      <c r="U152" s="75">
        <f t="shared" si="14"/>
        <v>0</v>
      </c>
      <c r="V152" s="2"/>
      <c r="W152" s="2"/>
      <c r="X152" s="2"/>
      <c r="Y152" s="2">
        <v>0</v>
      </c>
      <c r="Z152" s="2"/>
      <c r="AA152" s="2"/>
      <c r="AB152" s="2"/>
      <c r="AC152" s="2"/>
    </row>
    <row r="153" spans="1:29">
      <c r="A153" s="149"/>
      <c r="B153" s="79" t="s">
        <v>28</v>
      </c>
      <c r="C153" s="75">
        <f t="shared" si="10"/>
        <v>0</v>
      </c>
      <c r="D153" s="2"/>
      <c r="E153" s="2">
        <v>0</v>
      </c>
      <c r="F153" s="2">
        <v>0</v>
      </c>
      <c r="G153" s="2"/>
      <c r="H153" s="75">
        <f t="shared" si="11"/>
        <v>0</v>
      </c>
      <c r="I153" s="2">
        <v>0</v>
      </c>
      <c r="J153" s="2"/>
      <c r="K153" s="2">
        <v>0</v>
      </c>
      <c r="L153" s="75">
        <f t="shared" si="12"/>
        <v>0</v>
      </c>
      <c r="M153" s="2">
        <v>0</v>
      </c>
      <c r="N153" s="2">
        <v>0</v>
      </c>
      <c r="O153" s="2">
        <v>0</v>
      </c>
      <c r="P153" s="2">
        <v>0</v>
      </c>
      <c r="Q153" s="75">
        <f t="shared" si="13"/>
        <v>0</v>
      </c>
      <c r="R153" s="2">
        <v>0</v>
      </c>
      <c r="S153" s="2">
        <v>0</v>
      </c>
      <c r="T153" s="2"/>
      <c r="U153" s="75">
        <f t="shared" si="14"/>
        <v>0</v>
      </c>
      <c r="V153" s="2"/>
      <c r="W153" s="2"/>
      <c r="X153" s="2"/>
      <c r="Y153" s="2">
        <v>0</v>
      </c>
      <c r="Z153" s="2"/>
      <c r="AA153" s="2"/>
      <c r="AB153" s="2"/>
      <c r="AC153" s="2"/>
    </row>
    <row r="154" spans="1:29">
      <c r="A154" s="149"/>
      <c r="B154" s="79" t="s">
        <v>29</v>
      </c>
      <c r="C154" s="75">
        <f t="shared" si="10"/>
        <v>0</v>
      </c>
      <c r="D154" s="2"/>
      <c r="E154" s="2">
        <v>0</v>
      </c>
      <c r="F154" s="2">
        <v>0</v>
      </c>
      <c r="G154" s="2"/>
      <c r="H154" s="75">
        <f t="shared" si="11"/>
        <v>0</v>
      </c>
      <c r="I154" s="2">
        <v>0</v>
      </c>
      <c r="J154" s="2"/>
      <c r="K154" s="2">
        <v>0</v>
      </c>
      <c r="L154" s="75">
        <f t="shared" si="12"/>
        <v>0</v>
      </c>
      <c r="M154" s="2">
        <v>0</v>
      </c>
      <c r="N154" s="2">
        <v>0</v>
      </c>
      <c r="O154" s="2">
        <v>0</v>
      </c>
      <c r="P154" s="2">
        <v>0</v>
      </c>
      <c r="Q154" s="75">
        <f t="shared" si="13"/>
        <v>0</v>
      </c>
      <c r="R154" s="2">
        <v>0</v>
      </c>
      <c r="S154" s="2">
        <v>0</v>
      </c>
      <c r="T154" s="2"/>
      <c r="U154" s="75">
        <f t="shared" si="14"/>
        <v>0</v>
      </c>
      <c r="V154" s="2"/>
      <c r="W154" s="2"/>
      <c r="X154" s="2"/>
      <c r="Y154" s="2">
        <v>0</v>
      </c>
      <c r="Z154" s="2"/>
      <c r="AA154" s="2"/>
      <c r="AB154" s="2"/>
      <c r="AC154" s="2"/>
    </row>
    <row r="155" spans="1:29">
      <c r="A155" s="149"/>
      <c r="B155" s="79" t="s">
        <v>334</v>
      </c>
      <c r="C155" s="75">
        <f t="shared" ref="C155:C168" si="15">D155+E155+F155+H155+L155+Q155+U155</f>
        <v>0</v>
      </c>
      <c r="D155" s="2"/>
      <c r="E155" s="2">
        <v>0</v>
      </c>
      <c r="F155" s="2">
        <v>0</v>
      </c>
      <c r="G155" s="2"/>
      <c r="H155" s="75">
        <f t="shared" ref="H155:H168" si="16">I155+J155+K155</f>
        <v>0</v>
      </c>
      <c r="I155" s="2">
        <v>0</v>
      </c>
      <c r="J155" s="2"/>
      <c r="K155" s="2">
        <v>0</v>
      </c>
      <c r="L155" s="75">
        <f t="shared" ref="L155:L168" si="17">M155+N155+O155+P155</f>
        <v>0</v>
      </c>
      <c r="M155" s="2">
        <v>0</v>
      </c>
      <c r="N155" s="2">
        <v>0</v>
      </c>
      <c r="O155" s="2">
        <v>0</v>
      </c>
      <c r="P155" s="2">
        <v>0</v>
      </c>
      <c r="Q155" s="75">
        <f t="shared" ref="Q155:Q168" si="18">R155+S155</f>
        <v>0</v>
      </c>
      <c r="R155" s="2">
        <v>0</v>
      </c>
      <c r="S155" s="2">
        <v>0</v>
      </c>
      <c r="T155" s="2"/>
      <c r="U155" s="75">
        <f t="shared" ref="U155:U168" si="19">V155+W155+X155+Y155+Z155+AA155</f>
        <v>0</v>
      </c>
      <c r="V155" s="2"/>
      <c r="W155" s="2"/>
      <c r="X155" s="2"/>
      <c r="Y155" s="2">
        <v>0</v>
      </c>
      <c r="Z155" s="2"/>
      <c r="AA155" s="2"/>
      <c r="AB155" s="2"/>
      <c r="AC155" s="2"/>
    </row>
    <row r="156" spans="1:29">
      <c r="A156" s="149"/>
      <c r="B156" s="79" t="s">
        <v>335</v>
      </c>
      <c r="C156" s="75">
        <f t="shared" si="15"/>
        <v>0</v>
      </c>
      <c r="D156" s="2"/>
      <c r="E156" s="2">
        <v>0</v>
      </c>
      <c r="F156" s="2">
        <v>0</v>
      </c>
      <c r="G156" s="2"/>
      <c r="H156" s="75">
        <f t="shared" si="16"/>
        <v>0</v>
      </c>
      <c r="I156" s="2">
        <v>0</v>
      </c>
      <c r="J156" s="2"/>
      <c r="K156" s="2">
        <v>0</v>
      </c>
      <c r="L156" s="75">
        <f t="shared" si="17"/>
        <v>0</v>
      </c>
      <c r="M156" s="2">
        <v>0</v>
      </c>
      <c r="N156" s="2">
        <v>0</v>
      </c>
      <c r="O156" s="2">
        <v>0</v>
      </c>
      <c r="P156" s="2">
        <v>0</v>
      </c>
      <c r="Q156" s="75">
        <f t="shared" si="18"/>
        <v>0</v>
      </c>
      <c r="R156" s="2">
        <v>0</v>
      </c>
      <c r="S156" s="2">
        <v>0</v>
      </c>
      <c r="T156" s="2"/>
      <c r="U156" s="75">
        <f t="shared" si="19"/>
        <v>0</v>
      </c>
      <c r="V156" s="2"/>
      <c r="W156" s="2"/>
      <c r="X156" s="2"/>
      <c r="Y156" s="2">
        <v>0</v>
      </c>
      <c r="Z156" s="2"/>
      <c r="AA156" s="2"/>
      <c r="AB156" s="2"/>
      <c r="AC156" s="2"/>
    </row>
    <row r="157" spans="1:29">
      <c r="A157" s="149"/>
      <c r="B157" s="79" t="s">
        <v>30</v>
      </c>
      <c r="C157" s="75">
        <f t="shared" si="15"/>
        <v>0</v>
      </c>
      <c r="D157" s="2"/>
      <c r="E157" s="2">
        <v>0</v>
      </c>
      <c r="F157" s="2">
        <v>0</v>
      </c>
      <c r="G157" s="2"/>
      <c r="H157" s="75">
        <f t="shared" si="16"/>
        <v>0</v>
      </c>
      <c r="I157" s="2">
        <v>0</v>
      </c>
      <c r="J157" s="2"/>
      <c r="K157" s="2">
        <v>0</v>
      </c>
      <c r="L157" s="75">
        <f t="shared" si="17"/>
        <v>0</v>
      </c>
      <c r="M157" s="2">
        <v>0</v>
      </c>
      <c r="N157" s="2">
        <v>0</v>
      </c>
      <c r="O157" s="2">
        <v>0</v>
      </c>
      <c r="P157" s="2">
        <v>0</v>
      </c>
      <c r="Q157" s="75">
        <f t="shared" si="18"/>
        <v>0</v>
      </c>
      <c r="R157" s="2">
        <v>0</v>
      </c>
      <c r="S157" s="2">
        <v>0</v>
      </c>
      <c r="T157" s="2"/>
      <c r="U157" s="75">
        <f t="shared" si="19"/>
        <v>0</v>
      </c>
      <c r="V157" s="2"/>
      <c r="W157" s="2"/>
      <c r="X157" s="2"/>
      <c r="Y157" s="2">
        <v>0</v>
      </c>
      <c r="Z157" s="2"/>
      <c r="AA157" s="2"/>
      <c r="AB157" s="2"/>
      <c r="AC157" s="2"/>
    </row>
    <row r="158" spans="1:29">
      <c r="A158" s="149"/>
      <c r="B158" s="79" t="s">
        <v>31</v>
      </c>
      <c r="C158" s="75">
        <f t="shared" si="15"/>
        <v>0</v>
      </c>
      <c r="D158" s="2"/>
      <c r="E158" s="2">
        <v>0</v>
      </c>
      <c r="F158" s="2">
        <v>0</v>
      </c>
      <c r="G158" s="2"/>
      <c r="H158" s="75">
        <f t="shared" si="16"/>
        <v>0</v>
      </c>
      <c r="I158" s="2">
        <v>0</v>
      </c>
      <c r="J158" s="2"/>
      <c r="K158" s="2">
        <v>0</v>
      </c>
      <c r="L158" s="75">
        <f t="shared" si="17"/>
        <v>0</v>
      </c>
      <c r="M158" s="2">
        <v>0</v>
      </c>
      <c r="N158" s="2">
        <v>0</v>
      </c>
      <c r="O158" s="2">
        <v>0</v>
      </c>
      <c r="P158" s="2">
        <v>0</v>
      </c>
      <c r="Q158" s="75">
        <f t="shared" si="18"/>
        <v>0</v>
      </c>
      <c r="R158" s="2">
        <v>0</v>
      </c>
      <c r="S158" s="2">
        <v>0</v>
      </c>
      <c r="T158" s="2"/>
      <c r="U158" s="75">
        <f t="shared" si="19"/>
        <v>0</v>
      </c>
      <c r="V158" s="2"/>
      <c r="W158" s="2"/>
      <c r="X158" s="2"/>
      <c r="Y158" s="2">
        <v>0</v>
      </c>
      <c r="Z158" s="2"/>
      <c r="AA158" s="2"/>
      <c r="AB158" s="2"/>
      <c r="AC158" s="2"/>
    </row>
    <row r="159" spans="1:29">
      <c r="A159" s="149"/>
      <c r="B159" s="79" t="s">
        <v>32</v>
      </c>
      <c r="C159" s="75">
        <f t="shared" si="15"/>
        <v>0</v>
      </c>
      <c r="D159" s="2"/>
      <c r="E159" s="2">
        <v>0</v>
      </c>
      <c r="F159" s="2">
        <v>0</v>
      </c>
      <c r="G159" s="2"/>
      <c r="H159" s="75">
        <f t="shared" si="16"/>
        <v>0</v>
      </c>
      <c r="I159" s="2">
        <v>0</v>
      </c>
      <c r="J159" s="2"/>
      <c r="K159" s="2">
        <v>0</v>
      </c>
      <c r="L159" s="75">
        <f t="shared" si="17"/>
        <v>0</v>
      </c>
      <c r="M159" s="2">
        <v>0</v>
      </c>
      <c r="N159" s="2">
        <v>0</v>
      </c>
      <c r="O159" s="2">
        <v>0</v>
      </c>
      <c r="P159" s="2">
        <v>0</v>
      </c>
      <c r="Q159" s="75">
        <f t="shared" si="18"/>
        <v>0</v>
      </c>
      <c r="R159" s="2">
        <v>0</v>
      </c>
      <c r="S159" s="2">
        <v>0</v>
      </c>
      <c r="T159" s="2"/>
      <c r="U159" s="75">
        <f t="shared" si="19"/>
        <v>0</v>
      </c>
      <c r="V159" s="2"/>
      <c r="W159" s="2"/>
      <c r="X159" s="2"/>
      <c r="Y159" s="2">
        <v>0</v>
      </c>
      <c r="Z159" s="2"/>
      <c r="AA159" s="2"/>
      <c r="AB159" s="2"/>
      <c r="AC159" s="2"/>
    </row>
    <row r="160" spans="1:29">
      <c r="A160" s="149"/>
      <c r="B160" s="79" t="s">
        <v>33</v>
      </c>
      <c r="C160" s="75">
        <f t="shared" si="15"/>
        <v>0</v>
      </c>
      <c r="D160" s="2">
        <f>-833333.33</f>
        <v>-833333.33</v>
      </c>
      <c r="E160" s="2">
        <v>0</v>
      </c>
      <c r="F160" s="2">
        <v>833333.33</v>
      </c>
      <c r="G160" s="2"/>
      <c r="H160" s="75">
        <f t="shared" si="16"/>
        <v>0</v>
      </c>
      <c r="I160" s="2">
        <v>0</v>
      </c>
      <c r="J160" s="2"/>
      <c r="K160" s="2">
        <v>0</v>
      </c>
      <c r="L160" s="75">
        <f t="shared" si="17"/>
        <v>0</v>
      </c>
      <c r="M160" s="2">
        <v>0</v>
      </c>
      <c r="N160" s="2">
        <v>0</v>
      </c>
      <c r="O160" s="2">
        <v>0</v>
      </c>
      <c r="P160" s="2">
        <v>0</v>
      </c>
      <c r="Q160" s="75">
        <f t="shared" si="18"/>
        <v>0</v>
      </c>
      <c r="R160" s="2">
        <v>0</v>
      </c>
      <c r="S160" s="2">
        <v>0</v>
      </c>
      <c r="T160" s="2"/>
      <c r="U160" s="75">
        <f t="shared" si="19"/>
        <v>0</v>
      </c>
      <c r="V160" s="2"/>
      <c r="W160" s="2"/>
      <c r="X160" s="2"/>
      <c r="Y160" s="2">
        <v>0</v>
      </c>
      <c r="Z160" s="2"/>
      <c r="AA160" s="2"/>
      <c r="AB160" s="2"/>
      <c r="AC160" s="2"/>
    </row>
    <row r="161" spans="1:29">
      <c r="A161" s="149"/>
      <c r="B161" s="79" t="s">
        <v>34</v>
      </c>
      <c r="C161" s="75">
        <f t="shared" si="15"/>
        <v>0</v>
      </c>
      <c r="D161" s="2"/>
      <c r="E161" s="2">
        <v>0</v>
      </c>
      <c r="F161" s="2">
        <v>0</v>
      </c>
      <c r="G161" s="2"/>
      <c r="H161" s="75">
        <f t="shared" si="16"/>
        <v>0</v>
      </c>
      <c r="I161" s="2">
        <v>0</v>
      </c>
      <c r="J161" s="2"/>
      <c r="K161" s="2">
        <v>0</v>
      </c>
      <c r="L161" s="75">
        <f t="shared" si="17"/>
        <v>0</v>
      </c>
      <c r="M161" s="2">
        <v>0</v>
      </c>
      <c r="N161" s="2">
        <v>0</v>
      </c>
      <c r="O161" s="2">
        <v>0</v>
      </c>
      <c r="P161" s="2">
        <v>0</v>
      </c>
      <c r="Q161" s="75">
        <f t="shared" si="18"/>
        <v>0</v>
      </c>
      <c r="R161" s="2">
        <v>0</v>
      </c>
      <c r="S161" s="2">
        <v>0</v>
      </c>
      <c r="T161" s="2"/>
      <c r="U161" s="75">
        <f t="shared" si="19"/>
        <v>0</v>
      </c>
      <c r="V161" s="2"/>
      <c r="W161" s="2"/>
      <c r="X161" s="2"/>
      <c r="Y161" s="2">
        <v>0</v>
      </c>
      <c r="Z161" s="2"/>
      <c r="AA161" s="2"/>
      <c r="AB161" s="2"/>
      <c r="AC161" s="2"/>
    </row>
    <row r="162" spans="1:29">
      <c r="A162" s="150"/>
      <c r="B162" s="85" t="s">
        <v>343</v>
      </c>
      <c r="C162" s="75">
        <f t="shared" si="15"/>
        <v>0</v>
      </c>
      <c r="D162" s="93">
        <f>SUM(D148:D161)</f>
        <v>-833333.33</v>
      </c>
      <c r="E162" s="93">
        <v>0</v>
      </c>
      <c r="F162" s="93">
        <v>833333.33</v>
      </c>
      <c r="G162" s="93"/>
      <c r="H162" s="75">
        <f t="shared" si="16"/>
        <v>0</v>
      </c>
      <c r="I162" s="93">
        <v>0</v>
      </c>
      <c r="J162" s="93"/>
      <c r="K162" s="93">
        <v>0</v>
      </c>
      <c r="L162" s="75">
        <f t="shared" si="17"/>
        <v>0</v>
      </c>
      <c r="M162" s="93">
        <v>0</v>
      </c>
      <c r="N162" s="93">
        <v>0</v>
      </c>
      <c r="O162" s="93">
        <v>0</v>
      </c>
      <c r="P162" s="93">
        <v>0</v>
      </c>
      <c r="Q162" s="75">
        <f t="shared" si="18"/>
        <v>0</v>
      </c>
      <c r="R162" s="93">
        <v>0</v>
      </c>
      <c r="S162" s="93">
        <v>0</v>
      </c>
      <c r="T162" s="93"/>
      <c r="U162" s="75">
        <f t="shared" si="19"/>
        <v>0</v>
      </c>
      <c r="V162" s="93"/>
      <c r="W162" s="93"/>
      <c r="X162" s="93"/>
      <c r="Y162" s="93">
        <v>0</v>
      </c>
      <c r="Z162" s="93"/>
      <c r="AA162" s="93"/>
      <c r="AB162" s="93"/>
      <c r="AC162" s="93"/>
    </row>
    <row r="163" spans="1:29">
      <c r="A163" s="153" t="s">
        <v>349</v>
      </c>
      <c r="B163" s="76" t="s">
        <v>35</v>
      </c>
      <c r="C163" s="75">
        <f t="shared" si="15"/>
        <v>0</v>
      </c>
      <c r="D163" s="2"/>
      <c r="E163" s="2">
        <v>0</v>
      </c>
      <c r="F163" s="2">
        <v>0</v>
      </c>
      <c r="G163" s="2"/>
      <c r="H163" s="75">
        <f t="shared" si="16"/>
        <v>0</v>
      </c>
      <c r="I163" s="2">
        <v>0</v>
      </c>
      <c r="J163" s="2"/>
      <c r="K163" s="2">
        <v>0</v>
      </c>
      <c r="L163" s="75">
        <f t="shared" si="17"/>
        <v>0</v>
      </c>
      <c r="M163" s="2">
        <v>0</v>
      </c>
      <c r="N163" s="2">
        <v>0</v>
      </c>
      <c r="O163" s="2">
        <v>0</v>
      </c>
      <c r="P163" s="2">
        <v>0</v>
      </c>
      <c r="Q163" s="75">
        <f t="shared" si="18"/>
        <v>0</v>
      </c>
      <c r="R163" s="2">
        <v>0</v>
      </c>
      <c r="S163" s="2">
        <v>0</v>
      </c>
      <c r="T163" s="2"/>
      <c r="U163" s="75">
        <f t="shared" si="19"/>
        <v>0</v>
      </c>
      <c r="V163" s="2"/>
      <c r="W163" s="2"/>
      <c r="X163" s="2"/>
      <c r="Y163" s="2">
        <v>0</v>
      </c>
      <c r="Z163" s="2"/>
      <c r="AA163" s="2"/>
      <c r="AB163" s="2"/>
      <c r="AC163" s="2"/>
    </row>
    <row r="164" spans="1:29">
      <c r="A164" s="153"/>
      <c r="B164" s="76" t="s">
        <v>36</v>
      </c>
      <c r="C164" s="75">
        <f t="shared" si="15"/>
        <v>0</v>
      </c>
      <c r="D164" s="2"/>
      <c r="E164" s="2">
        <v>0</v>
      </c>
      <c r="F164" s="2">
        <v>0</v>
      </c>
      <c r="G164" s="2"/>
      <c r="H164" s="75">
        <f t="shared" si="16"/>
        <v>0</v>
      </c>
      <c r="I164" s="2">
        <v>0</v>
      </c>
      <c r="J164" s="2"/>
      <c r="K164" s="2">
        <v>0</v>
      </c>
      <c r="L164" s="75">
        <f t="shared" si="17"/>
        <v>0</v>
      </c>
      <c r="M164" s="2">
        <v>0</v>
      </c>
      <c r="N164" s="2">
        <v>0</v>
      </c>
      <c r="O164" s="2">
        <v>0</v>
      </c>
      <c r="P164" s="2">
        <v>0</v>
      </c>
      <c r="Q164" s="75">
        <f t="shared" si="18"/>
        <v>0</v>
      </c>
      <c r="R164" s="2">
        <v>0</v>
      </c>
      <c r="S164" s="2">
        <v>0</v>
      </c>
      <c r="T164" s="2"/>
      <c r="U164" s="75">
        <f t="shared" si="19"/>
        <v>0</v>
      </c>
      <c r="V164" s="2"/>
      <c r="W164" s="2"/>
      <c r="X164" s="2"/>
      <c r="Y164" s="2">
        <v>0</v>
      </c>
      <c r="Z164" s="2"/>
      <c r="AA164" s="2"/>
      <c r="AB164" s="2"/>
      <c r="AC164" s="2"/>
    </row>
    <row r="165" spans="1:29">
      <c r="A165" s="153"/>
      <c r="B165" s="76" t="s">
        <v>37</v>
      </c>
      <c r="C165" s="75">
        <f t="shared" si="15"/>
        <v>0</v>
      </c>
      <c r="D165" s="2"/>
      <c r="E165" s="2">
        <v>0</v>
      </c>
      <c r="F165" s="2">
        <v>0</v>
      </c>
      <c r="G165" s="2"/>
      <c r="H165" s="75">
        <f t="shared" si="16"/>
        <v>0</v>
      </c>
      <c r="I165" s="2">
        <v>0</v>
      </c>
      <c r="J165" s="2"/>
      <c r="K165" s="2">
        <v>0</v>
      </c>
      <c r="L165" s="75">
        <f t="shared" si="17"/>
        <v>0</v>
      </c>
      <c r="M165" s="2">
        <v>0</v>
      </c>
      <c r="N165" s="2">
        <v>0</v>
      </c>
      <c r="O165" s="2">
        <v>0</v>
      </c>
      <c r="P165" s="2">
        <v>0</v>
      </c>
      <c r="Q165" s="75">
        <f t="shared" si="18"/>
        <v>0</v>
      </c>
      <c r="R165" s="2">
        <v>0</v>
      </c>
      <c r="S165" s="2">
        <v>0</v>
      </c>
      <c r="T165" s="2"/>
      <c r="U165" s="75">
        <f t="shared" si="19"/>
        <v>0</v>
      </c>
      <c r="V165" s="2"/>
      <c r="W165" s="2"/>
      <c r="X165" s="2"/>
      <c r="Y165" s="2">
        <v>0</v>
      </c>
      <c r="Z165" s="2"/>
      <c r="AA165" s="2"/>
      <c r="AB165" s="2"/>
      <c r="AC165" s="2"/>
    </row>
    <row r="166" spans="1:29">
      <c r="A166" s="153"/>
      <c r="B166" s="76" t="s">
        <v>38</v>
      </c>
      <c r="C166" s="75">
        <f t="shared" si="15"/>
        <v>0</v>
      </c>
      <c r="D166" s="2"/>
      <c r="E166" s="2">
        <v>0</v>
      </c>
      <c r="F166" s="2">
        <v>0</v>
      </c>
      <c r="G166" s="2"/>
      <c r="H166" s="75">
        <f t="shared" si="16"/>
        <v>0</v>
      </c>
      <c r="I166" s="2">
        <v>0</v>
      </c>
      <c r="J166" s="2"/>
      <c r="K166" s="2">
        <v>0</v>
      </c>
      <c r="L166" s="75">
        <f t="shared" si="17"/>
        <v>0</v>
      </c>
      <c r="M166" s="2">
        <v>0</v>
      </c>
      <c r="N166" s="2">
        <v>0</v>
      </c>
      <c r="O166" s="2">
        <v>0</v>
      </c>
      <c r="P166" s="2">
        <v>0</v>
      </c>
      <c r="Q166" s="75">
        <f t="shared" si="18"/>
        <v>0</v>
      </c>
      <c r="R166" s="2">
        <v>0</v>
      </c>
      <c r="S166" s="2">
        <v>0</v>
      </c>
      <c r="T166" s="2"/>
      <c r="U166" s="75">
        <f t="shared" si="19"/>
        <v>0</v>
      </c>
      <c r="V166" s="2"/>
      <c r="W166" s="2"/>
      <c r="X166" s="2"/>
      <c r="Y166" s="2">
        <v>0</v>
      </c>
      <c r="Z166" s="2"/>
      <c r="AA166" s="2"/>
      <c r="AB166" s="2"/>
      <c r="AC166" s="2"/>
    </row>
    <row r="167" spans="1:29">
      <c r="A167" s="148"/>
      <c r="B167" s="94" t="s">
        <v>346</v>
      </c>
      <c r="C167" s="75">
        <f t="shared" si="15"/>
        <v>0</v>
      </c>
      <c r="D167" s="95"/>
      <c r="E167" s="95">
        <v>0</v>
      </c>
      <c r="F167" s="95">
        <v>0</v>
      </c>
      <c r="G167" s="95"/>
      <c r="H167" s="75">
        <f t="shared" si="16"/>
        <v>0</v>
      </c>
      <c r="I167" s="95">
        <v>0</v>
      </c>
      <c r="J167" s="95"/>
      <c r="K167" s="95">
        <v>0</v>
      </c>
      <c r="L167" s="75">
        <f t="shared" si="17"/>
        <v>0</v>
      </c>
      <c r="M167" s="95">
        <v>0</v>
      </c>
      <c r="N167" s="95">
        <v>0</v>
      </c>
      <c r="O167" s="95">
        <v>0</v>
      </c>
      <c r="P167" s="95">
        <v>0</v>
      </c>
      <c r="Q167" s="75">
        <f t="shared" si="18"/>
        <v>0</v>
      </c>
      <c r="R167" s="95">
        <v>0</v>
      </c>
      <c r="S167" s="95">
        <v>0</v>
      </c>
      <c r="T167" s="95"/>
      <c r="U167" s="75">
        <f t="shared" si="19"/>
        <v>0</v>
      </c>
      <c r="V167" s="95"/>
      <c r="W167" s="95"/>
      <c r="X167" s="95"/>
      <c r="Y167" s="95">
        <v>0</v>
      </c>
      <c r="Z167" s="95"/>
      <c r="AA167" s="95"/>
      <c r="AB167" s="95"/>
      <c r="AC167" s="95"/>
    </row>
    <row r="168" spans="1:29">
      <c r="A168" s="146" t="s">
        <v>350</v>
      </c>
      <c r="B168" s="146"/>
      <c r="C168" s="104">
        <f t="shared" si="15"/>
        <v>-7.7079675975255668E-11</v>
      </c>
      <c r="D168" s="93">
        <f>D167+D162+D147+D124+D110</f>
        <v>-832328.61</v>
      </c>
      <c r="E168" s="93">
        <f>E167+E162+E147+E124+E110</f>
        <v>45061.229999999996</v>
      </c>
      <c r="F168" s="93">
        <v>837210.79999999993</v>
      </c>
      <c r="G168" s="93"/>
      <c r="H168" s="75">
        <f t="shared" si="16"/>
        <v>-26046.89</v>
      </c>
      <c r="I168" s="93">
        <v>-8227.81</v>
      </c>
      <c r="J168" s="93"/>
      <c r="K168" s="93">
        <v>-17819.079999999998</v>
      </c>
      <c r="L168" s="75">
        <f t="shared" si="17"/>
        <v>-33350.270000000004</v>
      </c>
      <c r="M168" s="93">
        <v>-30243.33</v>
      </c>
      <c r="N168" s="93">
        <v>-98.62</v>
      </c>
      <c r="O168" s="93">
        <v>-11689.99</v>
      </c>
      <c r="P168" s="93">
        <v>8681.67</v>
      </c>
      <c r="Q168" s="75">
        <f t="shared" si="18"/>
        <v>10458.460000000001</v>
      </c>
      <c r="R168" s="93">
        <v>7827.9500000000007</v>
      </c>
      <c r="S168" s="93">
        <v>2630.5099999999998</v>
      </c>
      <c r="T168" s="93"/>
      <c r="U168" s="75">
        <f t="shared" si="19"/>
        <v>-1004.72</v>
      </c>
      <c r="V168" s="93"/>
      <c r="W168" s="93"/>
      <c r="X168" s="93"/>
      <c r="Y168" s="93">
        <v>-1004.72</v>
      </c>
      <c r="Z168" s="93"/>
      <c r="AA168" s="93"/>
      <c r="AB168" s="93"/>
      <c r="AC168" s="93"/>
    </row>
    <row r="169" spans="1:29">
      <c r="A169" s="66"/>
      <c r="B169" s="67"/>
    </row>
    <row r="170" spans="1:29">
      <c r="A170" s="66"/>
      <c r="B170" s="67"/>
    </row>
    <row r="171" spans="1:29">
      <c r="A171" s="66"/>
      <c r="B171" s="67"/>
    </row>
    <row r="172" spans="1:29">
      <c r="A172" s="66"/>
      <c r="B172" s="67"/>
    </row>
    <row r="173" spans="1:29">
      <c r="A173" s="147" t="s">
        <v>355</v>
      </c>
      <c r="B173" s="145"/>
    </row>
    <row r="174" spans="1:29">
      <c r="A174" s="89" t="s">
        <v>338</v>
      </c>
      <c r="B174" s="72" t="s">
        <v>339</v>
      </c>
      <c r="C174" s="73" t="s">
        <v>184</v>
      </c>
      <c r="D174" s="73" t="s">
        <v>185</v>
      </c>
      <c r="E174" s="73" t="s">
        <v>357</v>
      </c>
      <c r="F174" s="73" t="s">
        <v>82</v>
      </c>
      <c r="G174" s="73" t="s">
        <v>99</v>
      </c>
      <c r="H174" s="73" t="s">
        <v>186</v>
      </c>
      <c r="I174" s="73" t="s">
        <v>100</v>
      </c>
      <c r="J174" s="73" t="s">
        <v>98</v>
      </c>
      <c r="K174" s="73" t="s">
        <v>86</v>
      </c>
      <c r="L174" s="73" t="s">
        <v>187</v>
      </c>
      <c r="M174" s="73" t="s">
        <v>84</v>
      </c>
      <c r="N174" s="73" t="s">
        <v>85</v>
      </c>
      <c r="O174" s="73" t="s">
        <v>101</v>
      </c>
      <c r="P174" s="73" t="s">
        <v>89</v>
      </c>
      <c r="Q174" s="73" t="s">
        <v>188</v>
      </c>
      <c r="R174" s="73" t="s">
        <v>88</v>
      </c>
      <c r="S174" s="73" t="s">
        <v>87</v>
      </c>
      <c r="T174" s="73" t="s">
        <v>83</v>
      </c>
      <c r="U174" s="73" t="s">
        <v>189</v>
      </c>
      <c r="V174" s="73" t="s">
        <v>91</v>
      </c>
      <c r="W174" s="73" t="s">
        <v>92</v>
      </c>
      <c r="X174" s="73" t="s">
        <v>93</v>
      </c>
      <c r="Y174" s="73" t="s">
        <v>94</v>
      </c>
      <c r="Z174" s="73" t="s">
        <v>95</v>
      </c>
      <c r="AA174" s="73" t="s">
        <v>96</v>
      </c>
      <c r="AB174" s="73" t="s">
        <v>90</v>
      </c>
      <c r="AC174" s="68" t="s">
        <v>108</v>
      </c>
    </row>
    <row r="175" spans="1:29">
      <c r="A175" s="148" t="s">
        <v>340</v>
      </c>
      <c r="B175" s="74" t="s">
        <v>299</v>
      </c>
      <c r="C175" s="91">
        <f>C5+C90</f>
        <v>1589949.3000000003</v>
      </c>
      <c r="D175" s="91">
        <f t="shared" ref="D175:AC175" si="20">D5+D90</f>
        <v>0</v>
      </c>
      <c r="E175" s="91">
        <f t="shared" si="20"/>
        <v>300000</v>
      </c>
      <c r="F175" s="91">
        <f t="shared" si="20"/>
        <v>1289949.3000000003</v>
      </c>
      <c r="G175" s="91">
        <f t="shared" si="20"/>
        <v>0</v>
      </c>
      <c r="H175" s="91">
        <f t="shared" si="20"/>
        <v>0</v>
      </c>
      <c r="I175" s="91">
        <f t="shared" si="20"/>
        <v>0</v>
      </c>
      <c r="J175" s="91">
        <f t="shared" si="20"/>
        <v>0</v>
      </c>
      <c r="K175" s="91">
        <f t="shared" si="20"/>
        <v>0</v>
      </c>
      <c r="L175" s="91">
        <f t="shared" si="20"/>
        <v>0</v>
      </c>
      <c r="M175" s="91">
        <f t="shared" si="20"/>
        <v>0</v>
      </c>
      <c r="N175" s="91">
        <f t="shared" si="20"/>
        <v>0</v>
      </c>
      <c r="O175" s="91">
        <f t="shared" si="20"/>
        <v>0</v>
      </c>
      <c r="P175" s="91">
        <f t="shared" si="20"/>
        <v>0</v>
      </c>
      <c r="Q175" s="91">
        <f t="shared" si="20"/>
        <v>0</v>
      </c>
      <c r="R175" s="91">
        <f t="shared" si="20"/>
        <v>0</v>
      </c>
      <c r="S175" s="91">
        <f t="shared" si="20"/>
        <v>0</v>
      </c>
      <c r="T175" s="91">
        <f t="shared" si="20"/>
        <v>0</v>
      </c>
      <c r="U175" s="91">
        <f t="shared" si="20"/>
        <v>0</v>
      </c>
      <c r="V175" s="91">
        <f t="shared" si="20"/>
        <v>0</v>
      </c>
      <c r="W175" s="91">
        <f t="shared" si="20"/>
        <v>0</v>
      </c>
      <c r="X175" s="91">
        <f t="shared" si="20"/>
        <v>0</v>
      </c>
      <c r="Y175" s="91">
        <f t="shared" si="20"/>
        <v>0</v>
      </c>
      <c r="Z175" s="91">
        <f t="shared" si="20"/>
        <v>0</v>
      </c>
      <c r="AA175" s="91">
        <f t="shared" si="20"/>
        <v>0</v>
      </c>
      <c r="AB175" s="91">
        <f t="shared" si="20"/>
        <v>0</v>
      </c>
      <c r="AC175" s="91">
        <f t="shared" si="20"/>
        <v>0</v>
      </c>
    </row>
    <row r="176" spans="1:29">
      <c r="A176" s="149"/>
      <c r="B176" s="76" t="s">
        <v>0</v>
      </c>
      <c r="C176" s="91">
        <f t="shared" ref="C176:AC176" si="21">C6+C91</f>
        <v>3490566.04</v>
      </c>
      <c r="D176" s="91">
        <f t="shared" si="21"/>
        <v>0</v>
      </c>
      <c r="E176" s="91">
        <f t="shared" si="21"/>
        <v>0</v>
      </c>
      <c r="F176" s="91">
        <f t="shared" si="21"/>
        <v>3490566.04</v>
      </c>
      <c r="G176" s="91">
        <f t="shared" si="21"/>
        <v>0</v>
      </c>
      <c r="H176" s="91">
        <f t="shared" si="21"/>
        <v>0</v>
      </c>
      <c r="I176" s="91">
        <f t="shared" si="21"/>
        <v>0</v>
      </c>
      <c r="J176" s="91">
        <f t="shared" si="21"/>
        <v>0</v>
      </c>
      <c r="K176" s="91">
        <f t="shared" si="21"/>
        <v>0</v>
      </c>
      <c r="L176" s="91">
        <f t="shared" si="21"/>
        <v>0</v>
      </c>
      <c r="M176" s="91">
        <f t="shared" si="21"/>
        <v>0</v>
      </c>
      <c r="N176" s="91">
        <f t="shared" si="21"/>
        <v>0</v>
      </c>
      <c r="O176" s="91">
        <f t="shared" si="21"/>
        <v>0</v>
      </c>
      <c r="P176" s="91">
        <f t="shared" si="21"/>
        <v>0</v>
      </c>
      <c r="Q176" s="91">
        <f t="shared" si="21"/>
        <v>0</v>
      </c>
      <c r="R176" s="91">
        <f t="shared" si="21"/>
        <v>0</v>
      </c>
      <c r="S176" s="91">
        <f t="shared" si="21"/>
        <v>0</v>
      </c>
      <c r="T176" s="91">
        <f t="shared" si="21"/>
        <v>0</v>
      </c>
      <c r="U176" s="91">
        <f t="shared" si="21"/>
        <v>0</v>
      </c>
      <c r="V176" s="91">
        <f t="shared" si="21"/>
        <v>0</v>
      </c>
      <c r="W176" s="91">
        <f t="shared" si="21"/>
        <v>0</v>
      </c>
      <c r="X176" s="91">
        <f t="shared" si="21"/>
        <v>0</v>
      </c>
      <c r="Y176" s="91">
        <f t="shared" si="21"/>
        <v>0</v>
      </c>
      <c r="Z176" s="91">
        <f t="shared" si="21"/>
        <v>0</v>
      </c>
      <c r="AA176" s="91">
        <f t="shared" si="21"/>
        <v>0</v>
      </c>
      <c r="AB176" s="91">
        <f t="shared" si="21"/>
        <v>0</v>
      </c>
      <c r="AC176" s="91">
        <f t="shared" si="21"/>
        <v>0</v>
      </c>
    </row>
    <row r="177" spans="1:29">
      <c r="A177" s="149"/>
      <c r="B177" s="76" t="s">
        <v>1</v>
      </c>
      <c r="C177" s="91">
        <f t="shared" ref="C177:AC177" si="22">C7+C92</f>
        <v>0</v>
      </c>
      <c r="D177" s="91">
        <f t="shared" si="22"/>
        <v>0</v>
      </c>
      <c r="E177" s="91">
        <f t="shared" si="22"/>
        <v>0</v>
      </c>
      <c r="F177" s="91">
        <f t="shared" si="22"/>
        <v>0</v>
      </c>
      <c r="G177" s="91">
        <f t="shared" si="22"/>
        <v>0</v>
      </c>
      <c r="H177" s="91">
        <f t="shared" si="22"/>
        <v>0</v>
      </c>
      <c r="I177" s="91">
        <f t="shared" si="22"/>
        <v>0</v>
      </c>
      <c r="J177" s="91">
        <f t="shared" si="22"/>
        <v>0</v>
      </c>
      <c r="K177" s="91">
        <f t="shared" si="22"/>
        <v>0</v>
      </c>
      <c r="L177" s="91">
        <f t="shared" si="22"/>
        <v>0</v>
      </c>
      <c r="M177" s="91">
        <f t="shared" si="22"/>
        <v>0</v>
      </c>
      <c r="N177" s="91">
        <f t="shared" si="22"/>
        <v>0</v>
      </c>
      <c r="O177" s="91">
        <f t="shared" si="22"/>
        <v>0</v>
      </c>
      <c r="P177" s="91">
        <f t="shared" si="22"/>
        <v>0</v>
      </c>
      <c r="Q177" s="91">
        <f t="shared" si="22"/>
        <v>0</v>
      </c>
      <c r="R177" s="91">
        <f t="shared" si="22"/>
        <v>0</v>
      </c>
      <c r="S177" s="91">
        <f t="shared" si="22"/>
        <v>0</v>
      </c>
      <c r="T177" s="91">
        <f t="shared" si="22"/>
        <v>0</v>
      </c>
      <c r="U177" s="91">
        <f t="shared" si="22"/>
        <v>0</v>
      </c>
      <c r="V177" s="91">
        <f t="shared" si="22"/>
        <v>0</v>
      </c>
      <c r="W177" s="91">
        <f t="shared" si="22"/>
        <v>0</v>
      </c>
      <c r="X177" s="91">
        <f t="shared" si="22"/>
        <v>0</v>
      </c>
      <c r="Y177" s="91">
        <f t="shared" si="22"/>
        <v>0</v>
      </c>
      <c r="Z177" s="91">
        <f t="shared" si="22"/>
        <v>0</v>
      </c>
      <c r="AA177" s="91">
        <f t="shared" si="22"/>
        <v>0</v>
      </c>
      <c r="AB177" s="91">
        <f t="shared" si="22"/>
        <v>0</v>
      </c>
      <c r="AC177" s="91">
        <f t="shared" si="22"/>
        <v>0</v>
      </c>
    </row>
    <row r="178" spans="1:29">
      <c r="A178" s="149"/>
      <c r="B178" s="76" t="s">
        <v>300</v>
      </c>
      <c r="C178" s="91">
        <f t="shared" ref="C178:AC178" si="23">C8+C93</f>
        <v>892070.46</v>
      </c>
      <c r="D178" s="91">
        <f t="shared" si="23"/>
        <v>0</v>
      </c>
      <c r="E178" s="91">
        <f t="shared" si="23"/>
        <v>0</v>
      </c>
      <c r="F178" s="91">
        <f t="shared" si="23"/>
        <v>892070.46</v>
      </c>
      <c r="G178" s="91">
        <f t="shared" si="23"/>
        <v>0</v>
      </c>
      <c r="H178" s="91">
        <f t="shared" si="23"/>
        <v>0</v>
      </c>
      <c r="I178" s="91">
        <f t="shared" si="23"/>
        <v>0</v>
      </c>
      <c r="J178" s="91">
        <f t="shared" si="23"/>
        <v>0</v>
      </c>
      <c r="K178" s="91">
        <f t="shared" si="23"/>
        <v>0</v>
      </c>
      <c r="L178" s="91">
        <f t="shared" si="23"/>
        <v>0</v>
      </c>
      <c r="M178" s="91">
        <f t="shared" si="23"/>
        <v>0</v>
      </c>
      <c r="N178" s="91">
        <f t="shared" si="23"/>
        <v>0</v>
      </c>
      <c r="O178" s="91">
        <f t="shared" si="23"/>
        <v>0</v>
      </c>
      <c r="P178" s="91">
        <f t="shared" si="23"/>
        <v>0</v>
      </c>
      <c r="Q178" s="91">
        <f t="shared" si="23"/>
        <v>0</v>
      </c>
      <c r="R178" s="91">
        <f t="shared" si="23"/>
        <v>0</v>
      </c>
      <c r="S178" s="91">
        <f t="shared" si="23"/>
        <v>0</v>
      </c>
      <c r="T178" s="91">
        <f t="shared" si="23"/>
        <v>0</v>
      </c>
      <c r="U178" s="91">
        <f t="shared" si="23"/>
        <v>0</v>
      </c>
      <c r="V178" s="91">
        <f t="shared" si="23"/>
        <v>0</v>
      </c>
      <c r="W178" s="91">
        <f t="shared" si="23"/>
        <v>0</v>
      </c>
      <c r="X178" s="91">
        <f t="shared" si="23"/>
        <v>0</v>
      </c>
      <c r="Y178" s="91">
        <f t="shared" si="23"/>
        <v>0</v>
      </c>
      <c r="Z178" s="91">
        <f t="shared" si="23"/>
        <v>0</v>
      </c>
      <c r="AA178" s="91">
        <f t="shared" si="23"/>
        <v>0</v>
      </c>
      <c r="AB178" s="91">
        <f t="shared" si="23"/>
        <v>0</v>
      </c>
      <c r="AC178" s="91">
        <f t="shared" si="23"/>
        <v>0</v>
      </c>
    </row>
    <row r="179" spans="1:29">
      <c r="A179" s="149"/>
      <c r="B179" s="76" t="s">
        <v>2</v>
      </c>
      <c r="C179" s="91">
        <f t="shared" ref="C179:AC179" si="24">C9+C94</f>
        <v>1638.97</v>
      </c>
      <c r="D179" s="91">
        <f t="shared" si="24"/>
        <v>0</v>
      </c>
      <c r="E179" s="91">
        <f t="shared" si="24"/>
        <v>1638.97</v>
      </c>
      <c r="F179" s="91">
        <f t="shared" si="24"/>
        <v>0</v>
      </c>
      <c r="G179" s="91">
        <f t="shared" si="24"/>
        <v>0</v>
      </c>
      <c r="H179" s="91">
        <f t="shared" si="24"/>
        <v>0</v>
      </c>
      <c r="I179" s="91">
        <f t="shared" si="24"/>
        <v>0</v>
      </c>
      <c r="J179" s="91">
        <f t="shared" si="24"/>
        <v>0</v>
      </c>
      <c r="K179" s="91">
        <f t="shared" si="24"/>
        <v>0</v>
      </c>
      <c r="L179" s="91">
        <f t="shared" si="24"/>
        <v>0</v>
      </c>
      <c r="M179" s="91">
        <f t="shared" si="24"/>
        <v>0</v>
      </c>
      <c r="N179" s="91">
        <f t="shared" si="24"/>
        <v>0</v>
      </c>
      <c r="O179" s="91">
        <f t="shared" si="24"/>
        <v>0</v>
      </c>
      <c r="P179" s="91">
        <f t="shared" si="24"/>
        <v>0</v>
      </c>
      <c r="Q179" s="91">
        <f t="shared" si="24"/>
        <v>0</v>
      </c>
      <c r="R179" s="91">
        <f t="shared" si="24"/>
        <v>0</v>
      </c>
      <c r="S179" s="91">
        <f t="shared" si="24"/>
        <v>0</v>
      </c>
      <c r="T179" s="91">
        <f t="shared" si="24"/>
        <v>0</v>
      </c>
      <c r="U179" s="91">
        <f t="shared" si="24"/>
        <v>0</v>
      </c>
      <c r="V179" s="91">
        <f t="shared" si="24"/>
        <v>0</v>
      </c>
      <c r="W179" s="91">
        <f t="shared" si="24"/>
        <v>0</v>
      </c>
      <c r="X179" s="91">
        <f t="shared" si="24"/>
        <v>0</v>
      </c>
      <c r="Y179" s="91">
        <f t="shared" si="24"/>
        <v>0</v>
      </c>
      <c r="Z179" s="91">
        <f t="shared" si="24"/>
        <v>0</v>
      </c>
      <c r="AA179" s="91">
        <f t="shared" si="24"/>
        <v>0</v>
      </c>
      <c r="AB179" s="91">
        <f t="shared" si="24"/>
        <v>0</v>
      </c>
      <c r="AC179" s="91">
        <f t="shared" si="24"/>
        <v>0</v>
      </c>
    </row>
    <row r="180" spans="1:29">
      <c r="A180" s="149"/>
      <c r="B180" s="76" t="s">
        <v>301</v>
      </c>
      <c r="C180" s="91">
        <f t="shared" ref="C180:AC180" si="25">C10+C95</f>
        <v>1194156.2399999998</v>
      </c>
      <c r="D180" s="91">
        <f t="shared" si="25"/>
        <v>1004.72</v>
      </c>
      <c r="E180" s="91">
        <f t="shared" si="25"/>
        <v>-257894.61</v>
      </c>
      <c r="F180" s="91">
        <f t="shared" si="25"/>
        <v>736010.44999999984</v>
      </c>
      <c r="G180" s="91">
        <f t="shared" si="25"/>
        <v>3181.61</v>
      </c>
      <c r="H180" s="91">
        <f t="shared" si="25"/>
        <v>54709.05</v>
      </c>
      <c r="I180" s="91">
        <f t="shared" si="25"/>
        <v>11351.000000000002</v>
      </c>
      <c r="J180" s="91">
        <f t="shared" si="25"/>
        <v>4.63</v>
      </c>
      <c r="K180" s="91">
        <f t="shared" si="25"/>
        <v>43353.42</v>
      </c>
      <c r="L180" s="91">
        <f t="shared" si="25"/>
        <v>463055.77999999997</v>
      </c>
      <c r="M180" s="91">
        <f t="shared" si="25"/>
        <v>225489.01</v>
      </c>
      <c r="N180" s="91">
        <f t="shared" si="25"/>
        <v>111041.13</v>
      </c>
      <c r="O180" s="91">
        <f t="shared" si="25"/>
        <v>115422.7</v>
      </c>
      <c r="P180" s="91">
        <f t="shared" si="25"/>
        <v>11102.94</v>
      </c>
      <c r="Q180" s="91">
        <f t="shared" si="25"/>
        <v>104879.34000000001</v>
      </c>
      <c r="R180" s="91">
        <f t="shared" si="25"/>
        <v>66175.149999999994</v>
      </c>
      <c r="S180" s="91">
        <f t="shared" si="25"/>
        <v>38704.19</v>
      </c>
      <c r="T180" s="91">
        <f t="shared" si="25"/>
        <v>-2.41</v>
      </c>
      <c r="U180" s="91">
        <f t="shared" si="25"/>
        <v>92391.510000000009</v>
      </c>
      <c r="V180" s="91">
        <f t="shared" si="25"/>
        <v>76428.44</v>
      </c>
      <c r="W180" s="91">
        <f t="shared" si="25"/>
        <v>15218.94</v>
      </c>
      <c r="X180" s="91">
        <f t="shared" si="25"/>
        <v>801</v>
      </c>
      <c r="Y180" s="91">
        <f t="shared" si="25"/>
        <v>-56.870000000000005</v>
      </c>
      <c r="Z180" s="91">
        <f t="shared" si="25"/>
        <v>0</v>
      </c>
      <c r="AA180" s="91">
        <f t="shared" si="25"/>
        <v>0</v>
      </c>
      <c r="AB180" s="91">
        <f t="shared" si="25"/>
        <v>0</v>
      </c>
      <c r="AC180" s="91">
        <f t="shared" si="25"/>
        <v>0</v>
      </c>
    </row>
    <row r="181" spans="1:29">
      <c r="A181" s="149"/>
      <c r="B181" s="77" t="s">
        <v>302</v>
      </c>
      <c r="C181" s="91">
        <f t="shared" ref="C181:AC181" si="26">C11+C96</f>
        <v>0</v>
      </c>
      <c r="D181" s="91">
        <f t="shared" si="26"/>
        <v>0</v>
      </c>
      <c r="E181" s="91">
        <f t="shared" si="26"/>
        <v>0</v>
      </c>
      <c r="F181" s="91">
        <f t="shared" si="26"/>
        <v>0</v>
      </c>
      <c r="G181" s="91">
        <f t="shared" si="26"/>
        <v>0</v>
      </c>
      <c r="H181" s="91">
        <f t="shared" si="26"/>
        <v>0</v>
      </c>
      <c r="I181" s="91">
        <f t="shared" si="26"/>
        <v>0</v>
      </c>
      <c r="J181" s="91">
        <f t="shared" si="26"/>
        <v>0</v>
      </c>
      <c r="K181" s="91">
        <f t="shared" si="26"/>
        <v>0</v>
      </c>
      <c r="L181" s="91">
        <f t="shared" si="26"/>
        <v>0</v>
      </c>
      <c r="M181" s="91">
        <f t="shared" si="26"/>
        <v>0</v>
      </c>
      <c r="N181" s="91">
        <f t="shared" si="26"/>
        <v>0</v>
      </c>
      <c r="O181" s="91">
        <f t="shared" si="26"/>
        <v>0</v>
      </c>
      <c r="P181" s="91">
        <f t="shared" si="26"/>
        <v>0</v>
      </c>
      <c r="Q181" s="91">
        <f t="shared" si="26"/>
        <v>0</v>
      </c>
      <c r="R181" s="91">
        <f t="shared" si="26"/>
        <v>0</v>
      </c>
      <c r="S181" s="91">
        <f t="shared" si="26"/>
        <v>0</v>
      </c>
      <c r="T181" s="91">
        <f t="shared" si="26"/>
        <v>0</v>
      </c>
      <c r="U181" s="91">
        <f t="shared" si="26"/>
        <v>0</v>
      </c>
      <c r="V181" s="91">
        <f t="shared" si="26"/>
        <v>0</v>
      </c>
      <c r="W181" s="91">
        <f t="shared" si="26"/>
        <v>0</v>
      </c>
      <c r="X181" s="91">
        <f t="shared" si="26"/>
        <v>0</v>
      </c>
      <c r="Y181" s="91">
        <f t="shared" si="26"/>
        <v>0</v>
      </c>
      <c r="Z181" s="91">
        <f t="shared" si="26"/>
        <v>0</v>
      </c>
      <c r="AA181" s="91">
        <f t="shared" si="26"/>
        <v>0</v>
      </c>
      <c r="AB181" s="91">
        <f t="shared" si="26"/>
        <v>0</v>
      </c>
      <c r="AC181" s="91">
        <f t="shared" si="26"/>
        <v>0</v>
      </c>
    </row>
    <row r="182" spans="1:29">
      <c r="A182" s="149"/>
      <c r="B182" s="76" t="s">
        <v>303</v>
      </c>
      <c r="C182" s="91">
        <f t="shared" ref="C182:AC182" si="27">C12+C97</f>
        <v>0</v>
      </c>
      <c r="D182" s="91">
        <f t="shared" si="27"/>
        <v>0</v>
      </c>
      <c r="E182" s="91">
        <f t="shared" si="27"/>
        <v>0</v>
      </c>
      <c r="F182" s="91">
        <f t="shared" si="27"/>
        <v>0</v>
      </c>
      <c r="G182" s="91">
        <f t="shared" si="27"/>
        <v>0</v>
      </c>
      <c r="H182" s="91">
        <f t="shared" si="27"/>
        <v>0</v>
      </c>
      <c r="I182" s="91">
        <f t="shared" si="27"/>
        <v>0</v>
      </c>
      <c r="J182" s="91">
        <f t="shared" si="27"/>
        <v>0</v>
      </c>
      <c r="K182" s="91">
        <f t="shared" si="27"/>
        <v>0</v>
      </c>
      <c r="L182" s="91">
        <f t="shared" si="27"/>
        <v>0</v>
      </c>
      <c r="M182" s="91">
        <f t="shared" si="27"/>
        <v>0</v>
      </c>
      <c r="N182" s="91">
        <f t="shared" si="27"/>
        <v>0</v>
      </c>
      <c r="O182" s="91">
        <f t="shared" si="27"/>
        <v>0</v>
      </c>
      <c r="P182" s="91">
        <f t="shared" si="27"/>
        <v>0</v>
      </c>
      <c r="Q182" s="91">
        <f t="shared" si="27"/>
        <v>0</v>
      </c>
      <c r="R182" s="91">
        <f t="shared" si="27"/>
        <v>0</v>
      </c>
      <c r="S182" s="91">
        <f t="shared" si="27"/>
        <v>0</v>
      </c>
      <c r="T182" s="91">
        <f t="shared" si="27"/>
        <v>0</v>
      </c>
      <c r="U182" s="91">
        <f t="shared" si="27"/>
        <v>0</v>
      </c>
      <c r="V182" s="91">
        <f t="shared" si="27"/>
        <v>0</v>
      </c>
      <c r="W182" s="91">
        <f t="shared" si="27"/>
        <v>0</v>
      </c>
      <c r="X182" s="91">
        <f t="shared" si="27"/>
        <v>0</v>
      </c>
      <c r="Y182" s="91">
        <f t="shared" si="27"/>
        <v>0</v>
      </c>
      <c r="Z182" s="91">
        <f t="shared" si="27"/>
        <v>0</v>
      </c>
      <c r="AA182" s="91">
        <f t="shared" si="27"/>
        <v>0</v>
      </c>
      <c r="AB182" s="91">
        <f t="shared" si="27"/>
        <v>0</v>
      </c>
      <c r="AC182" s="91">
        <f t="shared" si="27"/>
        <v>0</v>
      </c>
    </row>
    <row r="183" spans="1:29">
      <c r="A183" s="149"/>
      <c r="B183" s="76" t="s">
        <v>304</v>
      </c>
      <c r="C183" s="91">
        <f t="shared" ref="C183:AC183" si="28">C13+C98</f>
        <v>0</v>
      </c>
      <c r="D183" s="91">
        <f t="shared" si="28"/>
        <v>0</v>
      </c>
      <c r="E183" s="91">
        <f t="shared" si="28"/>
        <v>0</v>
      </c>
      <c r="F183" s="91">
        <f t="shared" si="28"/>
        <v>0</v>
      </c>
      <c r="G183" s="91">
        <f t="shared" si="28"/>
        <v>0</v>
      </c>
      <c r="H183" s="91">
        <f t="shared" si="28"/>
        <v>0</v>
      </c>
      <c r="I183" s="91">
        <f t="shared" si="28"/>
        <v>0</v>
      </c>
      <c r="J183" s="91">
        <f t="shared" si="28"/>
        <v>0</v>
      </c>
      <c r="K183" s="91">
        <f t="shared" si="28"/>
        <v>0</v>
      </c>
      <c r="L183" s="91">
        <f t="shared" si="28"/>
        <v>0</v>
      </c>
      <c r="M183" s="91">
        <f t="shared" si="28"/>
        <v>0</v>
      </c>
      <c r="N183" s="91">
        <f t="shared" si="28"/>
        <v>0</v>
      </c>
      <c r="O183" s="91">
        <f t="shared" si="28"/>
        <v>0</v>
      </c>
      <c r="P183" s="91">
        <f t="shared" si="28"/>
        <v>0</v>
      </c>
      <c r="Q183" s="91">
        <f t="shared" si="28"/>
        <v>0</v>
      </c>
      <c r="R183" s="91">
        <f t="shared" si="28"/>
        <v>0</v>
      </c>
      <c r="S183" s="91">
        <f t="shared" si="28"/>
        <v>0</v>
      </c>
      <c r="T183" s="91">
        <f t="shared" si="28"/>
        <v>0</v>
      </c>
      <c r="U183" s="91">
        <f t="shared" si="28"/>
        <v>0</v>
      </c>
      <c r="V183" s="91">
        <f t="shared" si="28"/>
        <v>0</v>
      </c>
      <c r="W183" s="91">
        <f t="shared" si="28"/>
        <v>0</v>
      </c>
      <c r="X183" s="91">
        <f t="shared" si="28"/>
        <v>0</v>
      </c>
      <c r="Y183" s="91">
        <f t="shared" si="28"/>
        <v>0</v>
      </c>
      <c r="Z183" s="91">
        <f t="shared" si="28"/>
        <v>0</v>
      </c>
      <c r="AA183" s="91">
        <f t="shared" si="28"/>
        <v>0</v>
      </c>
      <c r="AB183" s="91">
        <f t="shared" si="28"/>
        <v>0</v>
      </c>
      <c r="AC183" s="91">
        <f t="shared" si="28"/>
        <v>0</v>
      </c>
    </row>
    <row r="184" spans="1:29">
      <c r="A184" s="149"/>
      <c r="B184" s="78" t="s">
        <v>305</v>
      </c>
      <c r="C184" s="91">
        <f t="shared" ref="C184:AC184" si="29">C14+C99</f>
        <v>0</v>
      </c>
      <c r="D184" s="91">
        <f t="shared" si="29"/>
        <v>0</v>
      </c>
      <c r="E184" s="91">
        <f t="shared" si="29"/>
        <v>0</v>
      </c>
      <c r="F184" s="91">
        <f t="shared" si="29"/>
        <v>0</v>
      </c>
      <c r="G184" s="91">
        <f t="shared" si="29"/>
        <v>0</v>
      </c>
      <c r="H184" s="91">
        <f t="shared" si="29"/>
        <v>0</v>
      </c>
      <c r="I184" s="91">
        <f t="shared" si="29"/>
        <v>0</v>
      </c>
      <c r="J184" s="91">
        <f t="shared" si="29"/>
        <v>0</v>
      </c>
      <c r="K184" s="91">
        <f t="shared" si="29"/>
        <v>0</v>
      </c>
      <c r="L184" s="91">
        <f t="shared" si="29"/>
        <v>0</v>
      </c>
      <c r="M184" s="91">
        <f t="shared" si="29"/>
        <v>0</v>
      </c>
      <c r="N184" s="91">
        <f t="shared" si="29"/>
        <v>0</v>
      </c>
      <c r="O184" s="91">
        <f t="shared" si="29"/>
        <v>0</v>
      </c>
      <c r="P184" s="91">
        <f t="shared" si="29"/>
        <v>0</v>
      </c>
      <c r="Q184" s="91">
        <f t="shared" si="29"/>
        <v>0</v>
      </c>
      <c r="R184" s="91">
        <f t="shared" si="29"/>
        <v>0</v>
      </c>
      <c r="S184" s="91">
        <f t="shared" si="29"/>
        <v>0</v>
      </c>
      <c r="T184" s="91">
        <f t="shared" si="29"/>
        <v>0</v>
      </c>
      <c r="U184" s="91">
        <f t="shared" si="29"/>
        <v>0</v>
      </c>
      <c r="V184" s="91">
        <f t="shared" si="29"/>
        <v>0</v>
      </c>
      <c r="W184" s="91">
        <f t="shared" si="29"/>
        <v>0</v>
      </c>
      <c r="X184" s="91">
        <f t="shared" si="29"/>
        <v>0</v>
      </c>
      <c r="Y184" s="91">
        <f t="shared" si="29"/>
        <v>0</v>
      </c>
      <c r="Z184" s="91">
        <f t="shared" si="29"/>
        <v>0</v>
      </c>
      <c r="AA184" s="91">
        <f t="shared" si="29"/>
        <v>0</v>
      </c>
      <c r="AB184" s="91">
        <f t="shared" si="29"/>
        <v>0</v>
      </c>
      <c r="AC184" s="91">
        <f t="shared" si="29"/>
        <v>0</v>
      </c>
    </row>
    <row r="185" spans="1:29">
      <c r="A185" s="149"/>
      <c r="B185" s="78" t="s">
        <v>3</v>
      </c>
      <c r="C185" s="91">
        <f t="shared" ref="C185:AC185" si="30">C15+C100</f>
        <v>0</v>
      </c>
      <c r="D185" s="91">
        <f t="shared" si="30"/>
        <v>0</v>
      </c>
      <c r="E185" s="91">
        <f t="shared" si="30"/>
        <v>0</v>
      </c>
      <c r="F185" s="91">
        <f t="shared" si="30"/>
        <v>0</v>
      </c>
      <c r="G185" s="91">
        <f t="shared" si="30"/>
        <v>0</v>
      </c>
      <c r="H185" s="91">
        <f t="shared" si="30"/>
        <v>0</v>
      </c>
      <c r="I185" s="91">
        <f t="shared" si="30"/>
        <v>0</v>
      </c>
      <c r="J185" s="91">
        <f t="shared" si="30"/>
        <v>0</v>
      </c>
      <c r="K185" s="91">
        <f t="shared" si="30"/>
        <v>0</v>
      </c>
      <c r="L185" s="91">
        <f t="shared" si="30"/>
        <v>0</v>
      </c>
      <c r="M185" s="91">
        <f t="shared" si="30"/>
        <v>0</v>
      </c>
      <c r="N185" s="91">
        <f t="shared" si="30"/>
        <v>0</v>
      </c>
      <c r="O185" s="91">
        <f t="shared" si="30"/>
        <v>0</v>
      </c>
      <c r="P185" s="91">
        <f t="shared" si="30"/>
        <v>0</v>
      </c>
      <c r="Q185" s="91">
        <f t="shared" si="30"/>
        <v>0</v>
      </c>
      <c r="R185" s="91">
        <f t="shared" si="30"/>
        <v>0</v>
      </c>
      <c r="S185" s="91">
        <f t="shared" si="30"/>
        <v>0</v>
      </c>
      <c r="T185" s="91">
        <f t="shared" si="30"/>
        <v>0</v>
      </c>
      <c r="U185" s="91">
        <f t="shared" si="30"/>
        <v>0</v>
      </c>
      <c r="V185" s="91">
        <f t="shared" si="30"/>
        <v>0</v>
      </c>
      <c r="W185" s="91">
        <f t="shared" si="30"/>
        <v>0</v>
      </c>
      <c r="X185" s="91">
        <f t="shared" si="30"/>
        <v>0</v>
      </c>
      <c r="Y185" s="91">
        <f t="shared" si="30"/>
        <v>0</v>
      </c>
      <c r="Z185" s="91">
        <f t="shared" si="30"/>
        <v>0</v>
      </c>
      <c r="AA185" s="91">
        <f t="shared" si="30"/>
        <v>0</v>
      </c>
      <c r="AB185" s="91">
        <f t="shared" si="30"/>
        <v>0</v>
      </c>
      <c r="AC185" s="91">
        <f t="shared" si="30"/>
        <v>0</v>
      </c>
    </row>
    <row r="186" spans="1:29">
      <c r="A186" s="149"/>
      <c r="B186" s="78" t="s">
        <v>4</v>
      </c>
      <c r="C186" s="91">
        <f t="shared" ref="C186:AC186" si="31">C16+C101</f>
        <v>0</v>
      </c>
      <c r="D186" s="91">
        <f t="shared" si="31"/>
        <v>0</v>
      </c>
      <c r="E186" s="91">
        <f t="shared" si="31"/>
        <v>0</v>
      </c>
      <c r="F186" s="91">
        <f t="shared" si="31"/>
        <v>0</v>
      </c>
      <c r="G186" s="91">
        <f t="shared" si="31"/>
        <v>0</v>
      </c>
      <c r="H186" s="91">
        <f t="shared" si="31"/>
        <v>0</v>
      </c>
      <c r="I186" s="91">
        <f t="shared" si="31"/>
        <v>0</v>
      </c>
      <c r="J186" s="91">
        <f t="shared" si="31"/>
        <v>0</v>
      </c>
      <c r="K186" s="91">
        <f t="shared" si="31"/>
        <v>0</v>
      </c>
      <c r="L186" s="91">
        <f t="shared" si="31"/>
        <v>0</v>
      </c>
      <c r="M186" s="91">
        <f t="shared" si="31"/>
        <v>0</v>
      </c>
      <c r="N186" s="91">
        <f t="shared" si="31"/>
        <v>0</v>
      </c>
      <c r="O186" s="91">
        <f t="shared" si="31"/>
        <v>0</v>
      </c>
      <c r="P186" s="91">
        <f t="shared" si="31"/>
        <v>0</v>
      </c>
      <c r="Q186" s="91">
        <f t="shared" si="31"/>
        <v>0</v>
      </c>
      <c r="R186" s="91">
        <f t="shared" si="31"/>
        <v>0</v>
      </c>
      <c r="S186" s="91">
        <f t="shared" si="31"/>
        <v>0</v>
      </c>
      <c r="T186" s="91">
        <f t="shared" si="31"/>
        <v>0</v>
      </c>
      <c r="U186" s="91">
        <f t="shared" si="31"/>
        <v>0</v>
      </c>
      <c r="V186" s="91">
        <f t="shared" si="31"/>
        <v>0</v>
      </c>
      <c r="W186" s="91">
        <f t="shared" si="31"/>
        <v>0</v>
      </c>
      <c r="X186" s="91">
        <f t="shared" si="31"/>
        <v>0</v>
      </c>
      <c r="Y186" s="91">
        <f t="shared" si="31"/>
        <v>0</v>
      </c>
      <c r="Z186" s="91">
        <f t="shared" si="31"/>
        <v>0</v>
      </c>
      <c r="AA186" s="91">
        <f t="shared" si="31"/>
        <v>0</v>
      </c>
      <c r="AB186" s="91">
        <f t="shared" si="31"/>
        <v>0</v>
      </c>
      <c r="AC186" s="91">
        <f t="shared" si="31"/>
        <v>0</v>
      </c>
    </row>
    <row r="187" spans="1:29">
      <c r="A187" s="149"/>
      <c r="B187" s="78" t="s">
        <v>5</v>
      </c>
      <c r="C187" s="91">
        <f t="shared" ref="C187:AC187" si="32">C17+C102</f>
        <v>1170.33</v>
      </c>
      <c r="D187" s="91">
        <f t="shared" si="32"/>
        <v>0</v>
      </c>
      <c r="E187" s="91">
        <f t="shared" si="32"/>
        <v>86.83</v>
      </c>
      <c r="F187" s="91">
        <f t="shared" si="32"/>
        <v>0</v>
      </c>
      <c r="G187" s="91">
        <f t="shared" si="32"/>
        <v>0</v>
      </c>
      <c r="H187" s="91">
        <f t="shared" si="32"/>
        <v>0</v>
      </c>
      <c r="I187" s="91">
        <f t="shared" si="32"/>
        <v>0</v>
      </c>
      <c r="J187" s="91">
        <f t="shared" si="32"/>
        <v>0</v>
      </c>
      <c r="K187" s="91">
        <f t="shared" si="32"/>
        <v>0</v>
      </c>
      <c r="L187" s="91">
        <f t="shared" si="32"/>
        <v>0</v>
      </c>
      <c r="M187" s="91">
        <f t="shared" si="32"/>
        <v>0</v>
      </c>
      <c r="N187" s="91">
        <f t="shared" si="32"/>
        <v>0</v>
      </c>
      <c r="O187" s="91">
        <f t="shared" si="32"/>
        <v>0</v>
      </c>
      <c r="P187" s="91">
        <f t="shared" si="32"/>
        <v>0</v>
      </c>
      <c r="Q187" s="91">
        <f t="shared" si="32"/>
        <v>0</v>
      </c>
      <c r="R187" s="91">
        <f t="shared" si="32"/>
        <v>0</v>
      </c>
      <c r="S187" s="91">
        <f t="shared" si="32"/>
        <v>0</v>
      </c>
      <c r="T187" s="91">
        <f t="shared" si="32"/>
        <v>0</v>
      </c>
      <c r="U187" s="91">
        <f t="shared" si="32"/>
        <v>1083.5</v>
      </c>
      <c r="V187" s="91">
        <f t="shared" si="32"/>
        <v>0</v>
      </c>
      <c r="W187" s="91">
        <f t="shared" si="32"/>
        <v>0</v>
      </c>
      <c r="X187" s="91">
        <f t="shared" si="32"/>
        <v>0</v>
      </c>
      <c r="Y187" s="91">
        <f t="shared" si="32"/>
        <v>0</v>
      </c>
      <c r="Z187" s="91">
        <f t="shared" si="32"/>
        <v>909.84</v>
      </c>
      <c r="AA187" s="91">
        <f t="shared" si="32"/>
        <v>173.66</v>
      </c>
      <c r="AB187" s="91">
        <f t="shared" si="32"/>
        <v>86.83</v>
      </c>
      <c r="AC187" s="91">
        <f t="shared" si="32"/>
        <v>0</v>
      </c>
    </row>
    <row r="188" spans="1:29">
      <c r="A188" s="149"/>
      <c r="B188" s="78" t="s">
        <v>306</v>
      </c>
      <c r="C188" s="91">
        <f t="shared" ref="C188:AC188" si="33">C18+C103</f>
        <v>0</v>
      </c>
      <c r="D188" s="91">
        <f t="shared" si="33"/>
        <v>0</v>
      </c>
      <c r="E188" s="91">
        <f t="shared" si="33"/>
        <v>0</v>
      </c>
      <c r="F188" s="91">
        <f t="shared" si="33"/>
        <v>0</v>
      </c>
      <c r="G188" s="91">
        <f t="shared" si="33"/>
        <v>0</v>
      </c>
      <c r="H188" s="91">
        <f t="shared" si="33"/>
        <v>0</v>
      </c>
      <c r="I188" s="91">
        <f t="shared" si="33"/>
        <v>0</v>
      </c>
      <c r="J188" s="91">
        <f t="shared" si="33"/>
        <v>0</v>
      </c>
      <c r="K188" s="91">
        <f t="shared" si="33"/>
        <v>0</v>
      </c>
      <c r="L188" s="91">
        <f t="shared" si="33"/>
        <v>0</v>
      </c>
      <c r="M188" s="91">
        <f t="shared" si="33"/>
        <v>0</v>
      </c>
      <c r="N188" s="91">
        <f t="shared" si="33"/>
        <v>0</v>
      </c>
      <c r="O188" s="91">
        <f t="shared" si="33"/>
        <v>0</v>
      </c>
      <c r="P188" s="91">
        <f t="shared" si="33"/>
        <v>0</v>
      </c>
      <c r="Q188" s="91">
        <f t="shared" si="33"/>
        <v>0</v>
      </c>
      <c r="R188" s="91">
        <f t="shared" si="33"/>
        <v>0</v>
      </c>
      <c r="S188" s="91">
        <f t="shared" si="33"/>
        <v>0</v>
      </c>
      <c r="T188" s="91">
        <f t="shared" si="33"/>
        <v>0</v>
      </c>
      <c r="U188" s="91">
        <f t="shared" si="33"/>
        <v>0</v>
      </c>
      <c r="V188" s="91">
        <f t="shared" si="33"/>
        <v>0</v>
      </c>
      <c r="W188" s="91">
        <f t="shared" si="33"/>
        <v>0</v>
      </c>
      <c r="X188" s="91">
        <f t="shared" si="33"/>
        <v>0</v>
      </c>
      <c r="Y188" s="91">
        <f t="shared" si="33"/>
        <v>0</v>
      </c>
      <c r="Z188" s="91">
        <f t="shared" si="33"/>
        <v>0</v>
      </c>
      <c r="AA188" s="91">
        <f t="shared" si="33"/>
        <v>0</v>
      </c>
      <c r="AB188" s="91">
        <f t="shared" si="33"/>
        <v>0</v>
      </c>
      <c r="AC188" s="91">
        <f t="shared" si="33"/>
        <v>0</v>
      </c>
    </row>
    <row r="189" spans="1:29">
      <c r="A189" s="149"/>
      <c r="B189" s="78" t="s">
        <v>307</v>
      </c>
      <c r="C189" s="91">
        <f t="shared" ref="C189:AC189" si="34">C19+C104</f>
        <v>0</v>
      </c>
      <c r="D189" s="91">
        <f t="shared" si="34"/>
        <v>0</v>
      </c>
      <c r="E189" s="91">
        <f t="shared" si="34"/>
        <v>0</v>
      </c>
      <c r="F189" s="91">
        <f t="shared" si="34"/>
        <v>0</v>
      </c>
      <c r="G189" s="91">
        <f t="shared" si="34"/>
        <v>0</v>
      </c>
      <c r="H189" s="91">
        <f t="shared" si="34"/>
        <v>0</v>
      </c>
      <c r="I189" s="91">
        <f t="shared" si="34"/>
        <v>0</v>
      </c>
      <c r="J189" s="91">
        <f t="shared" si="34"/>
        <v>0</v>
      </c>
      <c r="K189" s="91">
        <f t="shared" si="34"/>
        <v>0</v>
      </c>
      <c r="L189" s="91">
        <f t="shared" si="34"/>
        <v>0</v>
      </c>
      <c r="M189" s="91">
        <f t="shared" si="34"/>
        <v>0</v>
      </c>
      <c r="N189" s="91">
        <f t="shared" si="34"/>
        <v>0</v>
      </c>
      <c r="O189" s="91">
        <f t="shared" si="34"/>
        <v>0</v>
      </c>
      <c r="P189" s="91">
        <f t="shared" si="34"/>
        <v>0</v>
      </c>
      <c r="Q189" s="91">
        <f t="shared" si="34"/>
        <v>0</v>
      </c>
      <c r="R189" s="91">
        <f t="shared" si="34"/>
        <v>0</v>
      </c>
      <c r="S189" s="91">
        <f t="shared" si="34"/>
        <v>0</v>
      </c>
      <c r="T189" s="91">
        <f t="shared" si="34"/>
        <v>0</v>
      </c>
      <c r="U189" s="91">
        <f t="shared" si="34"/>
        <v>0</v>
      </c>
      <c r="V189" s="91">
        <f t="shared" si="34"/>
        <v>0</v>
      </c>
      <c r="W189" s="91">
        <f t="shared" si="34"/>
        <v>0</v>
      </c>
      <c r="X189" s="91">
        <f t="shared" si="34"/>
        <v>0</v>
      </c>
      <c r="Y189" s="91">
        <f t="shared" si="34"/>
        <v>0</v>
      </c>
      <c r="Z189" s="91">
        <f t="shared" si="34"/>
        <v>0</v>
      </c>
      <c r="AA189" s="91">
        <f t="shared" si="34"/>
        <v>0</v>
      </c>
      <c r="AB189" s="91">
        <f t="shared" si="34"/>
        <v>0</v>
      </c>
      <c r="AC189" s="91">
        <f t="shared" si="34"/>
        <v>0</v>
      </c>
    </row>
    <row r="190" spans="1:29">
      <c r="A190" s="149"/>
      <c r="B190" s="78" t="s">
        <v>308</v>
      </c>
      <c r="C190" s="91">
        <f t="shared" ref="C190:AC190" si="35">C20+C105</f>
        <v>0</v>
      </c>
      <c r="D190" s="91">
        <f t="shared" si="35"/>
        <v>0</v>
      </c>
      <c r="E190" s="91">
        <f t="shared" si="35"/>
        <v>0</v>
      </c>
      <c r="F190" s="91">
        <f t="shared" si="35"/>
        <v>0</v>
      </c>
      <c r="G190" s="91">
        <f t="shared" si="35"/>
        <v>0</v>
      </c>
      <c r="H190" s="91">
        <f t="shared" si="35"/>
        <v>0</v>
      </c>
      <c r="I190" s="91">
        <f t="shared" si="35"/>
        <v>0</v>
      </c>
      <c r="J190" s="91">
        <f t="shared" si="35"/>
        <v>0</v>
      </c>
      <c r="K190" s="91">
        <f t="shared" si="35"/>
        <v>0</v>
      </c>
      <c r="L190" s="91">
        <f t="shared" si="35"/>
        <v>0</v>
      </c>
      <c r="M190" s="91">
        <f t="shared" si="35"/>
        <v>0</v>
      </c>
      <c r="N190" s="91">
        <f t="shared" si="35"/>
        <v>0</v>
      </c>
      <c r="O190" s="91">
        <f t="shared" si="35"/>
        <v>0</v>
      </c>
      <c r="P190" s="91">
        <f t="shared" si="35"/>
        <v>0</v>
      </c>
      <c r="Q190" s="91">
        <f t="shared" si="35"/>
        <v>0</v>
      </c>
      <c r="R190" s="91">
        <f t="shared" si="35"/>
        <v>0</v>
      </c>
      <c r="S190" s="91">
        <f t="shared" si="35"/>
        <v>0</v>
      </c>
      <c r="T190" s="91">
        <f t="shared" si="35"/>
        <v>0</v>
      </c>
      <c r="U190" s="91">
        <f t="shared" si="35"/>
        <v>0</v>
      </c>
      <c r="V190" s="91">
        <f t="shared" si="35"/>
        <v>0</v>
      </c>
      <c r="W190" s="91">
        <f t="shared" si="35"/>
        <v>0</v>
      </c>
      <c r="X190" s="91">
        <f t="shared" si="35"/>
        <v>0</v>
      </c>
      <c r="Y190" s="91">
        <f t="shared" si="35"/>
        <v>0</v>
      </c>
      <c r="Z190" s="91">
        <f t="shared" si="35"/>
        <v>0</v>
      </c>
      <c r="AA190" s="91">
        <f t="shared" si="35"/>
        <v>0</v>
      </c>
      <c r="AB190" s="91">
        <f t="shared" si="35"/>
        <v>0</v>
      </c>
      <c r="AC190" s="91">
        <f t="shared" si="35"/>
        <v>0</v>
      </c>
    </row>
    <row r="191" spans="1:29">
      <c r="A191" s="149"/>
      <c r="B191" s="78" t="s">
        <v>309</v>
      </c>
      <c r="C191" s="91">
        <f t="shared" ref="C191:AC191" si="36">C21+C106</f>
        <v>0</v>
      </c>
      <c r="D191" s="91">
        <f t="shared" si="36"/>
        <v>0</v>
      </c>
      <c r="E191" s="91">
        <f t="shared" si="36"/>
        <v>0</v>
      </c>
      <c r="F191" s="91">
        <f t="shared" si="36"/>
        <v>0</v>
      </c>
      <c r="G191" s="91">
        <f t="shared" si="36"/>
        <v>0</v>
      </c>
      <c r="H191" s="91">
        <f t="shared" si="36"/>
        <v>0</v>
      </c>
      <c r="I191" s="91">
        <f t="shared" si="36"/>
        <v>0</v>
      </c>
      <c r="J191" s="91">
        <f t="shared" si="36"/>
        <v>0</v>
      </c>
      <c r="K191" s="91">
        <f t="shared" si="36"/>
        <v>0</v>
      </c>
      <c r="L191" s="91">
        <f t="shared" si="36"/>
        <v>0</v>
      </c>
      <c r="M191" s="91">
        <f t="shared" si="36"/>
        <v>0</v>
      </c>
      <c r="N191" s="91">
        <f t="shared" si="36"/>
        <v>0</v>
      </c>
      <c r="O191" s="91">
        <f t="shared" si="36"/>
        <v>0</v>
      </c>
      <c r="P191" s="91">
        <f t="shared" si="36"/>
        <v>0</v>
      </c>
      <c r="Q191" s="91">
        <f t="shared" si="36"/>
        <v>0</v>
      </c>
      <c r="R191" s="91">
        <f t="shared" si="36"/>
        <v>0</v>
      </c>
      <c r="S191" s="91">
        <f t="shared" si="36"/>
        <v>0</v>
      </c>
      <c r="T191" s="91">
        <f t="shared" si="36"/>
        <v>0</v>
      </c>
      <c r="U191" s="91">
        <f t="shared" si="36"/>
        <v>0</v>
      </c>
      <c r="V191" s="91">
        <f t="shared" si="36"/>
        <v>0</v>
      </c>
      <c r="W191" s="91">
        <f t="shared" si="36"/>
        <v>0</v>
      </c>
      <c r="X191" s="91">
        <f t="shared" si="36"/>
        <v>0</v>
      </c>
      <c r="Y191" s="91">
        <f t="shared" si="36"/>
        <v>0</v>
      </c>
      <c r="Z191" s="91">
        <f t="shared" si="36"/>
        <v>0</v>
      </c>
      <c r="AA191" s="91">
        <f t="shared" si="36"/>
        <v>0</v>
      </c>
      <c r="AB191" s="91">
        <f t="shared" si="36"/>
        <v>0</v>
      </c>
      <c r="AC191" s="91">
        <f t="shared" si="36"/>
        <v>0</v>
      </c>
    </row>
    <row r="192" spans="1:29">
      <c r="A192" s="149"/>
      <c r="B192" s="79" t="s">
        <v>6</v>
      </c>
      <c r="C192" s="91">
        <f t="shared" ref="C192:AC192" si="37">C22+C107</f>
        <v>0</v>
      </c>
      <c r="D192" s="91">
        <f t="shared" si="37"/>
        <v>0</v>
      </c>
      <c r="E192" s="91">
        <f t="shared" si="37"/>
        <v>0</v>
      </c>
      <c r="F192" s="91">
        <f t="shared" si="37"/>
        <v>0</v>
      </c>
      <c r="G192" s="91">
        <f t="shared" si="37"/>
        <v>0</v>
      </c>
      <c r="H192" s="91">
        <f t="shared" si="37"/>
        <v>0</v>
      </c>
      <c r="I192" s="91">
        <f t="shared" si="37"/>
        <v>0</v>
      </c>
      <c r="J192" s="91">
        <f t="shared" si="37"/>
        <v>0</v>
      </c>
      <c r="K192" s="91">
        <f t="shared" si="37"/>
        <v>0</v>
      </c>
      <c r="L192" s="91">
        <f t="shared" si="37"/>
        <v>0</v>
      </c>
      <c r="M192" s="91">
        <f t="shared" si="37"/>
        <v>0</v>
      </c>
      <c r="N192" s="91">
        <f t="shared" si="37"/>
        <v>0</v>
      </c>
      <c r="O192" s="91">
        <f t="shared" si="37"/>
        <v>0</v>
      </c>
      <c r="P192" s="91">
        <f t="shared" si="37"/>
        <v>0</v>
      </c>
      <c r="Q192" s="91">
        <f t="shared" si="37"/>
        <v>0</v>
      </c>
      <c r="R192" s="91">
        <f t="shared" si="37"/>
        <v>0</v>
      </c>
      <c r="S192" s="91">
        <f t="shared" si="37"/>
        <v>0</v>
      </c>
      <c r="T192" s="91">
        <f t="shared" si="37"/>
        <v>0</v>
      </c>
      <c r="U192" s="91">
        <f t="shared" si="37"/>
        <v>0</v>
      </c>
      <c r="V192" s="91">
        <f t="shared" si="37"/>
        <v>0</v>
      </c>
      <c r="W192" s="91">
        <f t="shared" si="37"/>
        <v>0</v>
      </c>
      <c r="X192" s="91">
        <f t="shared" si="37"/>
        <v>0</v>
      </c>
      <c r="Y192" s="91">
        <f t="shared" si="37"/>
        <v>0</v>
      </c>
      <c r="Z192" s="91">
        <f t="shared" si="37"/>
        <v>0</v>
      </c>
      <c r="AA192" s="91">
        <f t="shared" si="37"/>
        <v>0</v>
      </c>
      <c r="AB192" s="91">
        <f t="shared" si="37"/>
        <v>0</v>
      </c>
      <c r="AC192" s="91">
        <f t="shared" si="37"/>
        <v>0</v>
      </c>
    </row>
    <row r="193" spans="1:29">
      <c r="A193" s="149"/>
      <c r="B193" s="79" t="s">
        <v>7</v>
      </c>
      <c r="C193" s="91">
        <f t="shared" ref="C193:AC193" si="38">C23+C108</f>
        <v>0</v>
      </c>
      <c r="D193" s="91">
        <f t="shared" si="38"/>
        <v>0</v>
      </c>
      <c r="E193" s="91">
        <f t="shared" si="38"/>
        <v>0</v>
      </c>
      <c r="F193" s="91">
        <f t="shared" si="38"/>
        <v>0</v>
      </c>
      <c r="G193" s="91">
        <f t="shared" si="38"/>
        <v>0</v>
      </c>
      <c r="H193" s="91">
        <f t="shared" si="38"/>
        <v>0</v>
      </c>
      <c r="I193" s="91">
        <f t="shared" si="38"/>
        <v>0</v>
      </c>
      <c r="J193" s="91">
        <f t="shared" si="38"/>
        <v>0</v>
      </c>
      <c r="K193" s="91">
        <f t="shared" si="38"/>
        <v>0</v>
      </c>
      <c r="L193" s="91">
        <f t="shared" si="38"/>
        <v>0</v>
      </c>
      <c r="M193" s="91">
        <f t="shared" si="38"/>
        <v>0</v>
      </c>
      <c r="N193" s="91">
        <f t="shared" si="38"/>
        <v>0</v>
      </c>
      <c r="O193" s="91">
        <f t="shared" si="38"/>
        <v>0</v>
      </c>
      <c r="P193" s="91">
        <f t="shared" si="38"/>
        <v>0</v>
      </c>
      <c r="Q193" s="91">
        <f t="shared" si="38"/>
        <v>0</v>
      </c>
      <c r="R193" s="91">
        <f t="shared" si="38"/>
        <v>0</v>
      </c>
      <c r="S193" s="91">
        <f t="shared" si="38"/>
        <v>0</v>
      </c>
      <c r="T193" s="91">
        <f t="shared" si="38"/>
        <v>0</v>
      </c>
      <c r="U193" s="91">
        <f t="shared" si="38"/>
        <v>0</v>
      </c>
      <c r="V193" s="91">
        <f t="shared" si="38"/>
        <v>0</v>
      </c>
      <c r="W193" s="91">
        <f t="shared" si="38"/>
        <v>0</v>
      </c>
      <c r="X193" s="91">
        <f t="shared" si="38"/>
        <v>0</v>
      </c>
      <c r="Y193" s="91">
        <f t="shared" si="38"/>
        <v>0</v>
      </c>
      <c r="Z193" s="91">
        <f t="shared" si="38"/>
        <v>0</v>
      </c>
      <c r="AA193" s="91">
        <f t="shared" si="38"/>
        <v>0</v>
      </c>
      <c r="AB193" s="91">
        <f t="shared" si="38"/>
        <v>0</v>
      </c>
      <c r="AC193" s="91">
        <f t="shared" si="38"/>
        <v>0</v>
      </c>
    </row>
    <row r="194" spans="1:29">
      <c r="A194" s="149"/>
      <c r="B194" s="79" t="s">
        <v>8</v>
      </c>
      <c r="C194" s="91">
        <f t="shared" ref="C194:AC194" si="39">C24+C109</f>
        <v>0</v>
      </c>
      <c r="D194" s="91">
        <f t="shared" si="39"/>
        <v>0</v>
      </c>
      <c r="E194" s="91">
        <f t="shared" si="39"/>
        <v>0</v>
      </c>
      <c r="F194" s="91">
        <f t="shared" si="39"/>
        <v>0</v>
      </c>
      <c r="G194" s="91">
        <f t="shared" si="39"/>
        <v>0</v>
      </c>
      <c r="H194" s="91">
        <f t="shared" si="39"/>
        <v>0</v>
      </c>
      <c r="I194" s="91">
        <f t="shared" si="39"/>
        <v>0</v>
      </c>
      <c r="J194" s="91">
        <f t="shared" si="39"/>
        <v>0</v>
      </c>
      <c r="K194" s="91">
        <f t="shared" si="39"/>
        <v>0</v>
      </c>
      <c r="L194" s="91">
        <f t="shared" si="39"/>
        <v>0</v>
      </c>
      <c r="M194" s="91">
        <f t="shared" si="39"/>
        <v>0</v>
      </c>
      <c r="N194" s="91">
        <f t="shared" si="39"/>
        <v>0</v>
      </c>
      <c r="O194" s="91">
        <f t="shared" si="39"/>
        <v>0</v>
      </c>
      <c r="P194" s="91">
        <f t="shared" si="39"/>
        <v>0</v>
      </c>
      <c r="Q194" s="91">
        <f t="shared" si="39"/>
        <v>0</v>
      </c>
      <c r="R194" s="91">
        <f t="shared" si="39"/>
        <v>0</v>
      </c>
      <c r="S194" s="91">
        <f t="shared" si="39"/>
        <v>0</v>
      </c>
      <c r="T194" s="91">
        <f t="shared" si="39"/>
        <v>0</v>
      </c>
      <c r="U194" s="91">
        <f t="shared" si="39"/>
        <v>0</v>
      </c>
      <c r="V194" s="91">
        <f t="shared" si="39"/>
        <v>0</v>
      </c>
      <c r="W194" s="91">
        <f t="shared" si="39"/>
        <v>0</v>
      </c>
      <c r="X194" s="91">
        <f t="shared" si="39"/>
        <v>0</v>
      </c>
      <c r="Y194" s="91">
        <f t="shared" si="39"/>
        <v>0</v>
      </c>
      <c r="Z194" s="91">
        <f t="shared" si="39"/>
        <v>0</v>
      </c>
      <c r="AA194" s="91">
        <f t="shared" si="39"/>
        <v>0</v>
      </c>
      <c r="AB194" s="91">
        <f t="shared" si="39"/>
        <v>0</v>
      </c>
      <c r="AC194" s="91">
        <f t="shared" si="39"/>
        <v>0</v>
      </c>
    </row>
    <row r="195" spans="1:29">
      <c r="A195" s="150"/>
      <c r="B195" s="80" t="s">
        <v>343</v>
      </c>
      <c r="C195" s="92">
        <f t="shared" ref="C195:AC195" si="40">C25+C110</f>
        <v>7169551.3400000008</v>
      </c>
      <c r="D195" s="92">
        <f t="shared" si="40"/>
        <v>1004.72</v>
      </c>
      <c r="E195" s="92">
        <f t="shared" si="40"/>
        <v>43831.190000000017</v>
      </c>
      <c r="F195" s="92">
        <f t="shared" si="40"/>
        <v>6408596.25</v>
      </c>
      <c r="G195" s="92">
        <f t="shared" si="40"/>
        <v>3181.61</v>
      </c>
      <c r="H195" s="92">
        <f t="shared" si="40"/>
        <v>54709.05</v>
      </c>
      <c r="I195" s="92">
        <f t="shared" si="40"/>
        <v>11351.000000000002</v>
      </c>
      <c r="J195" s="92">
        <f t="shared" si="40"/>
        <v>4.63</v>
      </c>
      <c r="K195" s="92">
        <f t="shared" si="40"/>
        <v>43353.42</v>
      </c>
      <c r="L195" s="92">
        <f t="shared" si="40"/>
        <v>463055.77999999997</v>
      </c>
      <c r="M195" s="92">
        <f t="shared" si="40"/>
        <v>225489.01</v>
      </c>
      <c r="N195" s="92">
        <f t="shared" si="40"/>
        <v>111041.13</v>
      </c>
      <c r="O195" s="92">
        <f t="shared" si="40"/>
        <v>115422.7</v>
      </c>
      <c r="P195" s="92">
        <f t="shared" si="40"/>
        <v>11102.94</v>
      </c>
      <c r="Q195" s="92">
        <f t="shared" si="40"/>
        <v>104879.34000000001</v>
      </c>
      <c r="R195" s="92">
        <f t="shared" si="40"/>
        <v>66175.149999999994</v>
      </c>
      <c r="S195" s="92">
        <f t="shared" si="40"/>
        <v>38704.19</v>
      </c>
      <c r="T195" s="92">
        <f t="shared" si="40"/>
        <v>-2.41</v>
      </c>
      <c r="U195" s="92">
        <f t="shared" si="40"/>
        <v>93475.010000000009</v>
      </c>
      <c r="V195" s="92">
        <f t="shared" si="40"/>
        <v>76428.44</v>
      </c>
      <c r="W195" s="92">
        <f t="shared" si="40"/>
        <v>15218.94</v>
      </c>
      <c r="X195" s="92">
        <f t="shared" si="40"/>
        <v>801</v>
      </c>
      <c r="Y195" s="92">
        <f t="shared" si="40"/>
        <v>-56.870000000000005</v>
      </c>
      <c r="Z195" s="92">
        <f t="shared" si="40"/>
        <v>909.84</v>
      </c>
      <c r="AA195" s="92">
        <f t="shared" si="40"/>
        <v>173.66</v>
      </c>
      <c r="AB195" s="92">
        <f t="shared" si="40"/>
        <v>86.83</v>
      </c>
      <c r="AC195" s="92">
        <f t="shared" si="40"/>
        <v>0</v>
      </c>
    </row>
    <row r="196" spans="1:29">
      <c r="A196" s="148" t="s">
        <v>344</v>
      </c>
      <c r="B196" s="81" t="s">
        <v>312</v>
      </c>
      <c r="C196" s="91">
        <f t="shared" ref="C196:AC196" si="41">C26+C111</f>
        <v>26674869.149999999</v>
      </c>
      <c r="D196" s="91">
        <f t="shared" si="41"/>
        <v>0</v>
      </c>
      <c r="E196" s="91">
        <f t="shared" si="41"/>
        <v>7623170.9600000009</v>
      </c>
      <c r="F196" s="91">
        <f t="shared" si="41"/>
        <v>13409492.439999996</v>
      </c>
      <c r="G196" s="91">
        <f t="shared" si="41"/>
        <v>369164</v>
      </c>
      <c r="H196" s="91">
        <f t="shared" si="41"/>
        <v>1077228</v>
      </c>
      <c r="I196" s="91">
        <f t="shared" si="41"/>
        <v>253244</v>
      </c>
      <c r="J196" s="91">
        <f t="shared" si="41"/>
        <v>226376</v>
      </c>
      <c r="K196" s="91">
        <f t="shared" si="41"/>
        <v>597608</v>
      </c>
      <c r="L196" s="91">
        <f t="shared" si="41"/>
        <v>631443.47</v>
      </c>
      <c r="M196" s="91">
        <f t="shared" si="41"/>
        <v>88900</v>
      </c>
      <c r="N196" s="91">
        <f t="shared" si="41"/>
        <v>140853.32999999999</v>
      </c>
      <c r="O196" s="91">
        <f t="shared" si="41"/>
        <v>269482.14</v>
      </c>
      <c r="P196" s="91">
        <f t="shared" si="41"/>
        <v>132208</v>
      </c>
      <c r="Q196" s="91">
        <f t="shared" si="41"/>
        <v>613468</v>
      </c>
      <c r="R196" s="91">
        <f t="shared" si="41"/>
        <v>282500</v>
      </c>
      <c r="S196" s="91">
        <f t="shared" si="41"/>
        <v>330968</v>
      </c>
      <c r="T196" s="91">
        <f t="shared" si="41"/>
        <v>281157.23</v>
      </c>
      <c r="U196" s="91">
        <f t="shared" si="41"/>
        <v>3320066.2800000003</v>
      </c>
      <c r="V196" s="91">
        <f t="shared" si="41"/>
        <v>1026887.53</v>
      </c>
      <c r="W196" s="91">
        <f t="shared" si="41"/>
        <v>1165088</v>
      </c>
      <c r="X196" s="91">
        <f t="shared" si="41"/>
        <v>448315.75</v>
      </c>
      <c r="Y196" s="91">
        <f t="shared" si="41"/>
        <v>167295</v>
      </c>
      <c r="Z196" s="91">
        <f t="shared" si="41"/>
        <v>325480</v>
      </c>
      <c r="AA196" s="91">
        <f t="shared" si="41"/>
        <v>187000</v>
      </c>
      <c r="AB196" s="91">
        <f t="shared" si="41"/>
        <v>415894</v>
      </c>
      <c r="AC196" s="91">
        <f t="shared" si="41"/>
        <v>866124.03</v>
      </c>
    </row>
    <row r="197" spans="1:29">
      <c r="A197" s="149"/>
      <c r="B197" s="79" t="s">
        <v>313</v>
      </c>
      <c r="C197" s="91">
        <f t="shared" ref="C197:AC197" si="42">C27+C112</f>
        <v>0</v>
      </c>
      <c r="D197" s="91">
        <f t="shared" si="42"/>
        <v>0</v>
      </c>
      <c r="E197" s="91">
        <f t="shared" si="42"/>
        <v>0</v>
      </c>
      <c r="F197" s="91">
        <f t="shared" si="42"/>
        <v>0</v>
      </c>
      <c r="G197" s="91">
        <f t="shared" si="42"/>
        <v>0</v>
      </c>
      <c r="H197" s="91">
        <f t="shared" si="42"/>
        <v>0</v>
      </c>
      <c r="I197" s="91">
        <f t="shared" si="42"/>
        <v>0</v>
      </c>
      <c r="J197" s="91">
        <f t="shared" si="42"/>
        <v>0</v>
      </c>
      <c r="K197" s="91">
        <f t="shared" si="42"/>
        <v>0</v>
      </c>
      <c r="L197" s="91">
        <f t="shared" si="42"/>
        <v>0</v>
      </c>
      <c r="M197" s="91">
        <f t="shared" si="42"/>
        <v>0</v>
      </c>
      <c r="N197" s="91">
        <f t="shared" si="42"/>
        <v>0</v>
      </c>
      <c r="O197" s="91">
        <f t="shared" si="42"/>
        <v>0</v>
      </c>
      <c r="P197" s="91">
        <f t="shared" si="42"/>
        <v>0</v>
      </c>
      <c r="Q197" s="91">
        <f t="shared" si="42"/>
        <v>0</v>
      </c>
      <c r="R197" s="91">
        <f t="shared" si="42"/>
        <v>0</v>
      </c>
      <c r="S197" s="91">
        <f t="shared" si="42"/>
        <v>0</v>
      </c>
      <c r="T197" s="91">
        <f t="shared" si="42"/>
        <v>0</v>
      </c>
      <c r="U197" s="91">
        <f t="shared" si="42"/>
        <v>0</v>
      </c>
      <c r="V197" s="91">
        <f t="shared" si="42"/>
        <v>0</v>
      </c>
      <c r="W197" s="91">
        <f t="shared" si="42"/>
        <v>0</v>
      </c>
      <c r="X197" s="91">
        <f t="shared" si="42"/>
        <v>0</v>
      </c>
      <c r="Y197" s="91">
        <f t="shared" si="42"/>
        <v>0</v>
      </c>
      <c r="Z197" s="91">
        <f t="shared" si="42"/>
        <v>0</v>
      </c>
      <c r="AA197" s="91">
        <f t="shared" si="42"/>
        <v>0</v>
      </c>
      <c r="AB197" s="91">
        <f t="shared" si="42"/>
        <v>0</v>
      </c>
      <c r="AC197" s="91">
        <f t="shared" si="42"/>
        <v>0</v>
      </c>
    </row>
    <row r="198" spans="1:29">
      <c r="A198" s="149"/>
      <c r="B198" s="79" t="s">
        <v>314</v>
      </c>
      <c r="C198" s="91">
        <f t="shared" ref="C198:AC198" si="43">C28+C113</f>
        <v>1580445.74</v>
      </c>
      <c r="D198" s="91">
        <f t="shared" si="43"/>
        <v>0</v>
      </c>
      <c r="E198" s="91">
        <f t="shared" si="43"/>
        <v>359336.28</v>
      </c>
      <c r="F198" s="91">
        <f t="shared" si="43"/>
        <v>784983.62</v>
      </c>
      <c r="G198" s="91">
        <f t="shared" si="43"/>
        <v>13100</v>
      </c>
      <c r="H198" s="91">
        <f t="shared" si="43"/>
        <v>35811</v>
      </c>
      <c r="I198" s="91">
        <f t="shared" si="43"/>
        <v>7900</v>
      </c>
      <c r="J198" s="91">
        <f t="shared" si="43"/>
        <v>9171</v>
      </c>
      <c r="K198" s="91">
        <f t="shared" si="43"/>
        <v>18740</v>
      </c>
      <c r="L198" s="91">
        <f t="shared" si="43"/>
        <v>37141.839999999997</v>
      </c>
      <c r="M198" s="91">
        <f t="shared" si="43"/>
        <v>8140</v>
      </c>
      <c r="N198" s="91">
        <f t="shared" si="43"/>
        <v>10200</v>
      </c>
      <c r="O198" s="91">
        <f t="shared" si="43"/>
        <v>11081.84</v>
      </c>
      <c r="P198" s="91">
        <f t="shared" si="43"/>
        <v>7720</v>
      </c>
      <c r="Q198" s="91">
        <f t="shared" si="43"/>
        <v>21700</v>
      </c>
      <c r="R198" s="91">
        <f t="shared" si="43"/>
        <v>12060</v>
      </c>
      <c r="S198" s="91">
        <f t="shared" si="43"/>
        <v>9640</v>
      </c>
      <c r="T198" s="91">
        <f t="shared" si="43"/>
        <v>11380</v>
      </c>
      <c r="U198" s="91">
        <f t="shared" si="43"/>
        <v>341473</v>
      </c>
      <c r="V198" s="91">
        <f t="shared" si="43"/>
        <v>33730</v>
      </c>
      <c r="W198" s="91">
        <f t="shared" si="43"/>
        <v>263010</v>
      </c>
      <c r="X198" s="91">
        <f t="shared" si="43"/>
        <v>11800</v>
      </c>
      <c r="Y198" s="91">
        <f t="shared" si="43"/>
        <v>10080</v>
      </c>
      <c r="Z198" s="91">
        <f t="shared" si="43"/>
        <v>15230.5</v>
      </c>
      <c r="AA198" s="91">
        <f t="shared" si="43"/>
        <v>7622.5</v>
      </c>
      <c r="AB198" s="91">
        <f t="shared" si="43"/>
        <v>13220</v>
      </c>
      <c r="AC198" s="91">
        <f t="shared" si="43"/>
        <v>51500</v>
      </c>
    </row>
    <row r="199" spans="1:29">
      <c r="A199" s="149"/>
      <c r="B199" s="79" t="s">
        <v>315</v>
      </c>
      <c r="C199" s="91">
        <f t="shared" ref="C199:AC199" si="44">C29+C114</f>
        <v>273061.83</v>
      </c>
      <c r="D199" s="91">
        <f t="shared" si="44"/>
        <v>0</v>
      </c>
      <c r="E199" s="91">
        <f t="shared" si="44"/>
        <v>198387.85</v>
      </c>
      <c r="F199" s="91">
        <f t="shared" si="44"/>
        <v>45001.98</v>
      </c>
      <c r="G199" s="91">
        <f t="shared" si="44"/>
        <v>5744</v>
      </c>
      <c r="H199" s="91">
        <f t="shared" si="44"/>
        <v>6685</v>
      </c>
      <c r="I199" s="91">
        <f t="shared" si="44"/>
        <v>2625</v>
      </c>
      <c r="J199" s="91">
        <f t="shared" si="44"/>
        <v>3115</v>
      </c>
      <c r="K199" s="91">
        <f t="shared" si="44"/>
        <v>945</v>
      </c>
      <c r="L199" s="91">
        <f t="shared" si="44"/>
        <v>150</v>
      </c>
      <c r="M199" s="91">
        <f t="shared" si="44"/>
        <v>0</v>
      </c>
      <c r="N199" s="91">
        <f t="shared" si="44"/>
        <v>0</v>
      </c>
      <c r="O199" s="91">
        <f t="shared" si="44"/>
        <v>150</v>
      </c>
      <c r="P199" s="91">
        <f t="shared" si="44"/>
        <v>0</v>
      </c>
      <c r="Q199" s="91">
        <f t="shared" si="44"/>
        <v>1050</v>
      </c>
      <c r="R199" s="91">
        <f t="shared" si="44"/>
        <v>1050</v>
      </c>
      <c r="S199" s="91">
        <f t="shared" si="44"/>
        <v>0</v>
      </c>
      <c r="T199" s="91">
        <f t="shared" si="44"/>
        <v>64800</v>
      </c>
      <c r="U199" s="91">
        <f t="shared" si="44"/>
        <v>21787</v>
      </c>
      <c r="V199" s="91">
        <f t="shared" si="44"/>
        <v>14157</v>
      </c>
      <c r="W199" s="91">
        <f t="shared" si="44"/>
        <v>3430</v>
      </c>
      <c r="X199" s="91">
        <f t="shared" si="44"/>
        <v>2765</v>
      </c>
      <c r="Y199" s="91">
        <f t="shared" si="44"/>
        <v>1435</v>
      </c>
      <c r="Z199" s="91">
        <f t="shared" si="44"/>
        <v>0</v>
      </c>
      <c r="AA199" s="91">
        <f t="shared" si="44"/>
        <v>0</v>
      </c>
      <c r="AB199" s="91">
        <f t="shared" si="44"/>
        <v>17716.599999999999</v>
      </c>
      <c r="AC199" s="91">
        <f t="shared" si="44"/>
        <v>13824.66</v>
      </c>
    </row>
    <row r="200" spans="1:29">
      <c r="A200" s="149"/>
      <c r="B200" s="79" t="s">
        <v>316</v>
      </c>
      <c r="C200" s="91">
        <f t="shared" ref="C200:AC200" si="45">C30+C115</f>
        <v>567566.23</v>
      </c>
      <c r="D200" s="91">
        <f t="shared" si="45"/>
        <v>0</v>
      </c>
      <c r="E200" s="91">
        <f t="shared" si="45"/>
        <v>341347.64</v>
      </c>
      <c r="F200" s="91">
        <f t="shared" si="45"/>
        <v>219672.99</v>
      </c>
      <c r="G200" s="91">
        <f t="shared" si="45"/>
        <v>0</v>
      </c>
      <c r="H200" s="91">
        <f t="shared" si="45"/>
        <v>0</v>
      </c>
      <c r="I200" s="91">
        <f t="shared" si="45"/>
        <v>0</v>
      </c>
      <c r="J200" s="91">
        <f t="shared" si="45"/>
        <v>0</v>
      </c>
      <c r="K200" s="91">
        <f t="shared" si="45"/>
        <v>0</v>
      </c>
      <c r="L200" s="91">
        <f t="shared" si="45"/>
        <v>0</v>
      </c>
      <c r="M200" s="91">
        <f t="shared" si="45"/>
        <v>0</v>
      </c>
      <c r="N200" s="91">
        <f t="shared" si="45"/>
        <v>0</v>
      </c>
      <c r="O200" s="91">
        <f t="shared" si="45"/>
        <v>0</v>
      </c>
      <c r="P200" s="91">
        <f t="shared" si="45"/>
        <v>0</v>
      </c>
      <c r="Q200" s="91">
        <f t="shared" si="45"/>
        <v>0</v>
      </c>
      <c r="R200" s="91">
        <f t="shared" si="45"/>
        <v>0</v>
      </c>
      <c r="S200" s="91">
        <f t="shared" si="45"/>
        <v>0</v>
      </c>
      <c r="T200" s="91">
        <f t="shared" si="45"/>
        <v>96143</v>
      </c>
      <c r="U200" s="91">
        <f t="shared" si="45"/>
        <v>6545.6</v>
      </c>
      <c r="V200" s="91">
        <f t="shared" si="45"/>
        <v>727.29</v>
      </c>
      <c r="W200" s="91">
        <f t="shared" si="45"/>
        <v>1454.58</v>
      </c>
      <c r="X200" s="91">
        <f t="shared" si="45"/>
        <v>0</v>
      </c>
      <c r="Y200" s="91">
        <f t="shared" si="45"/>
        <v>0</v>
      </c>
      <c r="Z200" s="91">
        <f t="shared" si="45"/>
        <v>3151.58</v>
      </c>
      <c r="AA200" s="91">
        <f t="shared" si="45"/>
        <v>1212.1500000000001</v>
      </c>
      <c r="AB200" s="91">
        <f t="shared" si="45"/>
        <v>5007.13</v>
      </c>
      <c r="AC200" s="91">
        <f t="shared" si="45"/>
        <v>183577.02</v>
      </c>
    </row>
    <row r="201" spans="1:29">
      <c r="A201" s="149"/>
      <c r="B201" s="79" t="s">
        <v>317</v>
      </c>
      <c r="C201" s="91">
        <f t="shared" ref="C201:AC201" si="46">C31+C116</f>
        <v>53652.180000000008</v>
      </c>
      <c r="D201" s="91">
        <f t="shared" si="46"/>
        <v>0</v>
      </c>
      <c r="E201" s="91">
        <f t="shared" si="46"/>
        <v>43128.750000000007</v>
      </c>
      <c r="F201" s="91">
        <f t="shared" si="46"/>
        <v>9440.82</v>
      </c>
      <c r="G201" s="91">
        <f t="shared" si="46"/>
        <v>5725.25</v>
      </c>
      <c r="H201" s="91">
        <f t="shared" si="46"/>
        <v>0</v>
      </c>
      <c r="I201" s="91">
        <f t="shared" si="46"/>
        <v>0</v>
      </c>
      <c r="J201" s="91">
        <f t="shared" si="46"/>
        <v>0</v>
      </c>
      <c r="K201" s="91">
        <f t="shared" si="46"/>
        <v>0</v>
      </c>
      <c r="L201" s="91">
        <f t="shared" si="46"/>
        <v>1082.6099999999999</v>
      </c>
      <c r="M201" s="91">
        <f t="shared" si="46"/>
        <v>0</v>
      </c>
      <c r="N201" s="91">
        <f t="shared" si="46"/>
        <v>0</v>
      </c>
      <c r="O201" s="91">
        <f t="shared" si="46"/>
        <v>1082.6099999999999</v>
      </c>
      <c r="P201" s="91">
        <f t="shared" si="46"/>
        <v>0</v>
      </c>
      <c r="Q201" s="91">
        <f t="shared" si="46"/>
        <v>0</v>
      </c>
      <c r="R201" s="91">
        <f t="shared" si="46"/>
        <v>0</v>
      </c>
      <c r="S201" s="91">
        <f t="shared" si="46"/>
        <v>0</v>
      </c>
      <c r="T201" s="91">
        <f t="shared" si="46"/>
        <v>970.87</v>
      </c>
      <c r="U201" s="91">
        <f t="shared" si="46"/>
        <v>0</v>
      </c>
      <c r="V201" s="91">
        <f t="shared" si="46"/>
        <v>0</v>
      </c>
      <c r="W201" s="91">
        <f t="shared" si="46"/>
        <v>0</v>
      </c>
      <c r="X201" s="91">
        <f t="shared" si="46"/>
        <v>0</v>
      </c>
      <c r="Y201" s="91">
        <f t="shared" si="46"/>
        <v>0</v>
      </c>
      <c r="Z201" s="91">
        <f t="shared" si="46"/>
        <v>0</v>
      </c>
      <c r="AA201" s="91">
        <f t="shared" si="46"/>
        <v>0</v>
      </c>
      <c r="AB201" s="91">
        <f t="shared" si="46"/>
        <v>225</v>
      </c>
      <c r="AC201" s="91">
        <f t="shared" si="46"/>
        <v>0</v>
      </c>
    </row>
    <row r="202" spans="1:29">
      <c r="A202" s="149"/>
      <c r="B202" s="79" t="s">
        <v>9</v>
      </c>
      <c r="C202" s="91">
        <f t="shared" ref="C202:AC202" si="47">C32+C117</f>
        <v>2754726.4200000004</v>
      </c>
      <c r="D202" s="91">
        <f t="shared" si="47"/>
        <v>0</v>
      </c>
      <c r="E202" s="91">
        <f t="shared" si="47"/>
        <v>531910.82999999996</v>
      </c>
      <c r="F202" s="91">
        <f t="shared" si="47"/>
        <v>1667161.0500000003</v>
      </c>
      <c r="G202" s="91">
        <f t="shared" si="47"/>
        <v>28033.98</v>
      </c>
      <c r="H202" s="91">
        <f t="shared" si="47"/>
        <v>86224</v>
      </c>
      <c r="I202" s="91">
        <f t="shared" si="47"/>
        <v>23274.74</v>
      </c>
      <c r="J202" s="91">
        <f t="shared" si="47"/>
        <v>19093.77</v>
      </c>
      <c r="K202" s="91">
        <f t="shared" si="47"/>
        <v>43855.49</v>
      </c>
      <c r="L202" s="91">
        <f t="shared" si="47"/>
        <v>77752.23</v>
      </c>
      <c r="M202" s="91">
        <f t="shared" si="47"/>
        <v>13757.71</v>
      </c>
      <c r="N202" s="91">
        <f t="shared" si="47"/>
        <v>25540.47</v>
      </c>
      <c r="O202" s="91">
        <f t="shared" si="47"/>
        <v>24193.52</v>
      </c>
      <c r="P202" s="91">
        <f t="shared" si="47"/>
        <v>14260.53</v>
      </c>
      <c r="Q202" s="91">
        <f t="shared" si="47"/>
        <v>50713.58</v>
      </c>
      <c r="R202" s="91">
        <f t="shared" si="47"/>
        <v>24326.74</v>
      </c>
      <c r="S202" s="91">
        <f t="shared" si="47"/>
        <v>26386.84</v>
      </c>
      <c r="T202" s="91">
        <f t="shared" si="47"/>
        <v>31414.52</v>
      </c>
      <c r="U202" s="91">
        <f t="shared" si="47"/>
        <v>340964.73000000004</v>
      </c>
      <c r="V202" s="91">
        <f t="shared" si="47"/>
        <v>112316.38</v>
      </c>
      <c r="W202" s="91">
        <f t="shared" si="47"/>
        <v>102441.27</v>
      </c>
      <c r="X202" s="91">
        <f t="shared" si="47"/>
        <v>38139</v>
      </c>
      <c r="Y202" s="91">
        <f t="shared" si="47"/>
        <v>11240.15</v>
      </c>
      <c r="Z202" s="91">
        <f t="shared" si="47"/>
        <v>49681.02</v>
      </c>
      <c r="AA202" s="91">
        <f t="shared" si="47"/>
        <v>27146.91</v>
      </c>
      <c r="AB202" s="91">
        <f t="shared" si="47"/>
        <v>42008.07</v>
      </c>
      <c r="AC202" s="91">
        <f t="shared" si="47"/>
        <v>73527.91</v>
      </c>
    </row>
    <row r="203" spans="1:29">
      <c r="A203" s="149"/>
      <c r="B203" s="79" t="s">
        <v>10</v>
      </c>
      <c r="C203" s="91">
        <f t="shared" ref="C203:AC203" si="48">C33+C118</f>
        <v>1512304.5899999999</v>
      </c>
      <c r="D203" s="91">
        <f t="shared" si="48"/>
        <v>0</v>
      </c>
      <c r="E203" s="91">
        <f t="shared" si="48"/>
        <v>366796.16</v>
      </c>
      <c r="F203" s="91">
        <f t="shared" si="48"/>
        <v>830420.59999999986</v>
      </c>
      <c r="G203" s="91">
        <f t="shared" si="48"/>
        <v>20267</v>
      </c>
      <c r="H203" s="91">
        <f t="shared" si="48"/>
        <v>55442.21</v>
      </c>
      <c r="I203" s="91">
        <f t="shared" si="48"/>
        <v>15198</v>
      </c>
      <c r="J203" s="91">
        <f t="shared" si="48"/>
        <v>13976.05</v>
      </c>
      <c r="K203" s="91">
        <f t="shared" si="48"/>
        <v>26268.16</v>
      </c>
      <c r="L203" s="91">
        <f t="shared" si="48"/>
        <v>48028.1</v>
      </c>
      <c r="M203" s="91">
        <f t="shared" si="48"/>
        <v>8444.64</v>
      </c>
      <c r="N203" s="91">
        <f t="shared" si="48"/>
        <v>15810.3</v>
      </c>
      <c r="O203" s="91">
        <f t="shared" si="48"/>
        <v>14955.12</v>
      </c>
      <c r="P203" s="91">
        <f t="shared" si="48"/>
        <v>8818.0400000000009</v>
      </c>
      <c r="Q203" s="91">
        <f t="shared" si="48"/>
        <v>33137.240000000005</v>
      </c>
      <c r="R203" s="91">
        <f t="shared" si="48"/>
        <v>15503.36</v>
      </c>
      <c r="S203" s="91">
        <f t="shared" si="48"/>
        <v>17633.88</v>
      </c>
      <c r="T203" s="91">
        <f t="shared" si="48"/>
        <v>19787.16</v>
      </c>
      <c r="U203" s="91">
        <f t="shared" si="48"/>
        <v>178480.28</v>
      </c>
      <c r="V203" s="91">
        <f t="shared" si="48"/>
        <v>57038</v>
      </c>
      <c r="W203" s="91">
        <f t="shared" si="48"/>
        <v>58727.28</v>
      </c>
      <c r="X203" s="91">
        <f t="shared" si="48"/>
        <v>24626</v>
      </c>
      <c r="Y203" s="91">
        <f t="shared" si="48"/>
        <v>8065</v>
      </c>
      <c r="Z203" s="91">
        <f t="shared" si="48"/>
        <v>19356</v>
      </c>
      <c r="AA203" s="91">
        <f t="shared" si="48"/>
        <v>10668</v>
      </c>
      <c r="AB203" s="91">
        <f t="shared" si="48"/>
        <v>25580</v>
      </c>
      <c r="AC203" s="91">
        <f t="shared" si="48"/>
        <v>50490</v>
      </c>
    </row>
    <row r="204" spans="1:29">
      <c r="A204" s="149"/>
      <c r="B204" s="79" t="s">
        <v>11</v>
      </c>
      <c r="C204" s="91">
        <f t="shared" ref="C204:AC204" si="49">C34+C119</f>
        <v>0</v>
      </c>
      <c r="D204" s="91">
        <f t="shared" si="49"/>
        <v>0</v>
      </c>
      <c r="E204" s="91">
        <f t="shared" si="49"/>
        <v>0</v>
      </c>
      <c r="F204" s="91">
        <f t="shared" si="49"/>
        <v>0</v>
      </c>
      <c r="G204" s="91">
        <f t="shared" si="49"/>
        <v>0</v>
      </c>
      <c r="H204" s="91">
        <f t="shared" si="49"/>
        <v>0</v>
      </c>
      <c r="I204" s="91">
        <f t="shared" si="49"/>
        <v>0</v>
      </c>
      <c r="J204" s="91">
        <f t="shared" si="49"/>
        <v>0</v>
      </c>
      <c r="K204" s="91">
        <f t="shared" si="49"/>
        <v>0</v>
      </c>
      <c r="L204" s="91">
        <f t="shared" si="49"/>
        <v>0</v>
      </c>
      <c r="M204" s="91">
        <f t="shared" si="49"/>
        <v>0</v>
      </c>
      <c r="N204" s="91">
        <f t="shared" si="49"/>
        <v>0</v>
      </c>
      <c r="O204" s="91">
        <f t="shared" si="49"/>
        <v>0</v>
      </c>
      <c r="P204" s="91">
        <f t="shared" si="49"/>
        <v>0</v>
      </c>
      <c r="Q204" s="91">
        <f t="shared" si="49"/>
        <v>0</v>
      </c>
      <c r="R204" s="91">
        <f t="shared" si="49"/>
        <v>0</v>
      </c>
      <c r="S204" s="91">
        <f t="shared" si="49"/>
        <v>0</v>
      </c>
      <c r="T204" s="91">
        <f t="shared" si="49"/>
        <v>0</v>
      </c>
      <c r="U204" s="91">
        <f t="shared" si="49"/>
        <v>0</v>
      </c>
      <c r="V204" s="91">
        <f t="shared" si="49"/>
        <v>0</v>
      </c>
      <c r="W204" s="91">
        <f t="shared" si="49"/>
        <v>0</v>
      </c>
      <c r="X204" s="91">
        <f t="shared" si="49"/>
        <v>0</v>
      </c>
      <c r="Y204" s="91">
        <f t="shared" si="49"/>
        <v>0</v>
      </c>
      <c r="Z204" s="91">
        <f t="shared" si="49"/>
        <v>0</v>
      </c>
      <c r="AA204" s="91">
        <f t="shared" si="49"/>
        <v>0</v>
      </c>
      <c r="AB204" s="91">
        <f t="shared" si="49"/>
        <v>0</v>
      </c>
      <c r="AC204" s="91">
        <f t="shared" si="49"/>
        <v>0</v>
      </c>
    </row>
    <row r="205" spans="1:29">
      <c r="A205" s="149"/>
      <c r="B205" s="79" t="s">
        <v>12</v>
      </c>
      <c r="C205" s="91">
        <f t="shared" ref="C205:AC205" si="50">C35+C120</f>
        <v>1159145</v>
      </c>
      <c r="D205" s="91">
        <f t="shared" si="50"/>
        <v>0</v>
      </c>
      <c r="E205" s="91">
        <f t="shared" si="50"/>
        <v>222385</v>
      </c>
      <c r="F205" s="91">
        <f t="shared" si="50"/>
        <v>767005</v>
      </c>
      <c r="G205" s="91">
        <f t="shared" si="50"/>
        <v>12435</v>
      </c>
      <c r="H205" s="91">
        <f t="shared" si="50"/>
        <v>23475</v>
      </c>
      <c r="I205" s="91">
        <f t="shared" si="50"/>
        <v>7320</v>
      </c>
      <c r="J205" s="91">
        <f t="shared" si="50"/>
        <v>6725</v>
      </c>
      <c r="K205" s="91">
        <f t="shared" si="50"/>
        <v>9430</v>
      </c>
      <c r="L205" s="91">
        <f t="shared" si="50"/>
        <v>21065</v>
      </c>
      <c r="M205" s="91">
        <f t="shared" si="50"/>
        <v>9460</v>
      </c>
      <c r="N205" s="91">
        <f t="shared" si="50"/>
        <v>1280</v>
      </c>
      <c r="O205" s="91">
        <f t="shared" si="50"/>
        <v>6485</v>
      </c>
      <c r="P205" s="91">
        <f t="shared" si="50"/>
        <v>3840</v>
      </c>
      <c r="Q205" s="91">
        <f t="shared" si="50"/>
        <v>10265</v>
      </c>
      <c r="R205" s="91">
        <f t="shared" si="50"/>
        <v>5475</v>
      </c>
      <c r="S205" s="91">
        <f t="shared" si="50"/>
        <v>4790</v>
      </c>
      <c r="T205" s="91">
        <f t="shared" si="50"/>
        <v>8775</v>
      </c>
      <c r="U205" s="91">
        <f t="shared" si="50"/>
        <v>114950</v>
      </c>
      <c r="V205" s="91">
        <f t="shared" si="50"/>
        <v>35740</v>
      </c>
      <c r="W205" s="91">
        <f t="shared" si="50"/>
        <v>29545</v>
      </c>
      <c r="X205" s="91">
        <f t="shared" si="50"/>
        <v>16005</v>
      </c>
      <c r="Y205" s="91">
        <f t="shared" si="50"/>
        <v>4745</v>
      </c>
      <c r="Z205" s="91">
        <f t="shared" si="50"/>
        <v>21450</v>
      </c>
      <c r="AA205" s="91">
        <f t="shared" si="50"/>
        <v>7465</v>
      </c>
      <c r="AB205" s="91">
        <f t="shared" si="50"/>
        <v>14730</v>
      </c>
      <c r="AC205" s="91">
        <f t="shared" si="50"/>
        <v>60395</v>
      </c>
    </row>
    <row r="206" spans="1:29">
      <c r="A206" s="149"/>
      <c r="B206" s="79" t="s">
        <v>13</v>
      </c>
      <c r="C206" s="91">
        <f t="shared" ref="C206:AC206" si="51">C36+C121</f>
        <v>841818.25</v>
      </c>
      <c r="D206" s="91">
        <f t="shared" si="51"/>
        <v>0</v>
      </c>
      <c r="E206" s="91">
        <f t="shared" si="51"/>
        <v>227864.93000000005</v>
      </c>
      <c r="F206" s="91">
        <f t="shared" si="51"/>
        <v>318730.03999999998</v>
      </c>
      <c r="G206" s="91">
        <f t="shared" si="51"/>
        <v>7383.28</v>
      </c>
      <c r="H206" s="91">
        <f t="shared" si="51"/>
        <v>21684.959999999999</v>
      </c>
      <c r="I206" s="91">
        <f t="shared" si="51"/>
        <v>5066.88</v>
      </c>
      <c r="J206" s="91">
        <f t="shared" si="51"/>
        <v>4563.12</v>
      </c>
      <c r="K206" s="91">
        <f t="shared" si="51"/>
        <v>12054.96</v>
      </c>
      <c r="L206" s="91">
        <f t="shared" si="51"/>
        <v>189795.03</v>
      </c>
      <c r="M206" s="91">
        <f t="shared" si="51"/>
        <v>178726.56</v>
      </c>
      <c r="N206" s="91">
        <f t="shared" si="51"/>
        <v>2903.07</v>
      </c>
      <c r="O206" s="91">
        <f t="shared" si="51"/>
        <v>5470.84</v>
      </c>
      <c r="P206" s="91">
        <f t="shared" si="51"/>
        <v>2694.56</v>
      </c>
      <c r="Q206" s="91">
        <f t="shared" si="51"/>
        <v>12405.36</v>
      </c>
      <c r="R206" s="91">
        <f t="shared" si="51"/>
        <v>5725.2</v>
      </c>
      <c r="S206" s="91">
        <f t="shared" si="51"/>
        <v>6680.16</v>
      </c>
      <c r="T206" s="91">
        <f t="shared" si="51"/>
        <v>5698.75</v>
      </c>
      <c r="U206" s="91">
        <f t="shared" si="51"/>
        <v>71337.929999999993</v>
      </c>
      <c r="V206" s="91">
        <f t="shared" si="51"/>
        <v>20571.349999999999</v>
      </c>
      <c r="W206" s="91">
        <f t="shared" si="51"/>
        <v>27947.96</v>
      </c>
      <c r="X206" s="91">
        <f t="shared" si="51"/>
        <v>8966.32</v>
      </c>
      <c r="Y206" s="91">
        <f t="shared" si="51"/>
        <v>3451.5</v>
      </c>
      <c r="Z206" s="91">
        <f t="shared" si="51"/>
        <v>6618.8</v>
      </c>
      <c r="AA206" s="91">
        <f t="shared" si="51"/>
        <v>3782</v>
      </c>
      <c r="AB206" s="91">
        <f t="shared" si="51"/>
        <v>8326.2800000000007</v>
      </c>
      <c r="AC206" s="91">
        <f t="shared" si="51"/>
        <v>17616.48</v>
      </c>
    </row>
    <row r="207" spans="1:29">
      <c r="A207" s="149"/>
      <c r="B207" s="79" t="s">
        <v>14</v>
      </c>
      <c r="C207" s="91">
        <f t="shared" ref="C207:AC207" si="52">C37+C122</f>
        <v>4457613.66</v>
      </c>
      <c r="D207" s="91">
        <f t="shared" si="52"/>
        <v>0</v>
      </c>
      <c r="E207" s="91">
        <f t="shared" si="52"/>
        <v>1110793.4100000001</v>
      </c>
      <c r="F207" s="91">
        <f t="shared" si="52"/>
        <v>3044124.1</v>
      </c>
      <c r="G207" s="91">
        <f t="shared" si="52"/>
        <v>0</v>
      </c>
      <c r="H207" s="91">
        <f t="shared" si="52"/>
        <v>0</v>
      </c>
      <c r="I207" s="91">
        <f t="shared" si="52"/>
        <v>0</v>
      </c>
      <c r="J207" s="91">
        <f t="shared" si="52"/>
        <v>0</v>
      </c>
      <c r="K207" s="91">
        <f t="shared" si="52"/>
        <v>0</v>
      </c>
      <c r="L207" s="91">
        <f t="shared" si="52"/>
        <v>0</v>
      </c>
      <c r="M207" s="91">
        <f t="shared" si="52"/>
        <v>0</v>
      </c>
      <c r="N207" s="91">
        <f t="shared" si="52"/>
        <v>0</v>
      </c>
      <c r="O207" s="91">
        <f t="shared" si="52"/>
        <v>0</v>
      </c>
      <c r="P207" s="91">
        <f t="shared" si="52"/>
        <v>0</v>
      </c>
      <c r="Q207" s="91">
        <f t="shared" si="52"/>
        <v>0</v>
      </c>
      <c r="R207" s="91">
        <f t="shared" si="52"/>
        <v>0</v>
      </c>
      <c r="S207" s="91">
        <f t="shared" si="52"/>
        <v>0</v>
      </c>
      <c r="T207" s="91">
        <f t="shared" si="52"/>
        <v>0</v>
      </c>
      <c r="U207" s="91">
        <f t="shared" si="52"/>
        <v>302696.15000000002</v>
      </c>
      <c r="V207" s="91">
        <f t="shared" si="52"/>
        <v>0</v>
      </c>
      <c r="W207" s="91">
        <f t="shared" si="52"/>
        <v>47135.03</v>
      </c>
      <c r="X207" s="91">
        <f t="shared" si="52"/>
        <v>0</v>
      </c>
      <c r="Y207" s="91">
        <f t="shared" si="52"/>
        <v>255561.12</v>
      </c>
      <c r="Z207" s="91">
        <f t="shared" si="52"/>
        <v>0</v>
      </c>
      <c r="AA207" s="91">
        <f t="shared" si="52"/>
        <v>0</v>
      </c>
      <c r="AB207" s="91">
        <f t="shared" si="52"/>
        <v>0</v>
      </c>
      <c r="AC207" s="91">
        <f t="shared" si="52"/>
        <v>0</v>
      </c>
    </row>
    <row r="208" spans="1:29">
      <c r="A208" s="149"/>
      <c r="B208" s="79" t="s">
        <v>15</v>
      </c>
      <c r="C208" s="91">
        <f t="shared" ref="C208:AC208" si="53">C38+C123</f>
        <v>0</v>
      </c>
      <c r="D208" s="91">
        <f t="shared" si="53"/>
        <v>0</v>
      </c>
      <c r="E208" s="91">
        <f t="shared" si="53"/>
        <v>0</v>
      </c>
      <c r="F208" s="91">
        <f t="shared" si="53"/>
        <v>0</v>
      </c>
      <c r="G208" s="91">
        <f t="shared" si="53"/>
        <v>0</v>
      </c>
      <c r="H208" s="91">
        <f t="shared" si="53"/>
        <v>0</v>
      </c>
      <c r="I208" s="91">
        <f t="shared" si="53"/>
        <v>0</v>
      </c>
      <c r="J208" s="91">
        <f t="shared" si="53"/>
        <v>0</v>
      </c>
      <c r="K208" s="91">
        <f t="shared" si="53"/>
        <v>0</v>
      </c>
      <c r="L208" s="91">
        <f t="shared" si="53"/>
        <v>0</v>
      </c>
      <c r="M208" s="91">
        <f t="shared" si="53"/>
        <v>0</v>
      </c>
      <c r="N208" s="91">
        <f t="shared" si="53"/>
        <v>0</v>
      </c>
      <c r="O208" s="91">
        <f t="shared" si="53"/>
        <v>0</v>
      </c>
      <c r="P208" s="91">
        <f t="shared" si="53"/>
        <v>0</v>
      </c>
      <c r="Q208" s="91">
        <f t="shared" si="53"/>
        <v>0</v>
      </c>
      <c r="R208" s="91">
        <f t="shared" si="53"/>
        <v>0</v>
      </c>
      <c r="S208" s="91">
        <f t="shared" si="53"/>
        <v>0</v>
      </c>
      <c r="T208" s="91">
        <f t="shared" si="53"/>
        <v>0</v>
      </c>
      <c r="U208" s="91">
        <f t="shared" si="53"/>
        <v>0</v>
      </c>
      <c r="V208" s="91">
        <f t="shared" si="53"/>
        <v>0</v>
      </c>
      <c r="W208" s="91">
        <f t="shared" si="53"/>
        <v>0</v>
      </c>
      <c r="X208" s="91">
        <f t="shared" si="53"/>
        <v>0</v>
      </c>
      <c r="Y208" s="91">
        <f t="shared" si="53"/>
        <v>0</v>
      </c>
      <c r="Z208" s="91">
        <f t="shared" si="53"/>
        <v>0</v>
      </c>
      <c r="AA208" s="91">
        <f t="shared" si="53"/>
        <v>0</v>
      </c>
      <c r="AB208" s="91">
        <f t="shared" si="53"/>
        <v>0</v>
      </c>
      <c r="AC208" s="91">
        <f t="shared" si="53"/>
        <v>0</v>
      </c>
    </row>
    <row r="209" spans="1:29">
      <c r="A209" s="150"/>
      <c r="B209" s="82" t="s">
        <v>346</v>
      </c>
      <c r="C209" s="92">
        <f t="shared" ref="C209:AC209" si="54">C39+C124</f>
        <v>39875203.049999997</v>
      </c>
      <c r="D209" s="92">
        <f t="shared" si="54"/>
        <v>0</v>
      </c>
      <c r="E209" s="92">
        <f t="shared" si="54"/>
        <v>11025121.809999999</v>
      </c>
      <c r="F209" s="92">
        <f t="shared" si="54"/>
        <v>21096032.639999997</v>
      </c>
      <c r="G209" s="92">
        <f t="shared" si="54"/>
        <v>461852.51</v>
      </c>
      <c r="H209" s="92">
        <f t="shared" si="54"/>
        <v>1306550.17</v>
      </c>
      <c r="I209" s="92">
        <f t="shared" si="54"/>
        <v>314628.62</v>
      </c>
      <c r="J209" s="92">
        <f t="shared" si="54"/>
        <v>283019.94</v>
      </c>
      <c r="K209" s="92">
        <f t="shared" si="54"/>
        <v>708901.61</v>
      </c>
      <c r="L209" s="92">
        <f t="shared" si="54"/>
        <v>1006458.28</v>
      </c>
      <c r="M209" s="92">
        <f t="shared" si="54"/>
        <v>307428.90999999997</v>
      </c>
      <c r="N209" s="92">
        <f t="shared" si="54"/>
        <v>196587.16999999998</v>
      </c>
      <c r="O209" s="92">
        <f t="shared" si="54"/>
        <v>332901.07000000007</v>
      </c>
      <c r="P209" s="92">
        <f t="shared" si="54"/>
        <v>169541.13</v>
      </c>
      <c r="Q209" s="92">
        <f t="shared" si="54"/>
        <v>742739.17999999993</v>
      </c>
      <c r="R209" s="92">
        <f t="shared" si="54"/>
        <v>346640.3</v>
      </c>
      <c r="S209" s="92">
        <f t="shared" si="54"/>
        <v>396098.88</v>
      </c>
      <c r="T209" s="92">
        <f t="shared" si="54"/>
        <v>520126.52999999997</v>
      </c>
      <c r="U209" s="92">
        <f t="shared" si="54"/>
        <v>4698300.97</v>
      </c>
      <c r="V209" s="92">
        <f t="shared" si="54"/>
        <v>1301167.5500000003</v>
      </c>
      <c r="W209" s="92">
        <f t="shared" si="54"/>
        <v>1698779.12</v>
      </c>
      <c r="X209" s="92">
        <f t="shared" si="54"/>
        <v>550617.06999999995</v>
      </c>
      <c r="Y209" s="92">
        <f t="shared" si="54"/>
        <v>461872.77</v>
      </c>
      <c r="Z209" s="92">
        <f t="shared" si="54"/>
        <v>440967.9</v>
      </c>
      <c r="AA209" s="92">
        <f t="shared" si="54"/>
        <v>244896.56</v>
      </c>
      <c r="AB209" s="92">
        <f t="shared" si="54"/>
        <v>542707.08000000007</v>
      </c>
      <c r="AC209" s="92">
        <f t="shared" si="54"/>
        <v>1317055.0999999999</v>
      </c>
    </row>
    <row r="210" spans="1:29">
      <c r="A210" s="148" t="s">
        <v>345</v>
      </c>
      <c r="B210" s="79" t="s">
        <v>16</v>
      </c>
      <c r="C210" s="91">
        <f t="shared" ref="C210:AC210" si="55">C40+C125</f>
        <v>653735.40999999992</v>
      </c>
      <c r="D210" s="91">
        <f t="shared" si="55"/>
        <v>0</v>
      </c>
      <c r="E210" s="91">
        <f t="shared" si="55"/>
        <v>174148.15</v>
      </c>
      <c r="F210" s="91">
        <f t="shared" si="55"/>
        <v>136052.57</v>
      </c>
      <c r="G210" s="91">
        <f t="shared" si="55"/>
        <v>0</v>
      </c>
      <c r="H210" s="91">
        <f t="shared" si="55"/>
        <v>8472.6</v>
      </c>
      <c r="I210" s="91">
        <f t="shared" si="55"/>
        <v>0</v>
      </c>
      <c r="J210" s="91">
        <f t="shared" si="55"/>
        <v>6331.25</v>
      </c>
      <c r="K210" s="91">
        <f t="shared" si="55"/>
        <v>2141.35</v>
      </c>
      <c r="L210" s="91">
        <f t="shared" si="55"/>
        <v>5171</v>
      </c>
      <c r="M210" s="91">
        <f t="shared" si="55"/>
        <v>1427</v>
      </c>
      <c r="N210" s="91">
        <f t="shared" si="55"/>
        <v>0</v>
      </c>
      <c r="O210" s="91">
        <f t="shared" si="55"/>
        <v>3744</v>
      </c>
      <c r="P210" s="91">
        <f t="shared" si="55"/>
        <v>0</v>
      </c>
      <c r="Q210" s="91">
        <f t="shared" si="55"/>
        <v>0</v>
      </c>
      <c r="R210" s="91">
        <f t="shared" si="55"/>
        <v>0</v>
      </c>
      <c r="S210" s="91">
        <f t="shared" si="55"/>
        <v>0</v>
      </c>
      <c r="T210" s="91">
        <f t="shared" si="55"/>
        <v>546.79</v>
      </c>
      <c r="U210" s="91">
        <f t="shared" si="55"/>
        <v>329891.08999999997</v>
      </c>
      <c r="V210" s="91">
        <f t="shared" si="55"/>
        <v>94736.62</v>
      </c>
      <c r="W210" s="91">
        <f t="shared" si="55"/>
        <v>74360.17</v>
      </c>
      <c r="X210" s="91">
        <f t="shared" si="55"/>
        <v>16091.37</v>
      </c>
      <c r="Y210" s="91">
        <f t="shared" si="55"/>
        <v>16854.3</v>
      </c>
      <c r="Z210" s="91">
        <f t="shared" si="55"/>
        <v>97642.93</v>
      </c>
      <c r="AA210" s="91">
        <f t="shared" si="55"/>
        <v>30205.7</v>
      </c>
      <c r="AB210" s="91">
        <f t="shared" si="55"/>
        <v>10738.02</v>
      </c>
      <c r="AC210" s="91">
        <f t="shared" si="55"/>
        <v>0</v>
      </c>
    </row>
    <row r="211" spans="1:29">
      <c r="A211" s="149"/>
      <c r="B211" s="79" t="s">
        <v>17</v>
      </c>
      <c r="C211" s="91">
        <f t="shared" ref="C211:AC211" si="56">C41+C126</f>
        <v>14080.18</v>
      </c>
      <c r="D211" s="91">
        <f t="shared" si="56"/>
        <v>0</v>
      </c>
      <c r="E211" s="91">
        <f t="shared" si="56"/>
        <v>1930.9099999999999</v>
      </c>
      <c r="F211" s="91">
        <f t="shared" si="56"/>
        <v>11314.27</v>
      </c>
      <c r="G211" s="91">
        <f t="shared" si="56"/>
        <v>0</v>
      </c>
      <c r="H211" s="91">
        <f t="shared" si="56"/>
        <v>0</v>
      </c>
      <c r="I211" s="91">
        <f t="shared" si="56"/>
        <v>0</v>
      </c>
      <c r="J211" s="91">
        <f t="shared" si="56"/>
        <v>0</v>
      </c>
      <c r="K211" s="91">
        <f t="shared" si="56"/>
        <v>0</v>
      </c>
      <c r="L211" s="91">
        <f t="shared" si="56"/>
        <v>0</v>
      </c>
      <c r="M211" s="91">
        <f t="shared" si="56"/>
        <v>0</v>
      </c>
      <c r="N211" s="91">
        <f t="shared" si="56"/>
        <v>0</v>
      </c>
      <c r="O211" s="91">
        <f t="shared" si="56"/>
        <v>0</v>
      </c>
      <c r="P211" s="91">
        <f t="shared" si="56"/>
        <v>0</v>
      </c>
      <c r="Q211" s="91">
        <f t="shared" si="56"/>
        <v>0</v>
      </c>
      <c r="R211" s="91">
        <f t="shared" si="56"/>
        <v>0</v>
      </c>
      <c r="S211" s="91">
        <f t="shared" si="56"/>
        <v>0</v>
      </c>
      <c r="T211" s="91">
        <f t="shared" si="56"/>
        <v>195.5</v>
      </c>
      <c r="U211" s="91">
        <f t="shared" si="56"/>
        <v>835</v>
      </c>
      <c r="V211" s="91">
        <f t="shared" si="56"/>
        <v>0</v>
      </c>
      <c r="W211" s="91">
        <f t="shared" si="56"/>
        <v>0</v>
      </c>
      <c r="X211" s="91">
        <f t="shared" si="56"/>
        <v>0</v>
      </c>
      <c r="Y211" s="91">
        <f t="shared" si="56"/>
        <v>835</v>
      </c>
      <c r="Z211" s="91">
        <f t="shared" si="56"/>
        <v>0</v>
      </c>
      <c r="AA211" s="91">
        <f t="shared" si="56"/>
        <v>0</v>
      </c>
      <c r="AB211" s="91">
        <f t="shared" si="56"/>
        <v>159</v>
      </c>
      <c r="AC211" s="91">
        <f t="shared" si="56"/>
        <v>0</v>
      </c>
    </row>
    <row r="212" spans="1:29">
      <c r="A212" s="149"/>
      <c r="B212" s="79" t="s">
        <v>319</v>
      </c>
      <c r="C212" s="91">
        <f t="shared" ref="C212:AC212" si="57">C42+C127</f>
        <v>1313509.32</v>
      </c>
      <c r="D212" s="91">
        <f t="shared" si="57"/>
        <v>0</v>
      </c>
      <c r="E212" s="91">
        <f t="shared" si="57"/>
        <v>157410.57999999999</v>
      </c>
      <c r="F212" s="91">
        <f t="shared" si="57"/>
        <v>918163.42999999993</v>
      </c>
      <c r="G212" s="91">
        <f t="shared" si="57"/>
        <v>30831.73</v>
      </c>
      <c r="H212" s="91">
        <f t="shared" si="57"/>
        <v>11339.5</v>
      </c>
      <c r="I212" s="91">
        <f t="shared" si="57"/>
        <v>3951.5</v>
      </c>
      <c r="J212" s="91">
        <f t="shared" si="57"/>
        <v>3220</v>
      </c>
      <c r="K212" s="91">
        <f t="shared" si="57"/>
        <v>4168</v>
      </c>
      <c r="L212" s="91">
        <f t="shared" si="57"/>
        <v>4775</v>
      </c>
      <c r="M212" s="91">
        <f t="shared" si="57"/>
        <v>409</v>
      </c>
      <c r="N212" s="91">
        <f t="shared" si="57"/>
        <v>0</v>
      </c>
      <c r="O212" s="91">
        <f t="shared" si="57"/>
        <v>3184</v>
      </c>
      <c r="P212" s="91">
        <f t="shared" si="57"/>
        <v>1182</v>
      </c>
      <c r="Q212" s="91">
        <f t="shared" si="57"/>
        <v>9526</v>
      </c>
      <c r="R212" s="91">
        <f t="shared" si="57"/>
        <v>6658</v>
      </c>
      <c r="S212" s="91">
        <f t="shared" si="57"/>
        <v>2868</v>
      </c>
      <c r="T212" s="91">
        <f t="shared" si="57"/>
        <v>2804.5</v>
      </c>
      <c r="U212" s="91">
        <f t="shared" si="57"/>
        <v>212294.81000000003</v>
      </c>
      <c r="V212" s="91">
        <f t="shared" si="57"/>
        <v>148665.92000000001</v>
      </c>
      <c r="W212" s="91">
        <f t="shared" si="57"/>
        <v>27987.67</v>
      </c>
      <c r="X212" s="91">
        <f t="shared" si="57"/>
        <v>10332</v>
      </c>
      <c r="Y212" s="91">
        <f t="shared" si="57"/>
        <v>2312</v>
      </c>
      <c r="Z212" s="91">
        <f t="shared" si="57"/>
        <v>6683</v>
      </c>
      <c r="AA212" s="91">
        <f t="shared" si="57"/>
        <v>16314.22</v>
      </c>
      <c r="AB212" s="91">
        <f t="shared" si="57"/>
        <v>18355</v>
      </c>
      <c r="AC212" s="91">
        <f t="shared" si="57"/>
        <v>10047.4</v>
      </c>
    </row>
    <row r="213" spans="1:29">
      <c r="A213" s="149"/>
      <c r="B213" s="76" t="s">
        <v>320</v>
      </c>
      <c r="C213" s="91">
        <f t="shared" ref="C213:AC213" si="58">C43+C128</f>
        <v>215991.19</v>
      </c>
      <c r="D213" s="91">
        <f t="shared" si="58"/>
        <v>0</v>
      </c>
      <c r="E213" s="91">
        <f t="shared" si="58"/>
        <v>58214.750000000007</v>
      </c>
      <c r="F213" s="91">
        <f t="shared" si="58"/>
        <v>149811.79999999999</v>
      </c>
      <c r="G213" s="91">
        <f t="shared" si="58"/>
        <v>1833.51</v>
      </c>
      <c r="H213" s="91">
        <f t="shared" si="58"/>
        <v>1008.6299999999999</v>
      </c>
      <c r="I213" s="91">
        <f t="shared" si="58"/>
        <v>494.07</v>
      </c>
      <c r="J213" s="91">
        <f t="shared" si="58"/>
        <v>514.55999999999995</v>
      </c>
      <c r="K213" s="91">
        <f t="shared" si="58"/>
        <v>0</v>
      </c>
      <c r="L213" s="91">
        <f t="shared" si="58"/>
        <v>0</v>
      </c>
      <c r="M213" s="91">
        <f t="shared" si="58"/>
        <v>0</v>
      </c>
      <c r="N213" s="91">
        <f t="shared" si="58"/>
        <v>0</v>
      </c>
      <c r="O213" s="91">
        <f t="shared" si="58"/>
        <v>0</v>
      </c>
      <c r="P213" s="91">
        <f t="shared" si="58"/>
        <v>0</v>
      </c>
      <c r="Q213" s="91">
        <f t="shared" si="58"/>
        <v>0</v>
      </c>
      <c r="R213" s="91">
        <f t="shared" si="58"/>
        <v>0</v>
      </c>
      <c r="S213" s="91">
        <f t="shared" si="58"/>
        <v>0</v>
      </c>
      <c r="T213" s="91">
        <f t="shared" si="58"/>
        <v>25</v>
      </c>
      <c r="U213" s="91">
        <f t="shared" si="58"/>
        <v>6956.0099999999993</v>
      </c>
      <c r="V213" s="91">
        <f t="shared" si="58"/>
        <v>4270.87</v>
      </c>
      <c r="W213" s="91">
        <f t="shared" si="58"/>
        <v>131.36000000000001</v>
      </c>
      <c r="X213" s="91">
        <f t="shared" si="58"/>
        <v>0</v>
      </c>
      <c r="Y213" s="91">
        <f t="shared" si="58"/>
        <v>1082.21</v>
      </c>
      <c r="Z213" s="91">
        <f t="shared" si="58"/>
        <v>933.62</v>
      </c>
      <c r="AA213" s="91">
        <f t="shared" si="58"/>
        <v>537.95000000000005</v>
      </c>
      <c r="AB213" s="91">
        <f t="shared" si="58"/>
        <v>2365.92</v>
      </c>
      <c r="AC213" s="91">
        <f t="shared" si="58"/>
        <v>2977.48</v>
      </c>
    </row>
    <row r="214" spans="1:29">
      <c r="A214" s="149"/>
      <c r="B214" s="76" t="s">
        <v>18</v>
      </c>
      <c r="C214" s="91">
        <f t="shared" ref="C214:AC214" si="59">C44+C129</f>
        <v>-1132.08</v>
      </c>
      <c r="D214" s="91">
        <f t="shared" si="59"/>
        <v>0</v>
      </c>
      <c r="E214" s="91">
        <f t="shared" si="59"/>
        <v>-1132.08</v>
      </c>
      <c r="F214" s="91">
        <f t="shared" si="59"/>
        <v>0</v>
      </c>
      <c r="G214" s="91">
        <f t="shared" si="59"/>
        <v>0</v>
      </c>
      <c r="H214" s="91">
        <f t="shared" si="59"/>
        <v>0</v>
      </c>
      <c r="I214" s="91">
        <f t="shared" si="59"/>
        <v>0</v>
      </c>
      <c r="J214" s="91">
        <f t="shared" si="59"/>
        <v>0</v>
      </c>
      <c r="K214" s="91">
        <f t="shared" si="59"/>
        <v>0</v>
      </c>
      <c r="L214" s="91">
        <f t="shared" si="59"/>
        <v>0</v>
      </c>
      <c r="M214" s="91">
        <f t="shared" si="59"/>
        <v>0</v>
      </c>
      <c r="N214" s="91">
        <f t="shared" si="59"/>
        <v>0</v>
      </c>
      <c r="O214" s="91">
        <f t="shared" si="59"/>
        <v>0</v>
      </c>
      <c r="P214" s="91">
        <f t="shared" si="59"/>
        <v>0</v>
      </c>
      <c r="Q214" s="91">
        <f t="shared" si="59"/>
        <v>0</v>
      </c>
      <c r="R214" s="91">
        <f t="shared" si="59"/>
        <v>0</v>
      </c>
      <c r="S214" s="91">
        <f t="shared" si="59"/>
        <v>0</v>
      </c>
      <c r="T214" s="91">
        <f t="shared" si="59"/>
        <v>0</v>
      </c>
      <c r="U214" s="91">
        <f t="shared" si="59"/>
        <v>0</v>
      </c>
      <c r="V214" s="91">
        <f t="shared" si="59"/>
        <v>0</v>
      </c>
      <c r="W214" s="91">
        <f t="shared" si="59"/>
        <v>0</v>
      </c>
      <c r="X214" s="91">
        <f t="shared" si="59"/>
        <v>0</v>
      </c>
      <c r="Y214" s="91">
        <f t="shared" si="59"/>
        <v>0</v>
      </c>
      <c r="Z214" s="91">
        <f t="shared" si="59"/>
        <v>0</v>
      </c>
      <c r="AA214" s="91">
        <f t="shared" si="59"/>
        <v>0</v>
      </c>
      <c r="AB214" s="91">
        <f t="shared" si="59"/>
        <v>0</v>
      </c>
      <c r="AC214" s="91">
        <f t="shared" si="59"/>
        <v>0</v>
      </c>
    </row>
    <row r="215" spans="1:29">
      <c r="A215" s="149"/>
      <c r="B215" s="76" t="s">
        <v>321</v>
      </c>
      <c r="C215" s="91">
        <f t="shared" ref="C215:AC215" si="60">C45+C130</f>
        <v>106000</v>
      </c>
      <c r="D215" s="91">
        <f t="shared" si="60"/>
        <v>0</v>
      </c>
      <c r="E215" s="91">
        <f t="shared" si="60"/>
        <v>100000</v>
      </c>
      <c r="F215" s="91">
        <f t="shared" si="60"/>
        <v>6000</v>
      </c>
      <c r="G215" s="91">
        <f t="shared" si="60"/>
        <v>0</v>
      </c>
      <c r="H215" s="91">
        <f t="shared" si="60"/>
        <v>0</v>
      </c>
      <c r="I215" s="91">
        <f t="shared" si="60"/>
        <v>0</v>
      </c>
      <c r="J215" s="91">
        <f t="shared" si="60"/>
        <v>0</v>
      </c>
      <c r="K215" s="91">
        <f t="shared" si="60"/>
        <v>0</v>
      </c>
      <c r="L215" s="91">
        <f t="shared" si="60"/>
        <v>0</v>
      </c>
      <c r="M215" s="91">
        <f t="shared" si="60"/>
        <v>0</v>
      </c>
      <c r="N215" s="91">
        <f t="shared" si="60"/>
        <v>0</v>
      </c>
      <c r="O215" s="91">
        <f t="shared" si="60"/>
        <v>0</v>
      </c>
      <c r="P215" s="91">
        <f t="shared" si="60"/>
        <v>0</v>
      </c>
      <c r="Q215" s="91">
        <f t="shared" si="60"/>
        <v>0</v>
      </c>
      <c r="R215" s="91">
        <f t="shared" si="60"/>
        <v>0</v>
      </c>
      <c r="S215" s="91">
        <f t="shared" si="60"/>
        <v>0</v>
      </c>
      <c r="T215" s="91">
        <f t="shared" si="60"/>
        <v>0</v>
      </c>
      <c r="U215" s="91">
        <f t="shared" si="60"/>
        <v>0</v>
      </c>
      <c r="V215" s="91">
        <f t="shared" si="60"/>
        <v>0</v>
      </c>
      <c r="W215" s="91">
        <f t="shared" si="60"/>
        <v>0</v>
      </c>
      <c r="X215" s="91">
        <f t="shared" si="60"/>
        <v>0</v>
      </c>
      <c r="Y215" s="91">
        <f t="shared" si="60"/>
        <v>0</v>
      </c>
      <c r="Z215" s="91">
        <f t="shared" si="60"/>
        <v>0</v>
      </c>
      <c r="AA215" s="91">
        <f t="shared" si="60"/>
        <v>0</v>
      </c>
      <c r="AB215" s="91">
        <f t="shared" si="60"/>
        <v>0</v>
      </c>
      <c r="AC215" s="91">
        <f t="shared" si="60"/>
        <v>0</v>
      </c>
    </row>
    <row r="216" spans="1:29">
      <c r="A216" s="149"/>
      <c r="B216" s="76" t="s">
        <v>322</v>
      </c>
      <c r="C216" s="91">
        <f t="shared" ref="C216:AC216" si="61">C46+C131</f>
        <v>114782.63999999998</v>
      </c>
      <c r="D216" s="91">
        <f t="shared" si="61"/>
        <v>0</v>
      </c>
      <c r="E216" s="91">
        <f t="shared" si="61"/>
        <v>103960.04999999999</v>
      </c>
      <c r="F216" s="91">
        <f t="shared" si="61"/>
        <v>10822.59</v>
      </c>
      <c r="G216" s="91">
        <f t="shared" si="61"/>
        <v>0</v>
      </c>
      <c r="H216" s="91">
        <f t="shared" si="61"/>
        <v>0</v>
      </c>
      <c r="I216" s="91">
        <f t="shared" si="61"/>
        <v>0</v>
      </c>
      <c r="J216" s="91">
        <f t="shared" si="61"/>
        <v>0</v>
      </c>
      <c r="K216" s="91">
        <f t="shared" si="61"/>
        <v>0</v>
      </c>
      <c r="L216" s="91">
        <f t="shared" si="61"/>
        <v>0</v>
      </c>
      <c r="M216" s="91">
        <f t="shared" si="61"/>
        <v>0</v>
      </c>
      <c r="N216" s="91">
        <f t="shared" si="61"/>
        <v>0</v>
      </c>
      <c r="O216" s="91">
        <f t="shared" si="61"/>
        <v>0</v>
      </c>
      <c r="P216" s="91">
        <f t="shared" si="61"/>
        <v>0</v>
      </c>
      <c r="Q216" s="91">
        <f t="shared" si="61"/>
        <v>0</v>
      </c>
      <c r="R216" s="91">
        <f t="shared" si="61"/>
        <v>0</v>
      </c>
      <c r="S216" s="91">
        <f t="shared" si="61"/>
        <v>0</v>
      </c>
      <c r="T216" s="91">
        <f t="shared" si="61"/>
        <v>42762.81</v>
      </c>
      <c r="U216" s="91">
        <f t="shared" si="61"/>
        <v>0</v>
      </c>
      <c r="V216" s="91">
        <f t="shared" si="61"/>
        <v>0</v>
      </c>
      <c r="W216" s="91">
        <f t="shared" si="61"/>
        <v>0</v>
      </c>
      <c r="X216" s="91">
        <f t="shared" si="61"/>
        <v>0</v>
      </c>
      <c r="Y216" s="91">
        <f t="shared" si="61"/>
        <v>0</v>
      </c>
      <c r="Z216" s="91">
        <f t="shared" si="61"/>
        <v>0</v>
      </c>
      <c r="AA216" s="91">
        <f t="shared" si="61"/>
        <v>0</v>
      </c>
      <c r="AB216" s="91">
        <f t="shared" si="61"/>
        <v>0</v>
      </c>
      <c r="AC216" s="91">
        <f t="shared" si="61"/>
        <v>0</v>
      </c>
    </row>
    <row r="217" spans="1:29">
      <c r="A217" s="149"/>
      <c r="B217" s="76" t="s">
        <v>323</v>
      </c>
      <c r="C217" s="91">
        <f t="shared" ref="C217:AC217" si="62">C47+C132</f>
        <v>6644.97</v>
      </c>
      <c r="D217" s="91">
        <f t="shared" si="62"/>
        <v>0</v>
      </c>
      <c r="E217" s="91">
        <f t="shared" si="62"/>
        <v>6423.3</v>
      </c>
      <c r="F217" s="91">
        <f t="shared" si="62"/>
        <v>221.67</v>
      </c>
      <c r="G217" s="91">
        <f t="shared" si="62"/>
        <v>0</v>
      </c>
      <c r="H217" s="91">
        <f t="shared" si="62"/>
        <v>0</v>
      </c>
      <c r="I217" s="91">
        <f t="shared" si="62"/>
        <v>0</v>
      </c>
      <c r="J217" s="91">
        <f t="shared" si="62"/>
        <v>0</v>
      </c>
      <c r="K217" s="91">
        <f t="shared" si="62"/>
        <v>0</v>
      </c>
      <c r="L217" s="91">
        <f t="shared" si="62"/>
        <v>0</v>
      </c>
      <c r="M217" s="91">
        <f t="shared" si="62"/>
        <v>0</v>
      </c>
      <c r="N217" s="91">
        <f t="shared" si="62"/>
        <v>0</v>
      </c>
      <c r="O217" s="91">
        <f t="shared" si="62"/>
        <v>0</v>
      </c>
      <c r="P217" s="91">
        <f t="shared" si="62"/>
        <v>0</v>
      </c>
      <c r="Q217" s="91">
        <f t="shared" si="62"/>
        <v>0</v>
      </c>
      <c r="R217" s="91">
        <f t="shared" si="62"/>
        <v>0</v>
      </c>
      <c r="S217" s="91">
        <f t="shared" si="62"/>
        <v>0</v>
      </c>
      <c r="T217" s="91">
        <f t="shared" si="62"/>
        <v>0</v>
      </c>
      <c r="U217" s="91">
        <f t="shared" si="62"/>
        <v>0</v>
      </c>
      <c r="V217" s="91">
        <f t="shared" si="62"/>
        <v>0</v>
      </c>
      <c r="W217" s="91">
        <f t="shared" si="62"/>
        <v>0</v>
      </c>
      <c r="X217" s="91">
        <f t="shared" si="62"/>
        <v>0</v>
      </c>
      <c r="Y217" s="91">
        <f t="shared" si="62"/>
        <v>0</v>
      </c>
      <c r="Z217" s="91">
        <f t="shared" si="62"/>
        <v>0</v>
      </c>
      <c r="AA217" s="91">
        <f t="shared" si="62"/>
        <v>0</v>
      </c>
      <c r="AB217" s="91">
        <f t="shared" si="62"/>
        <v>0</v>
      </c>
      <c r="AC217" s="91">
        <f t="shared" si="62"/>
        <v>0</v>
      </c>
    </row>
    <row r="218" spans="1:29">
      <c r="A218" s="149"/>
      <c r="B218" s="76" t="s">
        <v>19</v>
      </c>
      <c r="C218" s="91">
        <f t="shared" ref="C218:AC218" si="63">C48+C133</f>
        <v>37317.729999999996</v>
      </c>
      <c r="D218" s="91">
        <f t="shared" si="63"/>
        <v>0</v>
      </c>
      <c r="E218" s="91">
        <f t="shared" si="63"/>
        <v>15491.260000000002</v>
      </c>
      <c r="F218" s="91">
        <f t="shared" si="63"/>
        <v>14643.449999999999</v>
      </c>
      <c r="G218" s="91">
        <f t="shared" si="63"/>
        <v>11076.12</v>
      </c>
      <c r="H218" s="91">
        <f t="shared" si="63"/>
        <v>61.17</v>
      </c>
      <c r="I218" s="91">
        <f t="shared" si="63"/>
        <v>61.17</v>
      </c>
      <c r="J218" s="91">
        <f t="shared" si="63"/>
        <v>0</v>
      </c>
      <c r="K218" s="91">
        <f t="shared" si="63"/>
        <v>0</v>
      </c>
      <c r="L218" s="91">
        <f t="shared" si="63"/>
        <v>0</v>
      </c>
      <c r="M218" s="91">
        <f t="shared" si="63"/>
        <v>0</v>
      </c>
      <c r="N218" s="91">
        <f t="shared" si="63"/>
        <v>0</v>
      </c>
      <c r="O218" s="91">
        <f t="shared" si="63"/>
        <v>0</v>
      </c>
      <c r="P218" s="91">
        <f t="shared" si="63"/>
        <v>0</v>
      </c>
      <c r="Q218" s="91">
        <f t="shared" si="63"/>
        <v>0</v>
      </c>
      <c r="R218" s="91">
        <f t="shared" si="63"/>
        <v>0</v>
      </c>
      <c r="S218" s="91">
        <f t="shared" si="63"/>
        <v>0</v>
      </c>
      <c r="T218" s="91">
        <f t="shared" si="63"/>
        <v>1470</v>
      </c>
      <c r="U218" s="91">
        <f t="shared" si="63"/>
        <v>7121.85</v>
      </c>
      <c r="V218" s="91">
        <f t="shared" si="63"/>
        <v>5887.38</v>
      </c>
      <c r="W218" s="91">
        <f t="shared" si="63"/>
        <v>544.66</v>
      </c>
      <c r="X218" s="91">
        <f t="shared" si="63"/>
        <v>339.81</v>
      </c>
      <c r="Y218" s="91">
        <f t="shared" si="63"/>
        <v>0</v>
      </c>
      <c r="Z218" s="91">
        <f t="shared" si="63"/>
        <v>350</v>
      </c>
      <c r="AA218" s="91">
        <f t="shared" si="63"/>
        <v>0</v>
      </c>
      <c r="AB218" s="91">
        <f t="shared" si="63"/>
        <v>2873.79</v>
      </c>
      <c r="AC218" s="91">
        <f t="shared" si="63"/>
        <v>7396.55</v>
      </c>
    </row>
    <row r="219" spans="1:29">
      <c r="A219" s="149"/>
      <c r="B219" s="76" t="s">
        <v>324</v>
      </c>
      <c r="C219" s="91">
        <f t="shared" ref="C219:AC219" si="64">C49+C134</f>
        <v>676254.70000000007</v>
      </c>
      <c r="D219" s="91">
        <f t="shared" si="64"/>
        <v>0</v>
      </c>
      <c r="E219" s="91">
        <f t="shared" si="64"/>
        <v>599305.65</v>
      </c>
      <c r="F219" s="91">
        <f t="shared" si="64"/>
        <v>49949.049999999996</v>
      </c>
      <c r="G219" s="91">
        <f t="shared" si="64"/>
        <v>0</v>
      </c>
      <c r="H219" s="91">
        <f t="shared" si="64"/>
        <v>0</v>
      </c>
      <c r="I219" s="91">
        <f t="shared" si="64"/>
        <v>0</v>
      </c>
      <c r="J219" s="91">
        <f t="shared" si="64"/>
        <v>0</v>
      </c>
      <c r="K219" s="91">
        <f t="shared" si="64"/>
        <v>0</v>
      </c>
      <c r="L219" s="91">
        <f t="shared" si="64"/>
        <v>0</v>
      </c>
      <c r="M219" s="91">
        <f t="shared" si="64"/>
        <v>0</v>
      </c>
      <c r="N219" s="91">
        <f t="shared" si="64"/>
        <v>0</v>
      </c>
      <c r="O219" s="91">
        <f t="shared" si="64"/>
        <v>0</v>
      </c>
      <c r="P219" s="91">
        <f t="shared" si="64"/>
        <v>0</v>
      </c>
      <c r="Q219" s="91">
        <f t="shared" si="64"/>
        <v>0</v>
      </c>
      <c r="R219" s="91">
        <f t="shared" si="64"/>
        <v>0</v>
      </c>
      <c r="S219" s="91">
        <f t="shared" si="64"/>
        <v>0</v>
      </c>
      <c r="T219" s="91">
        <f t="shared" si="64"/>
        <v>0</v>
      </c>
      <c r="U219" s="91">
        <f t="shared" si="64"/>
        <v>27000</v>
      </c>
      <c r="V219" s="91">
        <f t="shared" si="64"/>
        <v>27000</v>
      </c>
      <c r="W219" s="91">
        <f t="shared" si="64"/>
        <v>0</v>
      </c>
      <c r="X219" s="91">
        <f t="shared" si="64"/>
        <v>0</v>
      </c>
      <c r="Y219" s="91">
        <f t="shared" si="64"/>
        <v>0</v>
      </c>
      <c r="Z219" s="91">
        <f t="shared" si="64"/>
        <v>0</v>
      </c>
      <c r="AA219" s="91">
        <f t="shared" si="64"/>
        <v>0</v>
      </c>
      <c r="AB219" s="91">
        <f t="shared" si="64"/>
        <v>0</v>
      </c>
      <c r="AC219" s="91">
        <f t="shared" si="64"/>
        <v>0</v>
      </c>
    </row>
    <row r="220" spans="1:29">
      <c r="A220" s="149"/>
      <c r="B220" s="79" t="s">
        <v>325</v>
      </c>
      <c r="C220" s="91">
        <f t="shared" ref="C220:AC220" si="65">C50+C135</f>
        <v>68874.710000000006</v>
      </c>
      <c r="D220" s="91">
        <f t="shared" si="65"/>
        <v>0</v>
      </c>
      <c r="E220" s="91">
        <f t="shared" si="65"/>
        <v>0</v>
      </c>
      <c r="F220" s="91">
        <f t="shared" si="65"/>
        <v>68874.710000000006</v>
      </c>
      <c r="G220" s="91">
        <f t="shared" si="65"/>
        <v>0</v>
      </c>
      <c r="H220" s="91">
        <f t="shared" si="65"/>
        <v>0</v>
      </c>
      <c r="I220" s="91">
        <f t="shared" si="65"/>
        <v>0</v>
      </c>
      <c r="J220" s="91">
        <f t="shared" si="65"/>
        <v>0</v>
      </c>
      <c r="K220" s="91">
        <f t="shared" si="65"/>
        <v>0</v>
      </c>
      <c r="L220" s="91">
        <f t="shared" si="65"/>
        <v>0</v>
      </c>
      <c r="M220" s="91">
        <f t="shared" si="65"/>
        <v>0</v>
      </c>
      <c r="N220" s="91">
        <f t="shared" si="65"/>
        <v>0</v>
      </c>
      <c r="O220" s="91">
        <f t="shared" si="65"/>
        <v>0</v>
      </c>
      <c r="P220" s="91">
        <f t="shared" si="65"/>
        <v>0</v>
      </c>
      <c r="Q220" s="91">
        <f t="shared" si="65"/>
        <v>0</v>
      </c>
      <c r="R220" s="91">
        <f t="shared" si="65"/>
        <v>0</v>
      </c>
      <c r="S220" s="91">
        <f t="shared" si="65"/>
        <v>0</v>
      </c>
      <c r="T220" s="91">
        <f t="shared" si="65"/>
        <v>0</v>
      </c>
      <c r="U220" s="91">
        <f t="shared" si="65"/>
        <v>0</v>
      </c>
      <c r="V220" s="91">
        <f t="shared" si="65"/>
        <v>0</v>
      </c>
      <c r="W220" s="91">
        <f t="shared" si="65"/>
        <v>0</v>
      </c>
      <c r="X220" s="91">
        <f t="shared" si="65"/>
        <v>0</v>
      </c>
      <c r="Y220" s="91">
        <f t="shared" si="65"/>
        <v>0</v>
      </c>
      <c r="Z220" s="91">
        <f t="shared" si="65"/>
        <v>0</v>
      </c>
      <c r="AA220" s="91">
        <f t="shared" si="65"/>
        <v>0</v>
      </c>
      <c r="AB220" s="91">
        <f t="shared" si="65"/>
        <v>0</v>
      </c>
      <c r="AC220" s="91">
        <f t="shared" si="65"/>
        <v>0</v>
      </c>
    </row>
    <row r="221" spans="1:29">
      <c r="A221" s="149"/>
      <c r="B221" s="79" t="s">
        <v>326</v>
      </c>
      <c r="C221" s="91">
        <f t="shared" ref="C221:AC221" si="66">C51+C136</f>
        <v>134897.19999999998</v>
      </c>
      <c r="D221" s="91">
        <f t="shared" si="66"/>
        <v>0</v>
      </c>
      <c r="E221" s="91">
        <f t="shared" si="66"/>
        <v>64056.5</v>
      </c>
      <c r="F221" s="91">
        <f t="shared" si="66"/>
        <v>62924.850000000006</v>
      </c>
      <c r="G221" s="91">
        <f t="shared" si="66"/>
        <v>624.83000000000004</v>
      </c>
      <c r="H221" s="91">
        <f t="shared" si="66"/>
        <v>1196.1399999999999</v>
      </c>
      <c r="I221" s="91">
        <f t="shared" si="66"/>
        <v>42.53</v>
      </c>
      <c r="J221" s="91">
        <f t="shared" si="66"/>
        <v>419.53</v>
      </c>
      <c r="K221" s="91">
        <f t="shared" si="66"/>
        <v>734.08</v>
      </c>
      <c r="L221" s="91">
        <f t="shared" si="66"/>
        <v>2836.88</v>
      </c>
      <c r="M221" s="91">
        <f t="shared" si="66"/>
        <v>703.9</v>
      </c>
      <c r="N221" s="91">
        <f t="shared" si="66"/>
        <v>637.58000000000004</v>
      </c>
      <c r="O221" s="91">
        <f t="shared" si="66"/>
        <v>938.17</v>
      </c>
      <c r="P221" s="91">
        <f t="shared" si="66"/>
        <v>557.23</v>
      </c>
      <c r="Q221" s="91">
        <f t="shared" si="66"/>
        <v>586.22</v>
      </c>
      <c r="R221" s="91">
        <f t="shared" si="66"/>
        <v>133.66</v>
      </c>
      <c r="S221" s="91">
        <f t="shared" si="66"/>
        <v>452.56</v>
      </c>
      <c r="T221" s="91">
        <f t="shared" si="66"/>
        <v>29507.4</v>
      </c>
      <c r="U221" s="91">
        <f t="shared" si="66"/>
        <v>3296.6099999999997</v>
      </c>
      <c r="V221" s="91">
        <f t="shared" si="66"/>
        <v>558.73</v>
      </c>
      <c r="W221" s="91">
        <f t="shared" si="66"/>
        <v>124.98</v>
      </c>
      <c r="X221" s="91">
        <f t="shared" si="66"/>
        <v>513.66</v>
      </c>
      <c r="Y221" s="91">
        <f t="shared" si="66"/>
        <v>59.17</v>
      </c>
      <c r="Z221" s="91">
        <f t="shared" si="66"/>
        <v>1579.07</v>
      </c>
      <c r="AA221" s="91">
        <f t="shared" si="66"/>
        <v>461</v>
      </c>
      <c r="AB221" s="91">
        <f t="shared" si="66"/>
        <v>1096.57</v>
      </c>
      <c r="AC221" s="91">
        <f t="shared" si="66"/>
        <v>5059.6899999999996</v>
      </c>
    </row>
    <row r="222" spans="1:29">
      <c r="A222" s="149"/>
      <c r="B222" s="83" t="s">
        <v>327</v>
      </c>
      <c r="C222" s="91">
        <f t="shared" ref="C222:AC222" si="67">C52+C137</f>
        <v>64122.53</v>
      </c>
      <c r="D222" s="91">
        <f t="shared" si="67"/>
        <v>0</v>
      </c>
      <c r="E222" s="91">
        <f t="shared" si="67"/>
        <v>4660.1899999999996</v>
      </c>
      <c r="F222" s="91">
        <f t="shared" si="67"/>
        <v>53676.42</v>
      </c>
      <c r="G222" s="91">
        <f t="shared" si="67"/>
        <v>0</v>
      </c>
      <c r="H222" s="91">
        <f t="shared" si="67"/>
        <v>0</v>
      </c>
      <c r="I222" s="91">
        <f t="shared" si="67"/>
        <v>0</v>
      </c>
      <c r="J222" s="91">
        <f t="shared" si="67"/>
        <v>0</v>
      </c>
      <c r="K222" s="91">
        <f t="shared" si="67"/>
        <v>0</v>
      </c>
      <c r="L222" s="91">
        <f t="shared" si="67"/>
        <v>6000</v>
      </c>
      <c r="M222" s="91">
        <f t="shared" si="67"/>
        <v>6000</v>
      </c>
      <c r="N222" s="91">
        <f t="shared" si="67"/>
        <v>0</v>
      </c>
      <c r="O222" s="91">
        <f t="shared" si="67"/>
        <v>0</v>
      </c>
      <c r="P222" s="91">
        <f t="shared" si="67"/>
        <v>0</v>
      </c>
      <c r="Q222" s="91">
        <f t="shared" si="67"/>
        <v>0</v>
      </c>
      <c r="R222" s="91">
        <f t="shared" si="67"/>
        <v>0</v>
      </c>
      <c r="S222" s="91">
        <f t="shared" si="67"/>
        <v>0</v>
      </c>
      <c r="T222" s="91">
        <f t="shared" si="67"/>
        <v>0</v>
      </c>
      <c r="U222" s="91">
        <f t="shared" si="67"/>
        <v>-214.08</v>
      </c>
      <c r="V222" s="91">
        <f t="shared" si="67"/>
        <v>0</v>
      </c>
      <c r="W222" s="91">
        <f t="shared" si="67"/>
        <v>0</v>
      </c>
      <c r="X222" s="91">
        <f t="shared" si="67"/>
        <v>0</v>
      </c>
      <c r="Y222" s="91">
        <f t="shared" si="67"/>
        <v>0</v>
      </c>
      <c r="Z222" s="91">
        <f t="shared" si="67"/>
        <v>0</v>
      </c>
      <c r="AA222" s="91">
        <f t="shared" si="67"/>
        <v>-214.08</v>
      </c>
      <c r="AB222" s="91">
        <f t="shared" si="67"/>
        <v>0</v>
      </c>
      <c r="AC222" s="91">
        <f t="shared" si="67"/>
        <v>0</v>
      </c>
    </row>
    <row r="223" spans="1:29">
      <c r="A223" s="149"/>
      <c r="B223" s="83" t="s">
        <v>20</v>
      </c>
      <c r="C223" s="91">
        <f t="shared" ref="C223:AC223" si="68">C53+C138</f>
        <v>132075.47</v>
      </c>
      <c r="D223" s="91">
        <f t="shared" si="68"/>
        <v>0</v>
      </c>
      <c r="E223" s="91">
        <f t="shared" si="68"/>
        <v>132075.47</v>
      </c>
      <c r="F223" s="91">
        <f t="shared" si="68"/>
        <v>0</v>
      </c>
      <c r="G223" s="91">
        <f t="shared" si="68"/>
        <v>0</v>
      </c>
      <c r="H223" s="91">
        <f t="shared" si="68"/>
        <v>0</v>
      </c>
      <c r="I223" s="91">
        <f t="shared" si="68"/>
        <v>0</v>
      </c>
      <c r="J223" s="91">
        <f t="shared" si="68"/>
        <v>0</v>
      </c>
      <c r="K223" s="91">
        <f t="shared" si="68"/>
        <v>0</v>
      </c>
      <c r="L223" s="91">
        <f t="shared" si="68"/>
        <v>0</v>
      </c>
      <c r="M223" s="91">
        <f t="shared" si="68"/>
        <v>0</v>
      </c>
      <c r="N223" s="91">
        <f t="shared" si="68"/>
        <v>0</v>
      </c>
      <c r="O223" s="91">
        <f t="shared" si="68"/>
        <v>0</v>
      </c>
      <c r="P223" s="91">
        <f t="shared" si="68"/>
        <v>0</v>
      </c>
      <c r="Q223" s="91">
        <f t="shared" si="68"/>
        <v>0</v>
      </c>
      <c r="R223" s="91">
        <f t="shared" si="68"/>
        <v>0</v>
      </c>
      <c r="S223" s="91">
        <f t="shared" si="68"/>
        <v>0</v>
      </c>
      <c r="T223" s="91">
        <f t="shared" si="68"/>
        <v>0</v>
      </c>
      <c r="U223" s="91">
        <f t="shared" si="68"/>
        <v>0</v>
      </c>
      <c r="V223" s="91">
        <f t="shared" si="68"/>
        <v>0</v>
      </c>
      <c r="W223" s="91">
        <f t="shared" si="68"/>
        <v>0</v>
      </c>
      <c r="X223" s="91">
        <f t="shared" si="68"/>
        <v>0</v>
      </c>
      <c r="Y223" s="91">
        <f t="shared" si="68"/>
        <v>0</v>
      </c>
      <c r="Z223" s="91">
        <f t="shared" si="68"/>
        <v>0</v>
      </c>
      <c r="AA223" s="91">
        <f t="shared" si="68"/>
        <v>0</v>
      </c>
      <c r="AB223" s="91">
        <f t="shared" si="68"/>
        <v>0</v>
      </c>
      <c r="AC223" s="91">
        <f t="shared" si="68"/>
        <v>0</v>
      </c>
    </row>
    <row r="224" spans="1:29">
      <c r="A224" s="149"/>
      <c r="B224" s="83" t="s">
        <v>21</v>
      </c>
      <c r="C224" s="91">
        <f t="shared" ref="C224:AC224" si="69">C54+C139</f>
        <v>0</v>
      </c>
      <c r="D224" s="91">
        <f t="shared" si="69"/>
        <v>0</v>
      </c>
      <c r="E224" s="91">
        <f t="shared" si="69"/>
        <v>0</v>
      </c>
      <c r="F224" s="91">
        <f t="shared" si="69"/>
        <v>0</v>
      </c>
      <c r="G224" s="91">
        <f t="shared" si="69"/>
        <v>0</v>
      </c>
      <c r="H224" s="91">
        <f t="shared" si="69"/>
        <v>0</v>
      </c>
      <c r="I224" s="91">
        <f t="shared" si="69"/>
        <v>0</v>
      </c>
      <c r="J224" s="91">
        <f t="shared" si="69"/>
        <v>0</v>
      </c>
      <c r="K224" s="91">
        <f t="shared" si="69"/>
        <v>0</v>
      </c>
      <c r="L224" s="91">
        <f t="shared" si="69"/>
        <v>0</v>
      </c>
      <c r="M224" s="91">
        <f t="shared" si="69"/>
        <v>0</v>
      </c>
      <c r="N224" s="91">
        <f t="shared" si="69"/>
        <v>0</v>
      </c>
      <c r="O224" s="91">
        <f t="shared" si="69"/>
        <v>0</v>
      </c>
      <c r="P224" s="91">
        <f t="shared" si="69"/>
        <v>0</v>
      </c>
      <c r="Q224" s="91">
        <f t="shared" si="69"/>
        <v>0</v>
      </c>
      <c r="R224" s="91">
        <f t="shared" si="69"/>
        <v>0</v>
      </c>
      <c r="S224" s="91">
        <f t="shared" si="69"/>
        <v>0</v>
      </c>
      <c r="T224" s="91">
        <f t="shared" si="69"/>
        <v>0</v>
      </c>
      <c r="U224" s="91">
        <f t="shared" si="69"/>
        <v>0</v>
      </c>
      <c r="V224" s="91">
        <f t="shared" si="69"/>
        <v>0</v>
      </c>
      <c r="W224" s="91">
        <f t="shared" si="69"/>
        <v>0</v>
      </c>
      <c r="X224" s="91">
        <f t="shared" si="69"/>
        <v>0</v>
      </c>
      <c r="Y224" s="91">
        <f t="shared" si="69"/>
        <v>0</v>
      </c>
      <c r="Z224" s="91">
        <f t="shared" si="69"/>
        <v>0</v>
      </c>
      <c r="AA224" s="91">
        <f t="shared" si="69"/>
        <v>0</v>
      </c>
      <c r="AB224" s="91">
        <f t="shared" si="69"/>
        <v>0</v>
      </c>
      <c r="AC224" s="91">
        <f t="shared" si="69"/>
        <v>0</v>
      </c>
    </row>
    <row r="225" spans="1:29">
      <c r="A225" s="149"/>
      <c r="B225" s="83" t="s">
        <v>22</v>
      </c>
      <c r="C225" s="91">
        <f t="shared" ref="C225:AC225" si="70">C55+C140</f>
        <v>47500</v>
      </c>
      <c r="D225" s="91">
        <f t="shared" si="70"/>
        <v>0</v>
      </c>
      <c r="E225" s="91">
        <f t="shared" si="70"/>
        <v>47500</v>
      </c>
      <c r="F225" s="91">
        <f t="shared" si="70"/>
        <v>0</v>
      </c>
      <c r="G225" s="91">
        <f t="shared" si="70"/>
        <v>0</v>
      </c>
      <c r="H225" s="91">
        <f t="shared" si="70"/>
        <v>0</v>
      </c>
      <c r="I225" s="91">
        <f t="shared" si="70"/>
        <v>0</v>
      </c>
      <c r="J225" s="91">
        <f t="shared" si="70"/>
        <v>0</v>
      </c>
      <c r="K225" s="91">
        <f t="shared" si="70"/>
        <v>0</v>
      </c>
      <c r="L225" s="91">
        <f t="shared" si="70"/>
        <v>0</v>
      </c>
      <c r="M225" s="91">
        <f t="shared" si="70"/>
        <v>0</v>
      </c>
      <c r="N225" s="91">
        <f t="shared" si="70"/>
        <v>0</v>
      </c>
      <c r="O225" s="91">
        <f t="shared" si="70"/>
        <v>0</v>
      </c>
      <c r="P225" s="91">
        <f t="shared" si="70"/>
        <v>0</v>
      </c>
      <c r="Q225" s="91">
        <f t="shared" si="70"/>
        <v>0</v>
      </c>
      <c r="R225" s="91">
        <f t="shared" si="70"/>
        <v>0</v>
      </c>
      <c r="S225" s="91">
        <f t="shared" si="70"/>
        <v>0</v>
      </c>
      <c r="T225" s="91">
        <f t="shared" si="70"/>
        <v>0</v>
      </c>
      <c r="U225" s="91">
        <f t="shared" si="70"/>
        <v>0</v>
      </c>
      <c r="V225" s="91">
        <f t="shared" si="70"/>
        <v>0</v>
      </c>
      <c r="W225" s="91">
        <f t="shared" si="70"/>
        <v>0</v>
      </c>
      <c r="X225" s="91">
        <f t="shared" si="70"/>
        <v>0</v>
      </c>
      <c r="Y225" s="91">
        <f t="shared" si="70"/>
        <v>0</v>
      </c>
      <c r="Z225" s="91">
        <f t="shared" si="70"/>
        <v>0</v>
      </c>
      <c r="AA225" s="91">
        <f t="shared" si="70"/>
        <v>0</v>
      </c>
      <c r="AB225" s="91">
        <f t="shared" si="70"/>
        <v>0</v>
      </c>
      <c r="AC225" s="91">
        <f t="shared" si="70"/>
        <v>0</v>
      </c>
    </row>
    <row r="226" spans="1:29">
      <c r="A226" s="149"/>
      <c r="B226" s="79" t="s">
        <v>23</v>
      </c>
      <c r="C226" s="91">
        <f t="shared" ref="C226:AC226" si="71">C56+C141</f>
        <v>70863.789999999994</v>
      </c>
      <c r="D226" s="91">
        <f t="shared" si="71"/>
        <v>0</v>
      </c>
      <c r="E226" s="91">
        <f t="shared" si="71"/>
        <v>49068.37</v>
      </c>
      <c r="F226" s="91">
        <f t="shared" si="71"/>
        <v>20812.72</v>
      </c>
      <c r="G226" s="91">
        <f t="shared" si="71"/>
        <v>2642</v>
      </c>
      <c r="H226" s="91">
        <f t="shared" si="71"/>
        <v>206</v>
      </c>
      <c r="I226" s="91">
        <f t="shared" si="71"/>
        <v>206</v>
      </c>
      <c r="J226" s="91">
        <f t="shared" si="71"/>
        <v>0</v>
      </c>
      <c r="K226" s="91">
        <f t="shared" si="71"/>
        <v>0</v>
      </c>
      <c r="L226" s="91">
        <f t="shared" si="71"/>
        <v>0</v>
      </c>
      <c r="M226" s="91">
        <f t="shared" si="71"/>
        <v>0</v>
      </c>
      <c r="N226" s="91">
        <f t="shared" si="71"/>
        <v>0</v>
      </c>
      <c r="O226" s="91">
        <f t="shared" si="71"/>
        <v>0</v>
      </c>
      <c r="P226" s="91">
        <f t="shared" si="71"/>
        <v>0</v>
      </c>
      <c r="Q226" s="91">
        <f t="shared" si="71"/>
        <v>0</v>
      </c>
      <c r="R226" s="91">
        <f t="shared" si="71"/>
        <v>0</v>
      </c>
      <c r="S226" s="91">
        <f t="shared" si="71"/>
        <v>0</v>
      </c>
      <c r="T226" s="91">
        <f t="shared" si="71"/>
        <v>0</v>
      </c>
      <c r="U226" s="91">
        <f t="shared" si="71"/>
        <v>776.7</v>
      </c>
      <c r="V226" s="91">
        <f t="shared" si="71"/>
        <v>0</v>
      </c>
      <c r="W226" s="91">
        <f t="shared" si="71"/>
        <v>0</v>
      </c>
      <c r="X226" s="91">
        <f t="shared" si="71"/>
        <v>0</v>
      </c>
      <c r="Y226" s="91">
        <f t="shared" si="71"/>
        <v>0</v>
      </c>
      <c r="Z226" s="91">
        <f t="shared" si="71"/>
        <v>776.7</v>
      </c>
      <c r="AA226" s="91">
        <f t="shared" si="71"/>
        <v>0</v>
      </c>
      <c r="AB226" s="91">
        <f t="shared" si="71"/>
        <v>2081</v>
      </c>
      <c r="AC226" s="91">
        <f t="shared" si="71"/>
        <v>0</v>
      </c>
    </row>
    <row r="227" spans="1:29">
      <c r="A227" s="149"/>
      <c r="B227" s="79" t="s">
        <v>24</v>
      </c>
      <c r="C227" s="91">
        <f t="shared" ref="C227:AC227" si="72">C57+C142</f>
        <v>0</v>
      </c>
      <c r="D227" s="91">
        <f t="shared" si="72"/>
        <v>0</v>
      </c>
      <c r="E227" s="91">
        <f t="shared" si="72"/>
        <v>0</v>
      </c>
      <c r="F227" s="91">
        <f t="shared" si="72"/>
        <v>0</v>
      </c>
      <c r="G227" s="91">
        <f t="shared" si="72"/>
        <v>0</v>
      </c>
      <c r="H227" s="91">
        <f t="shared" si="72"/>
        <v>0</v>
      </c>
      <c r="I227" s="91">
        <f t="shared" si="72"/>
        <v>0</v>
      </c>
      <c r="J227" s="91">
        <f t="shared" si="72"/>
        <v>0</v>
      </c>
      <c r="K227" s="91">
        <f t="shared" si="72"/>
        <v>0</v>
      </c>
      <c r="L227" s="91">
        <f t="shared" si="72"/>
        <v>0</v>
      </c>
      <c r="M227" s="91">
        <f t="shared" si="72"/>
        <v>0</v>
      </c>
      <c r="N227" s="91">
        <f t="shared" si="72"/>
        <v>0</v>
      </c>
      <c r="O227" s="91">
        <f t="shared" si="72"/>
        <v>0</v>
      </c>
      <c r="P227" s="91">
        <f t="shared" si="72"/>
        <v>0</v>
      </c>
      <c r="Q227" s="91">
        <f t="shared" si="72"/>
        <v>0</v>
      </c>
      <c r="R227" s="91">
        <f t="shared" si="72"/>
        <v>0</v>
      </c>
      <c r="S227" s="91">
        <f t="shared" si="72"/>
        <v>0</v>
      </c>
      <c r="T227" s="91">
        <f t="shared" si="72"/>
        <v>0</v>
      </c>
      <c r="U227" s="91">
        <f t="shared" si="72"/>
        <v>0</v>
      </c>
      <c r="V227" s="91">
        <f t="shared" si="72"/>
        <v>0</v>
      </c>
      <c r="W227" s="91">
        <f t="shared" si="72"/>
        <v>0</v>
      </c>
      <c r="X227" s="91">
        <f t="shared" si="72"/>
        <v>0</v>
      </c>
      <c r="Y227" s="91">
        <f t="shared" si="72"/>
        <v>0</v>
      </c>
      <c r="Z227" s="91">
        <f t="shared" si="72"/>
        <v>0</v>
      </c>
      <c r="AA227" s="91">
        <f t="shared" si="72"/>
        <v>0</v>
      </c>
      <c r="AB227" s="91">
        <f t="shared" si="72"/>
        <v>0</v>
      </c>
      <c r="AC227" s="91">
        <f t="shared" si="72"/>
        <v>0</v>
      </c>
    </row>
    <row r="228" spans="1:29">
      <c r="A228" s="149"/>
      <c r="B228" s="79" t="s">
        <v>25</v>
      </c>
      <c r="C228" s="91">
        <f t="shared" ref="C228:AC228" si="73">C58+C143</f>
        <v>0</v>
      </c>
      <c r="D228" s="91">
        <f t="shared" si="73"/>
        <v>0</v>
      </c>
      <c r="E228" s="91">
        <f t="shared" si="73"/>
        <v>0</v>
      </c>
      <c r="F228" s="91">
        <f t="shared" si="73"/>
        <v>0</v>
      </c>
      <c r="G228" s="91">
        <f t="shared" si="73"/>
        <v>0</v>
      </c>
      <c r="H228" s="91">
        <f t="shared" si="73"/>
        <v>0</v>
      </c>
      <c r="I228" s="91">
        <f t="shared" si="73"/>
        <v>0</v>
      </c>
      <c r="J228" s="91">
        <f t="shared" si="73"/>
        <v>0</v>
      </c>
      <c r="K228" s="91">
        <f t="shared" si="73"/>
        <v>0</v>
      </c>
      <c r="L228" s="91">
        <f t="shared" si="73"/>
        <v>0</v>
      </c>
      <c r="M228" s="91">
        <f t="shared" si="73"/>
        <v>0</v>
      </c>
      <c r="N228" s="91">
        <f t="shared" si="73"/>
        <v>0</v>
      </c>
      <c r="O228" s="91">
        <f t="shared" si="73"/>
        <v>0</v>
      </c>
      <c r="P228" s="91">
        <f t="shared" si="73"/>
        <v>0</v>
      </c>
      <c r="Q228" s="91">
        <f t="shared" si="73"/>
        <v>0</v>
      </c>
      <c r="R228" s="91">
        <f t="shared" si="73"/>
        <v>0</v>
      </c>
      <c r="S228" s="91">
        <f t="shared" si="73"/>
        <v>0</v>
      </c>
      <c r="T228" s="91">
        <f t="shared" si="73"/>
        <v>0</v>
      </c>
      <c r="U228" s="91">
        <f t="shared" si="73"/>
        <v>0</v>
      </c>
      <c r="V228" s="91">
        <f t="shared" si="73"/>
        <v>0</v>
      </c>
      <c r="W228" s="91">
        <f t="shared" si="73"/>
        <v>0</v>
      </c>
      <c r="X228" s="91">
        <f t="shared" si="73"/>
        <v>0</v>
      </c>
      <c r="Y228" s="91">
        <f t="shared" si="73"/>
        <v>0</v>
      </c>
      <c r="Z228" s="91">
        <f t="shared" si="73"/>
        <v>0</v>
      </c>
      <c r="AA228" s="91">
        <f t="shared" si="73"/>
        <v>0</v>
      </c>
      <c r="AB228" s="91">
        <f t="shared" si="73"/>
        <v>0</v>
      </c>
      <c r="AC228" s="91">
        <f t="shared" si="73"/>
        <v>0</v>
      </c>
    </row>
    <row r="229" spans="1:29">
      <c r="A229" s="149"/>
      <c r="B229" s="79" t="s">
        <v>26</v>
      </c>
      <c r="C229" s="91">
        <f t="shared" ref="C229:AC229" si="74">C59+C144</f>
        <v>0</v>
      </c>
      <c r="D229" s="91">
        <f t="shared" si="74"/>
        <v>0</v>
      </c>
      <c r="E229" s="91">
        <f t="shared" si="74"/>
        <v>0</v>
      </c>
      <c r="F229" s="91">
        <f t="shared" si="74"/>
        <v>0</v>
      </c>
      <c r="G229" s="91">
        <f t="shared" si="74"/>
        <v>0</v>
      </c>
      <c r="H229" s="91">
        <f t="shared" si="74"/>
        <v>0</v>
      </c>
      <c r="I229" s="91">
        <f t="shared" si="74"/>
        <v>0</v>
      </c>
      <c r="J229" s="91">
        <f t="shared" si="74"/>
        <v>0</v>
      </c>
      <c r="K229" s="91">
        <f t="shared" si="74"/>
        <v>0</v>
      </c>
      <c r="L229" s="91">
        <f t="shared" si="74"/>
        <v>0</v>
      </c>
      <c r="M229" s="91">
        <f t="shared" si="74"/>
        <v>0</v>
      </c>
      <c r="N229" s="91">
        <f t="shared" si="74"/>
        <v>0</v>
      </c>
      <c r="O229" s="91">
        <f t="shared" si="74"/>
        <v>0</v>
      </c>
      <c r="P229" s="91">
        <f t="shared" si="74"/>
        <v>0</v>
      </c>
      <c r="Q229" s="91">
        <f t="shared" si="74"/>
        <v>0</v>
      </c>
      <c r="R229" s="91">
        <f t="shared" si="74"/>
        <v>0</v>
      </c>
      <c r="S229" s="91">
        <f t="shared" si="74"/>
        <v>0</v>
      </c>
      <c r="T229" s="91">
        <f t="shared" si="74"/>
        <v>0</v>
      </c>
      <c r="U229" s="91">
        <f t="shared" si="74"/>
        <v>0</v>
      </c>
      <c r="V229" s="91">
        <f t="shared" si="74"/>
        <v>0</v>
      </c>
      <c r="W229" s="91">
        <f t="shared" si="74"/>
        <v>0</v>
      </c>
      <c r="X229" s="91">
        <f t="shared" si="74"/>
        <v>0</v>
      </c>
      <c r="Y229" s="91">
        <f t="shared" si="74"/>
        <v>0</v>
      </c>
      <c r="Z229" s="91">
        <f t="shared" si="74"/>
        <v>0</v>
      </c>
      <c r="AA229" s="91">
        <f t="shared" si="74"/>
        <v>0</v>
      </c>
      <c r="AB229" s="91">
        <f t="shared" si="74"/>
        <v>0</v>
      </c>
      <c r="AC229" s="91">
        <f t="shared" si="74"/>
        <v>0</v>
      </c>
    </row>
    <row r="230" spans="1:29">
      <c r="A230" s="149"/>
      <c r="B230" s="79" t="s">
        <v>328</v>
      </c>
      <c r="C230" s="91">
        <f t="shared" ref="C230:AC230" si="75">C60+C145</f>
        <v>0</v>
      </c>
      <c r="D230" s="91">
        <f t="shared" si="75"/>
        <v>0</v>
      </c>
      <c r="E230" s="91">
        <f t="shared" si="75"/>
        <v>0</v>
      </c>
      <c r="F230" s="91">
        <f t="shared" si="75"/>
        <v>0</v>
      </c>
      <c r="G230" s="91">
        <f t="shared" si="75"/>
        <v>0</v>
      </c>
      <c r="H230" s="91">
        <f t="shared" si="75"/>
        <v>0</v>
      </c>
      <c r="I230" s="91">
        <f t="shared" si="75"/>
        <v>0</v>
      </c>
      <c r="J230" s="91">
        <f t="shared" si="75"/>
        <v>0</v>
      </c>
      <c r="K230" s="91">
        <f t="shared" si="75"/>
        <v>0</v>
      </c>
      <c r="L230" s="91">
        <f t="shared" si="75"/>
        <v>0</v>
      </c>
      <c r="M230" s="91">
        <f t="shared" si="75"/>
        <v>0</v>
      </c>
      <c r="N230" s="91">
        <f t="shared" si="75"/>
        <v>0</v>
      </c>
      <c r="O230" s="91">
        <f t="shared" si="75"/>
        <v>0</v>
      </c>
      <c r="P230" s="91">
        <f t="shared" si="75"/>
        <v>0</v>
      </c>
      <c r="Q230" s="91">
        <f t="shared" si="75"/>
        <v>0</v>
      </c>
      <c r="R230" s="91">
        <f t="shared" si="75"/>
        <v>0</v>
      </c>
      <c r="S230" s="91">
        <f t="shared" si="75"/>
        <v>0</v>
      </c>
      <c r="T230" s="91">
        <f t="shared" si="75"/>
        <v>0</v>
      </c>
      <c r="U230" s="91">
        <f t="shared" si="75"/>
        <v>0</v>
      </c>
      <c r="V230" s="91">
        <f t="shared" si="75"/>
        <v>0</v>
      </c>
      <c r="W230" s="91">
        <f t="shared" si="75"/>
        <v>0</v>
      </c>
      <c r="X230" s="91">
        <f t="shared" si="75"/>
        <v>0</v>
      </c>
      <c r="Y230" s="91">
        <f t="shared" si="75"/>
        <v>0</v>
      </c>
      <c r="Z230" s="91">
        <f t="shared" si="75"/>
        <v>0</v>
      </c>
      <c r="AA230" s="91">
        <f t="shared" si="75"/>
        <v>0</v>
      </c>
      <c r="AB230" s="91">
        <f t="shared" si="75"/>
        <v>0</v>
      </c>
      <c r="AC230" s="91">
        <f t="shared" si="75"/>
        <v>0</v>
      </c>
    </row>
    <row r="231" spans="1:29">
      <c r="A231" s="149"/>
      <c r="B231" s="79" t="s">
        <v>27</v>
      </c>
      <c r="C231" s="91">
        <f t="shared" ref="C231:AC231" si="76">C61+C146</f>
        <v>0</v>
      </c>
      <c r="D231" s="91">
        <f t="shared" si="76"/>
        <v>0</v>
      </c>
      <c r="E231" s="91">
        <f t="shared" si="76"/>
        <v>0</v>
      </c>
      <c r="F231" s="91">
        <f t="shared" si="76"/>
        <v>0</v>
      </c>
      <c r="G231" s="91">
        <f t="shared" si="76"/>
        <v>0</v>
      </c>
      <c r="H231" s="91">
        <f t="shared" si="76"/>
        <v>0</v>
      </c>
      <c r="I231" s="91">
        <f t="shared" si="76"/>
        <v>0</v>
      </c>
      <c r="J231" s="91">
        <f t="shared" si="76"/>
        <v>0</v>
      </c>
      <c r="K231" s="91">
        <f t="shared" si="76"/>
        <v>0</v>
      </c>
      <c r="L231" s="91">
        <f t="shared" si="76"/>
        <v>0</v>
      </c>
      <c r="M231" s="91">
        <f t="shared" si="76"/>
        <v>0</v>
      </c>
      <c r="N231" s="91">
        <f t="shared" si="76"/>
        <v>0</v>
      </c>
      <c r="O231" s="91">
        <f t="shared" si="76"/>
        <v>0</v>
      </c>
      <c r="P231" s="91">
        <f t="shared" si="76"/>
        <v>0</v>
      </c>
      <c r="Q231" s="91">
        <f t="shared" si="76"/>
        <v>0</v>
      </c>
      <c r="R231" s="91">
        <f t="shared" si="76"/>
        <v>0</v>
      </c>
      <c r="S231" s="91">
        <f t="shared" si="76"/>
        <v>0</v>
      </c>
      <c r="T231" s="91">
        <f t="shared" si="76"/>
        <v>0</v>
      </c>
      <c r="U231" s="91">
        <f t="shared" si="76"/>
        <v>0</v>
      </c>
      <c r="V231" s="91">
        <f t="shared" si="76"/>
        <v>0</v>
      </c>
      <c r="W231" s="91">
        <f t="shared" si="76"/>
        <v>0</v>
      </c>
      <c r="X231" s="91">
        <f t="shared" si="76"/>
        <v>0</v>
      </c>
      <c r="Y231" s="91">
        <f t="shared" si="76"/>
        <v>0</v>
      </c>
      <c r="Z231" s="91">
        <f t="shared" si="76"/>
        <v>0</v>
      </c>
      <c r="AA231" s="91">
        <f t="shared" si="76"/>
        <v>0</v>
      </c>
      <c r="AB231" s="91">
        <f t="shared" si="76"/>
        <v>0</v>
      </c>
      <c r="AC231" s="91">
        <f t="shared" si="76"/>
        <v>0</v>
      </c>
    </row>
    <row r="232" spans="1:29">
      <c r="A232" s="149"/>
      <c r="B232" s="84" t="s">
        <v>343</v>
      </c>
      <c r="C232" s="92">
        <f t="shared" ref="C232:AC232" si="77">C62+C147</f>
        <v>3655517.76</v>
      </c>
      <c r="D232" s="92">
        <f t="shared" si="77"/>
        <v>0</v>
      </c>
      <c r="E232" s="92">
        <f t="shared" si="77"/>
        <v>1513113.0999999999</v>
      </c>
      <c r="F232" s="92">
        <f t="shared" si="77"/>
        <v>1503267.53</v>
      </c>
      <c r="G232" s="92">
        <f t="shared" si="77"/>
        <v>47008.19</v>
      </c>
      <c r="H232" s="92">
        <f t="shared" si="77"/>
        <v>22284.04</v>
      </c>
      <c r="I232" s="92">
        <f t="shared" si="77"/>
        <v>4755.2699999999995</v>
      </c>
      <c r="J232" s="92">
        <f t="shared" si="77"/>
        <v>10485.34</v>
      </c>
      <c r="K232" s="92">
        <f t="shared" si="77"/>
        <v>7043.43</v>
      </c>
      <c r="L232" s="92">
        <f t="shared" si="77"/>
        <v>18782.88</v>
      </c>
      <c r="M232" s="92">
        <f t="shared" si="77"/>
        <v>8539.9</v>
      </c>
      <c r="N232" s="92">
        <f t="shared" si="77"/>
        <v>637.58000000000004</v>
      </c>
      <c r="O232" s="92">
        <f t="shared" si="77"/>
        <v>7866.17</v>
      </c>
      <c r="P232" s="92">
        <f t="shared" si="77"/>
        <v>1739.23</v>
      </c>
      <c r="Q232" s="92">
        <f t="shared" si="77"/>
        <v>10112.219999999999</v>
      </c>
      <c r="R232" s="92">
        <f t="shared" si="77"/>
        <v>6791.66</v>
      </c>
      <c r="S232" s="92">
        <f t="shared" si="77"/>
        <v>3320.56</v>
      </c>
      <c r="T232" s="92">
        <f t="shared" si="77"/>
        <v>77312</v>
      </c>
      <c r="U232" s="92">
        <f t="shared" si="77"/>
        <v>587957.99</v>
      </c>
      <c r="V232" s="92">
        <f t="shared" si="77"/>
        <v>281119.52</v>
      </c>
      <c r="W232" s="92">
        <f t="shared" si="77"/>
        <v>103148.84</v>
      </c>
      <c r="X232" s="92">
        <f t="shared" si="77"/>
        <v>27276.840000000004</v>
      </c>
      <c r="Y232" s="92">
        <f t="shared" si="77"/>
        <v>21142.679999999997</v>
      </c>
      <c r="Z232" s="92">
        <f t="shared" si="77"/>
        <v>107965.31999999999</v>
      </c>
      <c r="AA232" s="92">
        <f t="shared" si="77"/>
        <v>47304.789999999994</v>
      </c>
      <c r="AB232" s="92">
        <f t="shared" si="77"/>
        <v>37669.300000000003</v>
      </c>
      <c r="AC232" s="92">
        <f t="shared" si="77"/>
        <v>25481.119999999999</v>
      </c>
    </row>
    <row r="233" spans="1:29">
      <c r="A233" s="149" t="s">
        <v>347</v>
      </c>
      <c r="B233" s="76" t="s">
        <v>330</v>
      </c>
      <c r="C233" s="91">
        <f t="shared" ref="C233:AC233" si="78">C63+C148</f>
        <v>129675.76999999999</v>
      </c>
      <c r="D233" s="91">
        <f t="shared" si="78"/>
        <v>0</v>
      </c>
      <c r="E233" s="91">
        <f t="shared" si="78"/>
        <v>9433.9699999999993</v>
      </c>
      <c r="F233" s="91">
        <f t="shared" si="78"/>
        <v>5660.37</v>
      </c>
      <c r="G233" s="91">
        <f t="shared" si="78"/>
        <v>0</v>
      </c>
      <c r="H233" s="91">
        <f t="shared" si="78"/>
        <v>0</v>
      </c>
      <c r="I233" s="91">
        <f t="shared" si="78"/>
        <v>0</v>
      </c>
      <c r="J233" s="91">
        <f t="shared" si="78"/>
        <v>0</v>
      </c>
      <c r="K233" s="91">
        <f t="shared" si="78"/>
        <v>0</v>
      </c>
      <c r="L233" s="91">
        <f t="shared" si="78"/>
        <v>0</v>
      </c>
      <c r="M233" s="91">
        <f t="shared" si="78"/>
        <v>0</v>
      </c>
      <c r="N233" s="91">
        <f t="shared" si="78"/>
        <v>0</v>
      </c>
      <c r="O233" s="91">
        <f t="shared" si="78"/>
        <v>0</v>
      </c>
      <c r="P233" s="91">
        <f t="shared" si="78"/>
        <v>0</v>
      </c>
      <c r="Q233" s="91">
        <f t="shared" si="78"/>
        <v>0</v>
      </c>
      <c r="R233" s="91">
        <f t="shared" si="78"/>
        <v>0</v>
      </c>
      <c r="S233" s="91">
        <f t="shared" si="78"/>
        <v>0</v>
      </c>
      <c r="T233" s="91">
        <f t="shared" si="78"/>
        <v>0</v>
      </c>
      <c r="U233" s="91">
        <f t="shared" si="78"/>
        <v>114581.43</v>
      </c>
      <c r="V233" s="91">
        <f t="shared" si="78"/>
        <v>114581.43</v>
      </c>
      <c r="W233" s="91">
        <f t="shared" si="78"/>
        <v>0</v>
      </c>
      <c r="X233" s="91">
        <f t="shared" si="78"/>
        <v>0</v>
      </c>
      <c r="Y233" s="91">
        <f t="shared" si="78"/>
        <v>0</v>
      </c>
      <c r="Z233" s="91">
        <f t="shared" si="78"/>
        <v>0</v>
      </c>
      <c r="AA233" s="91">
        <f t="shared" si="78"/>
        <v>0</v>
      </c>
      <c r="AB233" s="91">
        <f t="shared" si="78"/>
        <v>0</v>
      </c>
      <c r="AC233" s="91">
        <f t="shared" si="78"/>
        <v>0</v>
      </c>
    </row>
    <row r="234" spans="1:29">
      <c r="A234" s="149"/>
      <c r="B234" s="79" t="s">
        <v>331</v>
      </c>
      <c r="C234" s="91">
        <f t="shared" ref="C234:AC234" si="79">C64+C149</f>
        <v>351360.99999999994</v>
      </c>
      <c r="D234" s="91">
        <f t="shared" si="79"/>
        <v>0</v>
      </c>
      <c r="E234" s="91">
        <f t="shared" si="79"/>
        <v>115837.2</v>
      </c>
      <c r="F234" s="91">
        <f t="shared" si="79"/>
        <v>226169.34999999995</v>
      </c>
      <c r="G234" s="91">
        <f t="shared" si="79"/>
        <v>0</v>
      </c>
      <c r="H234" s="91">
        <f t="shared" si="79"/>
        <v>0</v>
      </c>
      <c r="I234" s="91">
        <f t="shared" si="79"/>
        <v>0</v>
      </c>
      <c r="J234" s="91">
        <f t="shared" si="79"/>
        <v>0</v>
      </c>
      <c r="K234" s="91">
        <f t="shared" si="79"/>
        <v>0</v>
      </c>
      <c r="L234" s="91">
        <f t="shared" si="79"/>
        <v>0</v>
      </c>
      <c r="M234" s="91">
        <f t="shared" si="79"/>
        <v>0</v>
      </c>
      <c r="N234" s="91">
        <f t="shared" si="79"/>
        <v>0</v>
      </c>
      <c r="O234" s="91">
        <f t="shared" si="79"/>
        <v>0</v>
      </c>
      <c r="P234" s="91">
        <f t="shared" si="79"/>
        <v>0</v>
      </c>
      <c r="Q234" s="91">
        <f t="shared" si="79"/>
        <v>0</v>
      </c>
      <c r="R234" s="91">
        <f t="shared" si="79"/>
        <v>0</v>
      </c>
      <c r="S234" s="91">
        <f t="shared" si="79"/>
        <v>0</v>
      </c>
      <c r="T234" s="91">
        <f t="shared" si="79"/>
        <v>22628</v>
      </c>
      <c r="U234" s="91">
        <f t="shared" si="79"/>
        <v>9354.4500000000007</v>
      </c>
      <c r="V234" s="91">
        <f t="shared" si="79"/>
        <v>5564.07</v>
      </c>
      <c r="W234" s="91">
        <f t="shared" si="79"/>
        <v>3790.38</v>
      </c>
      <c r="X234" s="91">
        <f t="shared" si="79"/>
        <v>0</v>
      </c>
      <c r="Y234" s="91">
        <f t="shared" si="79"/>
        <v>0</v>
      </c>
      <c r="Z234" s="91">
        <f t="shared" si="79"/>
        <v>0</v>
      </c>
      <c r="AA234" s="91">
        <f t="shared" si="79"/>
        <v>0</v>
      </c>
      <c r="AB234" s="91">
        <f t="shared" si="79"/>
        <v>0</v>
      </c>
      <c r="AC234" s="91">
        <f t="shared" si="79"/>
        <v>0</v>
      </c>
    </row>
    <row r="235" spans="1:29">
      <c r="A235" s="151"/>
      <c r="B235" s="90" t="s">
        <v>332</v>
      </c>
      <c r="C235" s="91">
        <f t="shared" ref="C235:AC235" si="80">C65+C150</f>
        <v>4885455.2899999991</v>
      </c>
      <c r="D235" s="91">
        <f t="shared" si="80"/>
        <v>0</v>
      </c>
      <c r="E235" s="91">
        <f t="shared" si="80"/>
        <v>2519124</v>
      </c>
      <c r="F235" s="91">
        <f t="shared" si="80"/>
        <v>2349838.3399999989</v>
      </c>
      <c r="G235" s="91">
        <f t="shared" si="80"/>
        <v>0</v>
      </c>
      <c r="H235" s="91">
        <f t="shared" si="80"/>
        <v>0</v>
      </c>
      <c r="I235" s="91">
        <f t="shared" si="80"/>
        <v>0</v>
      </c>
      <c r="J235" s="91">
        <f t="shared" si="80"/>
        <v>0</v>
      </c>
      <c r="K235" s="91">
        <f t="shared" si="80"/>
        <v>0</v>
      </c>
      <c r="L235" s="91">
        <f t="shared" si="80"/>
        <v>0</v>
      </c>
      <c r="M235" s="91">
        <f t="shared" si="80"/>
        <v>0</v>
      </c>
      <c r="N235" s="91">
        <f t="shared" si="80"/>
        <v>0</v>
      </c>
      <c r="O235" s="91">
        <f t="shared" si="80"/>
        <v>0</v>
      </c>
      <c r="P235" s="91">
        <f t="shared" si="80"/>
        <v>0</v>
      </c>
      <c r="Q235" s="91">
        <f t="shared" si="80"/>
        <v>0</v>
      </c>
      <c r="R235" s="91">
        <f t="shared" si="80"/>
        <v>0</v>
      </c>
      <c r="S235" s="91">
        <f t="shared" si="80"/>
        <v>0</v>
      </c>
      <c r="T235" s="91">
        <f t="shared" si="80"/>
        <v>2519124</v>
      </c>
      <c r="U235" s="91">
        <f t="shared" si="80"/>
        <v>16492.95</v>
      </c>
      <c r="V235" s="91">
        <f t="shared" si="80"/>
        <v>0</v>
      </c>
      <c r="W235" s="91">
        <f t="shared" si="80"/>
        <v>16492.95</v>
      </c>
      <c r="X235" s="91">
        <f t="shared" si="80"/>
        <v>0</v>
      </c>
      <c r="Y235" s="91">
        <f t="shared" si="80"/>
        <v>0</v>
      </c>
      <c r="Z235" s="91">
        <f t="shared" si="80"/>
        <v>0</v>
      </c>
      <c r="AA235" s="91">
        <f t="shared" si="80"/>
        <v>0</v>
      </c>
      <c r="AB235" s="91">
        <f t="shared" si="80"/>
        <v>0</v>
      </c>
      <c r="AC235" s="91">
        <f t="shared" si="80"/>
        <v>21830</v>
      </c>
    </row>
    <row r="236" spans="1:29">
      <c r="A236" s="151"/>
      <c r="B236" s="65" t="s">
        <v>304</v>
      </c>
      <c r="C236" s="91">
        <f t="shared" ref="C236:AC236" si="81">C66+C151</f>
        <v>596908.66</v>
      </c>
      <c r="D236" s="91">
        <f t="shared" si="81"/>
        <v>0</v>
      </c>
      <c r="E236" s="91">
        <f t="shared" si="81"/>
        <v>326019.73</v>
      </c>
      <c r="F236" s="91">
        <f t="shared" si="81"/>
        <v>264281.26</v>
      </c>
      <c r="G236" s="91">
        <f t="shared" si="81"/>
        <v>0</v>
      </c>
      <c r="H236" s="91">
        <f t="shared" si="81"/>
        <v>0</v>
      </c>
      <c r="I236" s="91">
        <f t="shared" si="81"/>
        <v>0</v>
      </c>
      <c r="J236" s="91">
        <f t="shared" si="81"/>
        <v>0</v>
      </c>
      <c r="K236" s="91">
        <f t="shared" si="81"/>
        <v>0</v>
      </c>
      <c r="L236" s="91">
        <f t="shared" si="81"/>
        <v>0</v>
      </c>
      <c r="M236" s="91">
        <f t="shared" si="81"/>
        <v>0</v>
      </c>
      <c r="N236" s="91">
        <f t="shared" si="81"/>
        <v>0</v>
      </c>
      <c r="O236" s="91">
        <f t="shared" si="81"/>
        <v>0</v>
      </c>
      <c r="P236" s="91">
        <f t="shared" si="81"/>
        <v>0</v>
      </c>
      <c r="Q236" s="91">
        <f t="shared" si="81"/>
        <v>0</v>
      </c>
      <c r="R236" s="91">
        <f t="shared" si="81"/>
        <v>0</v>
      </c>
      <c r="S236" s="91">
        <f t="shared" si="81"/>
        <v>0</v>
      </c>
      <c r="T236" s="91">
        <f t="shared" si="81"/>
        <v>277104</v>
      </c>
      <c r="U236" s="91">
        <f t="shared" si="81"/>
        <v>6607.67</v>
      </c>
      <c r="V236" s="91">
        <f t="shared" si="81"/>
        <v>3281.5</v>
      </c>
      <c r="W236" s="91">
        <f t="shared" si="81"/>
        <v>2157.66</v>
      </c>
      <c r="X236" s="91">
        <f t="shared" si="81"/>
        <v>0</v>
      </c>
      <c r="Y236" s="91">
        <f t="shared" si="81"/>
        <v>0</v>
      </c>
      <c r="Z236" s="91">
        <f t="shared" si="81"/>
        <v>870.91</v>
      </c>
      <c r="AA236" s="91">
        <f t="shared" si="81"/>
        <v>297.60000000000002</v>
      </c>
      <c r="AB236" s="91">
        <f t="shared" si="81"/>
        <v>148.80000000000001</v>
      </c>
      <c r="AC236" s="91">
        <f t="shared" si="81"/>
        <v>2178</v>
      </c>
    </row>
    <row r="237" spans="1:29">
      <c r="A237" s="151"/>
      <c r="B237" s="65" t="s">
        <v>333</v>
      </c>
      <c r="C237" s="91">
        <f t="shared" ref="C237:AC237" si="82">C67+C152</f>
        <v>201402.78999999998</v>
      </c>
      <c r="D237" s="91">
        <f t="shared" si="82"/>
        <v>0</v>
      </c>
      <c r="E237" s="91">
        <f t="shared" si="82"/>
        <v>33040.949999999997</v>
      </c>
      <c r="F237" s="91">
        <f t="shared" si="82"/>
        <v>168361.84</v>
      </c>
      <c r="G237" s="91">
        <f t="shared" si="82"/>
        <v>0</v>
      </c>
      <c r="H237" s="91">
        <f t="shared" si="82"/>
        <v>0</v>
      </c>
      <c r="I237" s="91">
        <f t="shared" si="82"/>
        <v>0</v>
      </c>
      <c r="J237" s="91">
        <f t="shared" si="82"/>
        <v>0</v>
      </c>
      <c r="K237" s="91">
        <f t="shared" si="82"/>
        <v>0</v>
      </c>
      <c r="L237" s="91">
        <f t="shared" si="82"/>
        <v>0</v>
      </c>
      <c r="M237" s="91">
        <f t="shared" si="82"/>
        <v>0</v>
      </c>
      <c r="N237" s="91">
        <f t="shared" si="82"/>
        <v>0</v>
      </c>
      <c r="O237" s="91">
        <f t="shared" si="82"/>
        <v>0</v>
      </c>
      <c r="P237" s="91">
        <f t="shared" si="82"/>
        <v>0</v>
      </c>
      <c r="Q237" s="91">
        <f t="shared" si="82"/>
        <v>0</v>
      </c>
      <c r="R237" s="91">
        <f t="shared" si="82"/>
        <v>0</v>
      </c>
      <c r="S237" s="91">
        <f t="shared" si="82"/>
        <v>0</v>
      </c>
      <c r="T237" s="91">
        <f t="shared" si="82"/>
        <v>0</v>
      </c>
      <c r="U237" s="91">
        <f t="shared" si="82"/>
        <v>0</v>
      </c>
      <c r="V237" s="91">
        <f t="shared" si="82"/>
        <v>0</v>
      </c>
      <c r="W237" s="91">
        <f t="shared" si="82"/>
        <v>0</v>
      </c>
      <c r="X237" s="91">
        <f t="shared" si="82"/>
        <v>0</v>
      </c>
      <c r="Y237" s="91">
        <f t="shared" si="82"/>
        <v>0</v>
      </c>
      <c r="Z237" s="91">
        <f t="shared" si="82"/>
        <v>0</v>
      </c>
      <c r="AA237" s="91">
        <f t="shared" si="82"/>
        <v>0</v>
      </c>
      <c r="AB237" s="91">
        <f t="shared" si="82"/>
        <v>0</v>
      </c>
      <c r="AC237" s="91">
        <f t="shared" si="82"/>
        <v>14086.55</v>
      </c>
    </row>
    <row r="238" spans="1:29">
      <c r="A238" s="151"/>
      <c r="B238" s="65" t="s">
        <v>28</v>
      </c>
      <c r="C238" s="91">
        <f t="shared" ref="C238:AC238" si="83">C68+C153</f>
        <v>14691.89</v>
      </c>
      <c r="D238" s="91">
        <f t="shared" si="83"/>
        <v>0</v>
      </c>
      <c r="E238" s="91">
        <f t="shared" si="83"/>
        <v>5580</v>
      </c>
      <c r="F238" s="91">
        <f t="shared" si="83"/>
        <v>9111.89</v>
      </c>
      <c r="G238" s="91">
        <f t="shared" si="83"/>
        <v>0</v>
      </c>
      <c r="H238" s="91">
        <f t="shared" si="83"/>
        <v>0</v>
      </c>
      <c r="I238" s="91">
        <f t="shared" si="83"/>
        <v>0</v>
      </c>
      <c r="J238" s="91">
        <f t="shared" si="83"/>
        <v>0</v>
      </c>
      <c r="K238" s="91">
        <f t="shared" si="83"/>
        <v>0</v>
      </c>
      <c r="L238" s="91">
        <f t="shared" si="83"/>
        <v>0</v>
      </c>
      <c r="M238" s="91">
        <f t="shared" si="83"/>
        <v>0</v>
      </c>
      <c r="N238" s="91">
        <f t="shared" si="83"/>
        <v>0</v>
      </c>
      <c r="O238" s="91">
        <f t="shared" si="83"/>
        <v>0</v>
      </c>
      <c r="P238" s="91">
        <f t="shared" si="83"/>
        <v>0</v>
      </c>
      <c r="Q238" s="91">
        <f t="shared" si="83"/>
        <v>0</v>
      </c>
      <c r="R238" s="91">
        <f t="shared" si="83"/>
        <v>0</v>
      </c>
      <c r="S238" s="91">
        <f t="shared" si="83"/>
        <v>0</v>
      </c>
      <c r="T238" s="91">
        <f t="shared" si="83"/>
        <v>0</v>
      </c>
      <c r="U238" s="91">
        <f t="shared" si="83"/>
        <v>0</v>
      </c>
      <c r="V238" s="91">
        <f t="shared" si="83"/>
        <v>0</v>
      </c>
      <c r="W238" s="91">
        <f t="shared" si="83"/>
        <v>0</v>
      </c>
      <c r="X238" s="91">
        <f t="shared" si="83"/>
        <v>0</v>
      </c>
      <c r="Y238" s="91">
        <f t="shared" si="83"/>
        <v>0</v>
      </c>
      <c r="Z238" s="91">
        <f t="shared" si="83"/>
        <v>0</v>
      </c>
      <c r="AA238" s="91">
        <f t="shared" si="83"/>
        <v>0</v>
      </c>
      <c r="AB238" s="91">
        <f t="shared" si="83"/>
        <v>0</v>
      </c>
      <c r="AC238" s="91">
        <f t="shared" si="83"/>
        <v>0</v>
      </c>
    </row>
    <row r="239" spans="1:29">
      <c r="A239" s="151"/>
      <c r="B239" s="65" t="s">
        <v>29</v>
      </c>
      <c r="C239" s="91">
        <f t="shared" ref="C239:AC239" si="84">C69+C154</f>
        <v>0</v>
      </c>
      <c r="D239" s="91">
        <f t="shared" si="84"/>
        <v>0</v>
      </c>
      <c r="E239" s="91">
        <f t="shared" si="84"/>
        <v>0</v>
      </c>
      <c r="F239" s="91">
        <f t="shared" si="84"/>
        <v>0</v>
      </c>
      <c r="G239" s="91">
        <f t="shared" si="84"/>
        <v>0</v>
      </c>
      <c r="H239" s="91">
        <f t="shared" si="84"/>
        <v>0</v>
      </c>
      <c r="I239" s="91">
        <f t="shared" si="84"/>
        <v>0</v>
      </c>
      <c r="J239" s="91">
        <f t="shared" si="84"/>
        <v>0</v>
      </c>
      <c r="K239" s="91">
        <f t="shared" si="84"/>
        <v>0</v>
      </c>
      <c r="L239" s="91">
        <f t="shared" si="84"/>
        <v>0</v>
      </c>
      <c r="M239" s="91">
        <f t="shared" si="84"/>
        <v>0</v>
      </c>
      <c r="N239" s="91">
        <f t="shared" si="84"/>
        <v>0</v>
      </c>
      <c r="O239" s="91">
        <f t="shared" si="84"/>
        <v>0</v>
      </c>
      <c r="P239" s="91">
        <f t="shared" si="84"/>
        <v>0</v>
      </c>
      <c r="Q239" s="91">
        <f t="shared" si="84"/>
        <v>0</v>
      </c>
      <c r="R239" s="91">
        <f t="shared" si="84"/>
        <v>0</v>
      </c>
      <c r="S239" s="91">
        <f t="shared" si="84"/>
        <v>0</v>
      </c>
      <c r="T239" s="91">
        <f t="shared" si="84"/>
        <v>0</v>
      </c>
      <c r="U239" s="91">
        <f t="shared" si="84"/>
        <v>0</v>
      </c>
      <c r="V239" s="91">
        <f t="shared" si="84"/>
        <v>0</v>
      </c>
      <c r="W239" s="91">
        <f t="shared" si="84"/>
        <v>0</v>
      </c>
      <c r="X239" s="91">
        <f t="shared" si="84"/>
        <v>0</v>
      </c>
      <c r="Y239" s="91">
        <f t="shared" si="84"/>
        <v>0</v>
      </c>
      <c r="Z239" s="91">
        <f t="shared" si="84"/>
        <v>0</v>
      </c>
      <c r="AA239" s="91">
        <f t="shared" si="84"/>
        <v>0</v>
      </c>
      <c r="AB239" s="91">
        <f t="shared" si="84"/>
        <v>0</v>
      </c>
      <c r="AC239" s="91">
        <f t="shared" si="84"/>
        <v>0</v>
      </c>
    </row>
    <row r="240" spans="1:29">
      <c r="A240" s="151"/>
      <c r="B240" s="65" t="s">
        <v>334</v>
      </c>
      <c r="C240" s="91">
        <f t="shared" ref="C240:AC240" si="85">C70+C155</f>
        <v>685233.55</v>
      </c>
      <c r="D240" s="91">
        <f t="shared" si="85"/>
        <v>0</v>
      </c>
      <c r="E240" s="91">
        <f t="shared" si="85"/>
        <v>471526.46</v>
      </c>
      <c r="F240" s="91">
        <f t="shared" si="85"/>
        <v>213707.09</v>
      </c>
      <c r="G240" s="91">
        <f t="shared" si="85"/>
        <v>0</v>
      </c>
      <c r="H240" s="91">
        <f t="shared" si="85"/>
        <v>0</v>
      </c>
      <c r="I240" s="91">
        <f t="shared" si="85"/>
        <v>0</v>
      </c>
      <c r="J240" s="91">
        <f t="shared" si="85"/>
        <v>0</v>
      </c>
      <c r="K240" s="91">
        <f t="shared" si="85"/>
        <v>0</v>
      </c>
      <c r="L240" s="91">
        <f t="shared" si="85"/>
        <v>0</v>
      </c>
      <c r="M240" s="91">
        <f t="shared" si="85"/>
        <v>0</v>
      </c>
      <c r="N240" s="91">
        <f t="shared" si="85"/>
        <v>0</v>
      </c>
      <c r="O240" s="91">
        <f t="shared" si="85"/>
        <v>0</v>
      </c>
      <c r="P240" s="91">
        <f t="shared" si="85"/>
        <v>0</v>
      </c>
      <c r="Q240" s="91">
        <f t="shared" si="85"/>
        <v>0</v>
      </c>
      <c r="R240" s="91">
        <f t="shared" si="85"/>
        <v>0</v>
      </c>
      <c r="S240" s="91">
        <f t="shared" si="85"/>
        <v>0</v>
      </c>
      <c r="T240" s="91">
        <f t="shared" si="85"/>
        <v>9000</v>
      </c>
      <c r="U240" s="91">
        <f t="shared" si="85"/>
        <v>0</v>
      </c>
      <c r="V240" s="91">
        <f t="shared" si="85"/>
        <v>0</v>
      </c>
      <c r="W240" s="91">
        <f t="shared" si="85"/>
        <v>0</v>
      </c>
      <c r="X240" s="91">
        <f t="shared" si="85"/>
        <v>0</v>
      </c>
      <c r="Y240" s="91">
        <f t="shared" si="85"/>
        <v>0</v>
      </c>
      <c r="Z240" s="91">
        <f t="shared" si="85"/>
        <v>0</v>
      </c>
      <c r="AA240" s="91">
        <f t="shared" si="85"/>
        <v>0</v>
      </c>
      <c r="AB240" s="91">
        <f t="shared" si="85"/>
        <v>0</v>
      </c>
      <c r="AC240" s="91">
        <f t="shared" si="85"/>
        <v>0</v>
      </c>
    </row>
    <row r="241" spans="1:29">
      <c r="A241" s="151"/>
      <c r="B241" s="65" t="s">
        <v>335</v>
      </c>
      <c r="C241" s="91">
        <f t="shared" ref="C241:AC241" si="86">C71+C156</f>
        <v>876026.89</v>
      </c>
      <c r="D241" s="91">
        <f t="shared" si="86"/>
        <v>0</v>
      </c>
      <c r="E241" s="91">
        <f t="shared" si="86"/>
        <v>62692.59</v>
      </c>
      <c r="F241" s="91">
        <f t="shared" si="86"/>
        <v>813334.3</v>
      </c>
      <c r="G241" s="91">
        <f t="shared" si="86"/>
        <v>0</v>
      </c>
      <c r="H241" s="91">
        <f t="shared" si="86"/>
        <v>0</v>
      </c>
      <c r="I241" s="91">
        <f t="shared" si="86"/>
        <v>0</v>
      </c>
      <c r="J241" s="91">
        <f t="shared" si="86"/>
        <v>0</v>
      </c>
      <c r="K241" s="91">
        <f t="shared" si="86"/>
        <v>0</v>
      </c>
      <c r="L241" s="91">
        <f t="shared" si="86"/>
        <v>0</v>
      </c>
      <c r="M241" s="91">
        <f t="shared" si="86"/>
        <v>0</v>
      </c>
      <c r="N241" s="91">
        <f t="shared" si="86"/>
        <v>0</v>
      </c>
      <c r="O241" s="91">
        <f t="shared" si="86"/>
        <v>0</v>
      </c>
      <c r="P241" s="91">
        <f t="shared" si="86"/>
        <v>0</v>
      </c>
      <c r="Q241" s="91">
        <f t="shared" si="86"/>
        <v>0</v>
      </c>
      <c r="R241" s="91">
        <f t="shared" si="86"/>
        <v>0</v>
      </c>
      <c r="S241" s="91">
        <f t="shared" si="86"/>
        <v>0</v>
      </c>
      <c r="T241" s="91">
        <f t="shared" si="86"/>
        <v>0</v>
      </c>
      <c r="U241" s="91">
        <f t="shared" si="86"/>
        <v>0</v>
      </c>
      <c r="V241" s="91">
        <f t="shared" si="86"/>
        <v>0</v>
      </c>
      <c r="W241" s="91">
        <f t="shared" si="86"/>
        <v>0</v>
      </c>
      <c r="X241" s="91">
        <f t="shared" si="86"/>
        <v>0</v>
      </c>
      <c r="Y241" s="91">
        <f t="shared" si="86"/>
        <v>0</v>
      </c>
      <c r="Z241" s="91">
        <f t="shared" si="86"/>
        <v>0</v>
      </c>
      <c r="AA241" s="91">
        <f t="shared" si="86"/>
        <v>0</v>
      </c>
      <c r="AB241" s="91">
        <f t="shared" si="86"/>
        <v>0</v>
      </c>
      <c r="AC241" s="91">
        <f t="shared" si="86"/>
        <v>0.7</v>
      </c>
    </row>
    <row r="242" spans="1:29">
      <c r="A242" s="151"/>
      <c r="B242" s="65" t="s">
        <v>30</v>
      </c>
      <c r="C242" s="91">
        <f t="shared" ref="C242:AC242" si="87">C72+C157</f>
        <v>0</v>
      </c>
      <c r="D242" s="91">
        <f t="shared" si="87"/>
        <v>0</v>
      </c>
      <c r="E242" s="91">
        <f t="shared" si="87"/>
        <v>0</v>
      </c>
      <c r="F242" s="91">
        <f t="shared" si="87"/>
        <v>0</v>
      </c>
      <c r="G242" s="91">
        <f t="shared" si="87"/>
        <v>0</v>
      </c>
      <c r="H242" s="91">
        <f t="shared" si="87"/>
        <v>0</v>
      </c>
      <c r="I242" s="91">
        <f t="shared" si="87"/>
        <v>0</v>
      </c>
      <c r="J242" s="91">
        <f t="shared" si="87"/>
        <v>0</v>
      </c>
      <c r="K242" s="91">
        <f t="shared" si="87"/>
        <v>0</v>
      </c>
      <c r="L242" s="91">
        <f t="shared" si="87"/>
        <v>0</v>
      </c>
      <c r="M242" s="91">
        <f t="shared" si="87"/>
        <v>0</v>
      </c>
      <c r="N242" s="91">
        <f t="shared" si="87"/>
        <v>0</v>
      </c>
      <c r="O242" s="91">
        <f t="shared" si="87"/>
        <v>0</v>
      </c>
      <c r="P242" s="91">
        <f t="shared" si="87"/>
        <v>0</v>
      </c>
      <c r="Q242" s="91">
        <f t="shared" si="87"/>
        <v>0</v>
      </c>
      <c r="R242" s="91">
        <f t="shared" si="87"/>
        <v>0</v>
      </c>
      <c r="S242" s="91">
        <f t="shared" si="87"/>
        <v>0</v>
      </c>
      <c r="T242" s="91">
        <f t="shared" si="87"/>
        <v>0</v>
      </c>
      <c r="U242" s="91">
        <f t="shared" si="87"/>
        <v>0</v>
      </c>
      <c r="V242" s="91">
        <f t="shared" si="87"/>
        <v>0</v>
      </c>
      <c r="W242" s="91">
        <f t="shared" si="87"/>
        <v>0</v>
      </c>
      <c r="X242" s="91">
        <f t="shared" si="87"/>
        <v>0</v>
      </c>
      <c r="Y242" s="91">
        <f t="shared" si="87"/>
        <v>0</v>
      </c>
      <c r="Z242" s="91">
        <f t="shared" si="87"/>
        <v>0</v>
      </c>
      <c r="AA242" s="91">
        <f t="shared" si="87"/>
        <v>0</v>
      </c>
      <c r="AB242" s="91">
        <f t="shared" si="87"/>
        <v>0</v>
      </c>
      <c r="AC242" s="91">
        <f t="shared" si="87"/>
        <v>0</v>
      </c>
    </row>
    <row r="243" spans="1:29">
      <c r="A243" s="151"/>
      <c r="B243" s="65" t="s">
        <v>31</v>
      </c>
      <c r="C243" s="91">
        <f t="shared" ref="C243:AC243" si="88">C73+C158</f>
        <v>1166092.6400000001</v>
      </c>
      <c r="D243" s="91">
        <f t="shared" si="88"/>
        <v>0</v>
      </c>
      <c r="E243" s="91">
        <f t="shared" si="88"/>
        <v>839569.52</v>
      </c>
      <c r="F243" s="91">
        <f t="shared" si="88"/>
        <v>326400.41000000003</v>
      </c>
      <c r="G243" s="91">
        <f t="shared" si="88"/>
        <v>0</v>
      </c>
      <c r="H243" s="91">
        <f t="shared" si="88"/>
        <v>0</v>
      </c>
      <c r="I243" s="91">
        <f t="shared" si="88"/>
        <v>0</v>
      </c>
      <c r="J243" s="91">
        <f t="shared" si="88"/>
        <v>0</v>
      </c>
      <c r="K243" s="91">
        <f t="shared" si="88"/>
        <v>0</v>
      </c>
      <c r="L243" s="91">
        <f t="shared" si="88"/>
        <v>122.71</v>
      </c>
      <c r="M243" s="91">
        <f t="shared" si="88"/>
        <v>0</v>
      </c>
      <c r="N243" s="91">
        <f t="shared" si="88"/>
        <v>122.71</v>
      </c>
      <c r="O243" s="91">
        <f t="shared" si="88"/>
        <v>0</v>
      </c>
      <c r="P243" s="91">
        <f t="shared" si="88"/>
        <v>0</v>
      </c>
      <c r="Q243" s="91">
        <f t="shared" si="88"/>
        <v>0</v>
      </c>
      <c r="R243" s="91">
        <f t="shared" si="88"/>
        <v>0</v>
      </c>
      <c r="S243" s="91">
        <f t="shared" si="88"/>
        <v>0</v>
      </c>
      <c r="T243" s="91">
        <f t="shared" si="88"/>
        <v>53847.17</v>
      </c>
      <c r="U243" s="91">
        <f t="shared" si="88"/>
        <v>0</v>
      </c>
      <c r="V243" s="91">
        <f t="shared" si="88"/>
        <v>0</v>
      </c>
      <c r="W243" s="91">
        <f t="shared" si="88"/>
        <v>0</v>
      </c>
      <c r="X243" s="91">
        <f t="shared" si="88"/>
        <v>0</v>
      </c>
      <c r="Y243" s="91">
        <f t="shared" si="88"/>
        <v>0</v>
      </c>
      <c r="Z243" s="91">
        <f t="shared" si="88"/>
        <v>0</v>
      </c>
      <c r="AA243" s="91">
        <f t="shared" si="88"/>
        <v>0</v>
      </c>
      <c r="AB243" s="91">
        <f t="shared" si="88"/>
        <v>0</v>
      </c>
      <c r="AC243" s="91">
        <f t="shared" si="88"/>
        <v>0</v>
      </c>
    </row>
    <row r="244" spans="1:29">
      <c r="A244" s="151"/>
      <c r="B244" s="65" t="s">
        <v>32</v>
      </c>
      <c r="C244" s="91">
        <f t="shared" ref="C244:AC244" si="89">C74+C159</f>
        <v>1186551.1299999999</v>
      </c>
      <c r="D244" s="91">
        <f t="shared" si="89"/>
        <v>0</v>
      </c>
      <c r="E244" s="91">
        <f t="shared" si="89"/>
        <v>1128318.18</v>
      </c>
      <c r="F244" s="91">
        <f t="shared" si="89"/>
        <v>47071.040000000001</v>
      </c>
      <c r="G244" s="91">
        <f t="shared" si="89"/>
        <v>0</v>
      </c>
      <c r="H244" s="91">
        <f t="shared" si="89"/>
        <v>0</v>
      </c>
      <c r="I244" s="91">
        <f t="shared" si="89"/>
        <v>0</v>
      </c>
      <c r="J244" s="91">
        <f t="shared" si="89"/>
        <v>0</v>
      </c>
      <c r="K244" s="91">
        <f t="shared" si="89"/>
        <v>0</v>
      </c>
      <c r="L244" s="91">
        <f t="shared" si="89"/>
        <v>11161.91</v>
      </c>
      <c r="M244" s="91">
        <f t="shared" si="89"/>
        <v>11161.91</v>
      </c>
      <c r="N244" s="91">
        <f t="shared" si="89"/>
        <v>0</v>
      </c>
      <c r="O244" s="91">
        <f t="shared" si="89"/>
        <v>0</v>
      </c>
      <c r="P244" s="91">
        <f t="shared" si="89"/>
        <v>0</v>
      </c>
      <c r="Q244" s="91">
        <f t="shared" si="89"/>
        <v>0</v>
      </c>
      <c r="R244" s="91">
        <f t="shared" si="89"/>
        <v>0</v>
      </c>
      <c r="S244" s="91">
        <f t="shared" si="89"/>
        <v>0</v>
      </c>
      <c r="T244" s="91">
        <f t="shared" si="89"/>
        <v>0</v>
      </c>
      <c r="U244" s="91">
        <f t="shared" si="89"/>
        <v>0</v>
      </c>
      <c r="V244" s="91">
        <f t="shared" si="89"/>
        <v>0</v>
      </c>
      <c r="W244" s="91">
        <f t="shared" si="89"/>
        <v>0</v>
      </c>
      <c r="X244" s="91">
        <f t="shared" si="89"/>
        <v>0</v>
      </c>
      <c r="Y244" s="91">
        <f t="shared" si="89"/>
        <v>0</v>
      </c>
      <c r="Z244" s="91">
        <f t="shared" si="89"/>
        <v>0</v>
      </c>
      <c r="AA244" s="91">
        <f t="shared" si="89"/>
        <v>0</v>
      </c>
      <c r="AB244" s="91">
        <f t="shared" si="89"/>
        <v>0</v>
      </c>
      <c r="AC244" s="91">
        <f t="shared" si="89"/>
        <v>628.94000000000005</v>
      </c>
    </row>
    <row r="245" spans="1:29">
      <c r="A245" s="151"/>
      <c r="B245" s="65" t="s">
        <v>33</v>
      </c>
      <c r="C245" s="91">
        <f t="shared" ref="C245:AC245" si="90">C75+C160</f>
        <v>1424805.4200000002</v>
      </c>
      <c r="D245" s="91">
        <f t="shared" si="90"/>
        <v>-833333.33</v>
      </c>
      <c r="E245" s="91">
        <f t="shared" si="90"/>
        <v>1016877.04</v>
      </c>
      <c r="F245" s="91">
        <f t="shared" si="90"/>
        <v>1228770.26</v>
      </c>
      <c r="G245" s="91">
        <f t="shared" si="90"/>
        <v>1027.8499999999999</v>
      </c>
      <c r="H245" s="91">
        <f t="shared" si="90"/>
        <v>0</v>
      </c>
      <c r="I245" s="91">
        <f t="shared" si="90"/>
        <v>0</v>
      </c>
      <c r="J245" s="91">
        <f t="shared" si="90"/>
        <v>0</v>
      </c>
      <c r="K245" s="91">
        <f t="shared" si="90"/>
        <v>0</v>
      </c>
      <c r="L245" s="91">
        <f t="shared" si="90"/>
        <v>110.67</v>
      </c>
      <c r="M245" s="91">
        <f t="shared" si="90"/>
        <v>110.67</v>
      </c>
      <c r="N245" s="91">
        <f t="shared" si="90"/>
        <v>0</v>
      </c>
      <c r="O245" s="91">
        <f t="shared" si="90"/>
        <v>0</v>
      </c>
      <c r="P245" s="91">
        <f t="shared" si="90"/>
        <v>0</v>
      </c>
      <c r="Q245" s="91">
        <f t="shared" si="90"/>
        <v>0</v>
      </c>
      <c r="R245" s="91">
        <f t="shared" si="90"/>
        <v>0</v>
      </c>
      <c r="S245" s="91">
        <f t="shared" si="90"/>
        <v>0</v>
      </c>
      <c r="T245" s="91">
        <f t="shared" si="90"/>
        <v>168085.16</v>
      </c>
      <c r="U245" s="91">
        <f t="shared" si="90"/>
        <v>12380.78</v>
      </c>
      <c r="V245" s="91">
        <f t="shared" si="90"/>
        <v>3034.35</v>
      </c>
      <c r="W245" s="91">
        <f t="shared" si="90"/>
        <v>1444.97</v>
      </c>
      <c r="X245" s="91">
        <f t="shared" si="90"/>
        <v>0</v>
      </c>
      <c r="Y245" s="91">
        <f t="shared" si="90"/>
        <v>0</v>
      </c>
      <c r="Z245" s="91">
        <f t="shared" si="90"/>
        <v>4198.38</v>
      </c>
      <c r="AA245" s="91">
        <f t="shared" si="90"/>
        <v>3703.08</v>
      </c>
      <c r="AB245" s="91">
        <f t="shared" si="90"/>
        <v>1627.12</v>
      </c>
      <c r="AC245" s="91">
        <f t="shared" si="90"/>
        <v>0</v>
      </c>
    </row>
    <row r="246" spans="1:29">
      <c r="A246" s="151"/>
      <c r="B246" s="65" t="s">
        <v>34</v>
      </c>
      <c r="C246" s="91">
        <f t="shared" ref="C246:AC246" si="91">C76+C161</f>
        <v>0</v>
      </c>
      <c r="D246" s="91">
        <f t="shared" si="91"/>
        <v>0</v>
      </c>
      <c r="E246" s="91">
        <f t="shared" si="91"/>
        <v>0</v>
      </c>
      <c r="F246" s="91">
        <f t="shared" si="91"/>
        <v>0</v>
      </c>
      <c r="G246" s="91">
        <f t="shared" si="91"/>
        <v>0</v>
      </c>
      <c r="H246" s="91">
        <f t="shared" si="91"/>
        <v>0</v>
      </c>
      <c r="I246" s="91">
        <f t="shared" si="91"/>
        <v>0</v>
      </c>
      <c r="J246" s="91">
        <f t="shared" si="91"/>
        <v>0</v>
      </c>
      <c r="K246" s="91">
        <f t="shared" si="91"/>
        <v>0</v>
      </c>
      <c r="L246" s="91">
        <f t="shared" si="91"/>
        <v>0</v>
      </c>
      <c r="M246" s="91">
        <f t="shared" si="91"/>
        <v>0</v>
      </c>
      <c r="N246" s="91">
        <f t="shared" si="91"/>
        <v>0</v>
      </c>
      <c r="O246" s="91">
        <f t="shared" si="91"/>
        <v>0</v>
      </c>
      <c r="P246" s="91">
        <f t="shared" si="91"/>
        <v>0</v>
      </c>
      <c r="Q246" s="91">
        <f t="shared" si="91"/>
        <v>0</v>
      </c>
      <c r="R246" s="91">
        <f t="shared" si="91"/>
        <v>0</v>
      </c>
      <c r="S246" s="91">
        <f t="shared" si="91"/>
        <v>0</v>
      </c>
      <c r="T246" s="91">
        <f t="shared" si="91"/>
        <v>0</v>
      </c>
      <c r="U246" s="91">
        <f t="shared" si="91"/>
        <v>0</v>
      </c>
      <c r="V246" s="91">
        <f t="shared" si="91"/>
        <v>0</v>
      </c>
      <c r="W246" s="91">
        <f t="shared" si="91"/>
        <v>0</v>
      </c>
      <c r="X246" s="91">
        <f t="shared" si="91"/>
        <v>0</v>
      </c>
      <c r="Y246" s="91">
        <f t="shared" si="91"/>
        <v>0</v>
      </c>
      <c r="Z246" s="91">
        <f t="shared" si="91"/>
        <v>0</v>
      </c>
      <c r="AA246" s="91">
        <f t="shared" si="91"/>
        <v>0</v>
      </c>
      <c r="AB246" s="91">
        <f t="shared" si="91"/>
        <v>0</v>
      </c>
      <c r="AC246" s="91">
        <f t="shared" si="91"/>
        <v>0</v>
      </c>
    </row>
    <row r="247" spans="1:29">
      <c r="A247" s="152"/>
      <c r="B247" s="69" t="s">
        <v>343</v>
      </c>
      <c r="C247" s="92">
        <f t="shared" ref="C247:AC247" si="92">C77+C162</f>
        <v>11518205.029999997</v>
      </c>
      <c r="D247" s="92">
        <f t="shared" si="92"/>
        <v>-833333.33</v>
      </c>
      <c r="E247" s="92">
        <f t="shared" si="92"/>
        <v>6528019.6399999997</v>
      </c>
      <c r="F247" s="92">
        <f t="shared" si="92"/>
        <v>5652706.1499999994</v>
      </c>
      <c r="G247" s="92">
        <f t="shared" si="92"/>
        <v>1027.8499999999999</v>
      </c>
      <c r="H247" s="92">
        <f t="shared" si="92"/>
        <v>0</v>
      </c>
      <c r="I247" s="92">
        <f t="shared" si="92"/>
        <v>0</v>
      </c>
      <c r="J247" s="92">
        <f t="shared" si="92"/>
        <v>0</v>
      </c>
      <c r="K247" s="92">
        <f t="shared" si="92"/>
        <v>0</v>
      </c>
      <c r="L247" s="92">
        <f t="shared" si="92"/>
        <v>11395.289999999999</v>
      </c>
      <c r="M247" s="92">
        <f t="shared" si="92"/>
        <v>11272.58</v>
      </c>
      <c r="N247" s="92">
        <f t="shared" si="92"/>
        <v>122.71</v>
      </c>
      <c r="O247" s="92">
        <f t="shared" si="92"/>
        <v>0</v>
      </c>
      <c r="P247" s="92">
        <f t="shared" si="92"/>
        <v>0</v>
      </c>
      <c r="Q247" s="92">
        <f t="shared" si="92"/>
        <v>0</v>
      </c>
      <c r="R247" s="92">
        <f t="shared" si="92"/>
        <v>0</v>
      </c>
      <c r="S247" s="92">
        <f t="shared" si="92"/>
        <v>0</v>
      </c>
      <c r="T247" s="92">
        <f t="shared" si="92"/>
        <v>3049788.33</v>
      </c>
      <c r="U247" s="92">
        <f t="shared" si="92"/>
        <v>159417.28</v>
      </c>
      <c r="V247" s="92">
        <f t="shared" si="92"/>
        <v>126461.35</v>
      </c>
      <c r="W247" s="92">
        <f t="shared" si="92"/>
        <v>23885.960000000003</v>
      </c>
      <c r="X247" s="92">
        <f t="shared" si="92"/>
        <v>0</v>
      </c>
      <c r="Y247" s="92">
        <f t="shared" si="92"/>
        <v>0</v>
      </c>
      <c r="Z247" s="92">
        <f t="shared" si="92"/>
        <v>5069.29</v>
      </c>
      <c r="AA247" s="92">
        <f t="shared" si="92"/>
        <v>4000.68</v>
      </c>
      <c r="AB247" s="92">
        <f t="shared" si="92"/>
        <v>1775.9199999999998</v>
      </c>
      <c r="AC247" s="92">
        <f t="shared" si="92"/>
        <v>38724.19</v>
      </c>
    </row>
    <row r="248" spans="1:29">
      <c r="A248" s="142" t="s">
        <v>349</v>
      </c>
      <c r="B248" s="64" t="s">
        <v>35</v>
      </c>
      <c r="C248" s="91">
        <f t="shared" ref="C248:AC248" si="93">C78+C163</f>
        <v>0</v>
      </c>
      <c r="D248" s="91">
        <f t="shared" si="93"/>
        <v>0</v>
      </c>
      <c r="E248" s="91">
        <f t="shared" si="93"/>
        <v>0</v>
      </c>
      <c r="F248" s="91">
        <f t="shared" si="93"/>
        <v>0</v>
      </c>
      <c r="G248" s="91">
        <f t="shared" si="93"/>
        <v>0</v>
      </c>
      <c r="H248" s="91">
        <f t="shared" si="93"/>
        <v>0</v>
      </c>
      <c r="I248" s="91">
        <f t="shared" si="93"/>
        <v>0</v>
      </c>
      <c r="J248" s="91">
        <f t="shared" si="93"/>
        <v>0</v>
      </c>
      <c r="K248" s="91">
        <f t="shared" si="93"/>
        <v>0</v>
      </c>
      <c r="L248" s="91">
        <f t="shared" si="93"/>
        <v>0</v>
      </c>
      <c r="M248" s="91">
        <f t="shared" si="93"/>
        <v>0</v>
      </c>
      <c r="N248" s="91">
        <f t="shared" si="93"/>
        <v>0</v>
      </c>
      <c r="O248" s="91">
        <f t="shared" si="93"/>
        <v>0</v>
      </c>
      <c r="P248" s="91">
        <f t="shared" si="93"/>
        <v>0</v>
      </c>
      <c r="Q248" s="91">
        <f t="shared" si="93"/>
        <v>0</v>
      </c>
      <c r="R248" s="91">
        <f t="shared" si="93"/>
        <v>0</v>
      </c>
      <c r="S248" s="91">
        <f t="shared" si="93"/>
        <v>0</v>
      </c>
      <c r="T248" s="91">
        <f t="shared" si="93"/>
        <v>0</v>
      </c>
      <c r="U248" s="91">
        <f t="shared" si="93"/>
        <v>0</v>
      </c>
      <c r="V248" s="91">
        <f t="shared" si="93"/>
        <v>0</v>
      </c>
      <c r="W248" s="91">
        <f t="shared" si="93"/>
        <v>0</v>
      </c>
      <c r="X248" s="91">
        <f t="shared" si="93"/>
        <v>0</v>
      </c>
      <c r="Y248" s="91">
        <f t="shared" si="93"/>
        <v>0</v>
      </c>
      <c r="Z248" s="91">
        <f t="shared" si="93"/>
        <v>0</v>
      </c>
      <c r="AA248" s="91">
        <f t="shared" si="93"/>
        <v>0</v>
      </c>
      <c r="AB248" s="91">
        <f t="shared" si="93"/>
        <v>0</v>
      </c>
      <c r="AC248" s="91">
        <f t="shared" si="93"/>
        <v>0</v>
      </c>
    </row>
    <row r="249" spans="1:29">
      <c r="A249" s="142"/>
      <c r="B249" s="64" t="s">
        <v>36</v>
      </c>
      <c r="C249" s="91">
        <f t="shared" ref="C249:AC249" si="94">C79+C164</f>
        <v>0</v>
      </c>
      <c r="D249" s="91">
        <f t="shared" si="94"/>
        <v>0</v>
      </c>
      <c r="E249" s="91">
        <f t="shared" si="94"/>
        <v>0</v>
      </c>
      <c r="F249" s="91">
        <f t="shared" si="94"/>
        <v>0</v>
      </c>
      <c r="G249" s="91">
        <f t="shared" si="94"/>
        <v>0</v>
      </c>
      <c r="H249" s="91">
        <f t="shared" si="94"/>
        <v>0</v>
      </c>
      <c r="I249" s="91">
        <f t="shared" si="94"/>
        <v>0</v>
      </c>
      <c r="J249" s="91">
        <f t="shared" si="94"/>
        <v>0</v>
      </c>
      <c r="K249" s="91">
        <f t="shared" si="94"/>
        <v>0</v>
      </c>
      <c r="L249" s="91">
        <f t="shared" si="94"/>
        <v>0</v>
      </c>
      <c r="M249" s="91">
        <f t="shared" si="94"/>
        <v>0</v>
      </c>
      <c r="N249" s="91">
        <f t="shared" si="94"/>
        <v>0</v>
      </c>
      <c r="O249" s="91">
        <f t="shared" si="94"/>
        <v>0</v>
      </c>
      <c r="P249" s="91">
        <f t="shared" si="94"/>
        <v>0</v>
      </c>
      <c r="Q249" s="91">
        <f t="shared" si="94"/>
        <v>0</v>
      </c>
      <c r="R249" s="91">
        <f t="shared" si="94"/>
        <v>0</v>
      </c>
      <c r="S249" s="91">
        <f t="shared" si="94"/>
        <v>0</v>
      </c>
      <c r="T249" s="91">
        <f t="shared" si="94"/>
        <v>0</v>
      </c>
      <c r="U249" s="91">
        <f t="shared" si="94"/>
        <v>0</v>
      </c>
      <c r="V249" s="91">
        <f t="shared" si="94"/>
        <v>0</v>
      </c>
      <c r="W249" s="91">
        <f t="shared" si="94"/>
        <v>0</v>
      </c>
      <c r="X249" s="91">
        <f t="shared" si="94"/>
        <v>0</v>
      </c>
      <c r="Y249" s="91">
        <f t="shared" si="94"/>
        <v>0</v>
      </c>
      <c r="Z249" s="91">
        <f t="shared" si="94"/>
        <v>0</v>
      </c>
      <c r="AA249" s="91">
        <f t="shared" si="94"/>
        <v>0</v>
      </c>
      <c r="AB249" s="91">
        <f t="shared" si="94"/>
        <v>0</v>
      </c>
      <c r="AC249" s="91">
        <f t="shared" si="94"/>
        <v>0</v>
      </c>
    </row>
    <row r="250" spans="1:29">
      <c r="A250" s="142"/>
      <c r="B250" s="64" t="s">
        <v>37</v>
      </c>
      <c r="C250" s="91">
        <f t="shared" ref="C250:AC250" si="95">C80+C165</f>
        <v>31686.02</v>
      </c>
      <c r="D250" s="91">
        <f t="shared" si="95"/>
        <v>0</v>
      </c>
      <c r="E250" s="91">
        <f t="shared" si="95"/>
        <v>28466.02</v>
      </c>
      <c r="F250" s="91">
        <f t="shared" si="95"/>
        <v>3220</v>
      </c>
      <c r="G250" s="91">
        <f t="shared" si="95"/>
        <v>0</v>
      </c>
      <c r="H250" s="91">
        <f t="shared" si="95"/>
        <v>0</v>
      </c>
      <c r="I250" s="91">
        <f t="shared" si="95"/>
        <v>0</v>
      </c>
      <c r="J250" s="91">
        <f t="shared" si="95"/>
        <v>0</v>
      </c>
      <c r="K250" s="91">
        <f t="shared" si="95"/>
        <v>0</v>
      </c>
      <c r="L250" s="91">
        <f t="shared" si="95"/>
        <v>0</v>
      </c>
      <c r="M250" s="91">
        <f t="shared" si="95"/>
        <v>0</v>
      </c>
      <c r="N250" s="91">
        <f t="shared" si="95"/>
        <v>0</v>
      </c>
      <c r="O250" s="91">
        <f t="shared" si="95"/>
        <v>0</v>
      </c>
      <c r="P250" s="91">
        <f t="shared" si="95"/>
        <v>0</v>
      </c>
      <c r="Q250" s="91">
        <f t="shared" si="95"/>
        <v>0</v>
      </c>
      <c r="R250" s="91">
        <f t="shared" si="95"/>
        <v>0</v>
      </c>
      <c r="S250" s="91">
        <f t="shared" si="95"/>
        <v>0</v>
      </c>
      <c r="T250" s="91">
        <f t="shared" si="95"/>
        <v>0</v>
      </c>
      <c r="U250" s="91">
        <f t="shared" si="95"/>
        <v>0</v>
      </c>
      <c r="V250" s="91">
        <f t="shared" si="95"/>
        <v>0</v>
      </c>
      <c r="W250" s="91">
        <f t="shared" si="95"/>
        <v>0</v>
      </c>
      <c r="X250" s="91">
        <f t="shared" si="95"/>
        <v>0</v>
      </c>
      <c r="Y250" s="91">
        <f t="shared" si="95"/>
        <v>0</v>
      </c>
      <c r="Z250" s="91">
        <f t="shared" si="95"/>
        <v>0</v>
      </c>
      <c r="AA250" s="91">
        <f t="shared" si="95"/>
        <v>0</v>
      </c>
      <c r="AB250" s="91">
        <f t="shared" si="95"/>
        <v>0</v>
      </c>
      <c r="AC250" s="91">
        <f t="shared" si="95"/>
        <v>0</v>
      </c>
    </row>
    <row r="251" spans="1:29">
      <c r="A251" s="142"/>
      <c r="B251" s="64" t="s">
        <v>38</v>
      </c>
      <c r="C251" s="91">
        <f t="shared" ref="C251:AC251" si="96">C81+C166</f>
        <v>31856</v>
      </c>
      <c r="D251" s="91">
        <f t="shared" si="96"/>
        <v>0</v>
      </c>
      <c r="E251" s="91">
        <f t="shared" si="96"/>
        <v>0</v>
      </c>
      <c r="F251" s="91">
        <f t="shared" si="96"/>
        <v>31856</v>
      </c>
      <c r="G251" s="91">
        <f t="shared" si="96"/>
        <v>0</v>
      </c>
      <c r="H251" s="91">
        <f t="shared" si="96"/>
        <v>0</v>
      </c>
      <c r="I251" s="91">
        <f t="shared" si="96"/>
        <v>0</v>
      </c>
      <c r="J251" s="91">
        <f t="shared" si="96"/>
        <v>0</v>
      </c>
      <c r="K251" s="91">
        <f t="shared" si="96"/>
        <v>0</v>
      </c>
      <c r="L251" s="91">
        <f t="shared" si="96"/>
        <v>0</v>
      </c>
      <c r="M251" s="91">
        <f t="shared" si="96"/>
        <v>0</v>
      </c>
      <c r="N251" s="91">
        <f t="shared" si="96"/>
        <v>0</v>
      </c>
      <c r="O251" s="91">
        <f t="shared" si="96"/>
        <v>0</v>
      </c>
      <c r="P251" s="91">
        <f t="shared" si="96"/>
        <v>0</v>
      </c>
      <c r="Q251" s="91">
        <f t="shared" si="96"/>
        <v>0</v>
      </c>
      <c r="R251" s="91">
        <f t="shared" si="96"/>
        <v>0</v>
      </c>
      <c r="S251" s="91">
        <f t="shared" si="96"/>
        <v>0</v>
      </c>
      <c r="T251" s="91">
        <f t="shared" si="96"/>
        <v>0</v>
      </c>
      <c r="U251" s="91">
        <f t="shared" si="96"/>
        <v>0</v>
      </c>
      <c r="V251" s="91">
        <f t="shared" si="96"/>
        <v>0</v>
      </c>
      <c r="W251" s="91">
        <f t="shared" si="96"/>
        <v>0</v>
      </c>
      <c r="X251" s="91">
        <f t="shared" si="96"/>
        <v>0</v>
      </c>
      <c r="Y251" s="91">
        <f t="shared" si="96"/>
        <v>0</v>
      </c>
      <c r="Z251" s="91">
        <f t="shared" si="96"/>
        <v>0</v>
      </c>
      <c r="AA251" s="91">
        <f t="shared" si="96"/>
        <v>0</v>
      </c>
      <c r="AB251" s="91">
        <f t="shared" si="96"/>
        <v>0</v>
      </c>
      <c r="AC251" s="91">
        <f t="shared" si="96"/>
        <v>0</v>
      </c>
    </row>
    <row r="252" spans="1:29">
      <c r="A252" s="142"/>
      <c r="B252" s="69" t="s">
        <v>343</v>
      </c>
      <c r="C252" s="92">
        <f t="shared" ref="C252:AC252" si="97">C82+C167</f>
        <v>63542.020000000004</v>
      </c>
      <c r="D252" s="92">
        <f t="shared" si="97"/>
        <v>0</v>
      </c>
      <c r="E252" s="92">
        <f t="shared" si="97"/>
        <v>28466.02</v>
      </c>
      <c r="F252" s="92">
        <f t="shared" si="97"/>
        <v>35076</v>
      </c>
      <c r="G252" s="92">
        <f t="shared" si="97"/>
        <v>0</v>
      </c>
      <c r="H252" s="92">
        <f t="shared" si="97"/>
        <v>0</v>
      </c>
      <c r="I252" s="92">
        <f t="shared" si="97"/>
        <v>0</v>
      </c>
      <c r="J252" s="92">
        <f t="shared" si="97"/>
        <v>0</v>
      </c>
      <c r="K252" s="92">
        <f t="shared" si="97"/>
        <v>0</v>
      </c>
      <c r="L252" s="92">
        <f t="shared" si="97"/>
        <v>0</v>
      </c>
      <c r="M252" s="92">
        <f t="shared" si="97"/>
        <v>0</v>
      </c>
      <c r="N252" s="92">
        <f t="shared" si="97"/>
        <v>0</v>
      </c>
      <c r="O252" s="92">
        <f t="shared" si="97"/>
        <v>0</v>
      </c>
      <c r="P252" s="92">
        <f t="shared" si="97"/>
        <v>0</v>
      </c>
      <c r="Q252" s="92">
        <f t="shared" si="97"/>
        <v>0</v>
      </c>
      <c r="R252" s="92">
        <f t="shared" si="97"/>
        <v>0</v>
      </c>
      <c r="S252" s="92">
        <f t="shared" si="97"/>
        <v>0</v>
      </c>
      <c r="T252" s="92">
        <f t="shared" si="97"/>
        <v>0</v>
      </c>
      <c r="U252" s="92">
        <f t="shared" si="97"/>
        <v>0</v>
      </c>
      <c r="V252" s="92">
        <f t="shared" si="97"/>
        <v>0</v>
      </c>
      <c r="W252" s="92">
        <f t="shared" si="97"/>
        <v>0</v>
      </c>
      <c r="X252" s="92">
        <f t="shared" si="97"/>
        <v>0</v>
      </c>
      <c r="Y252" s="92">
        <f t="shared" si="97"/>
        <v>0</v>
      </c>
      <c r="Z252" s="92">
        <f t="shared" si="97"/>
        <v>0</v>
      </c>
      <c r="AA252" s="92">
        <f t="shared" si="97"/>
        <v>0</v>
      </c>
      <c r="AB252" s="92">
        <f t="shared" si="97"/>
        <v>0</v>
      </c>
      <c r="AC252" s="92">
        <f t="shared" si="97"/>
        <v>0</v>
      </c>
    </row>
    <row r="253" spans="1:29">
      <c r="A253" s="143" t="s">
        <v>350</v>
      </c>
      <c r="B253" s="144"/>
      <c r="C253" s="92">
        <f t="shared" ref="C253:AC253" si="98">C83+C168</f>
        <v>62282019.199999996</v>
      </c>
      <c r="D253" s="92">
        <f t="shared" si="98"/>
        <v>-832328.61</v>
      </c>
      <c r="E253" s="92">
        <f t="shared" si="98"/>
        <v>19138551.760000002</v>
      </c>
      <c r="F253" s="92">
        <f t="shared" si="98"/>
        <v>34695678.569999993</v>
      </c>
      <c r="G253" s="92">
        <f t="shared" si="98"/>
        <v>513070.16</v>
      </c>
      <c r="H253" s="92">
        <f t="shared" si="98"/>
        <v>1383543.2600000002</v>
      </c>
      <c r="I253" s="92">
        <f t="shared" si="98"/>
        <v>330734.89</v>
      </c>
      <c r="J253" s="92">
        <f t="shared" si="98"/>
        <v>293509.91000000003</v>
      </c>
      <c r="K253" s="92">
        <f t="shared" si="98"/>
        <v>759298.46000000008</v>
      </c>
      <c r="L253" s="92">
        <f t="shared" si="98"/>
        <v>1499692.23</v>
      </c>
      <c r="M253" s="92">
        <f t="shared" si="98"/>
        <v>552730.4</v>
      </c>
      <c r="N253" s="92">
        <f t="shared" si="98"/>
        <v>308388.58999999997</v>
      </c>
      <c r="O253" s="92">
        <f t="shared" si="98"/>
        <v>456189.94000000006</v>
      </c>
      <c r="P253" s="92">
        <f t="shared" si="98"/>
        <v>182383.30000000002</v>
      </c>
      <c r="Q253" s="92">
        <f t="shared" si="98"/>
        <v>857730.74</v>
      </c>
      <c r="R253" s="92">
        <f t="shared" si="98"/>
        <v>419607.11</v>
      </c>
      <c r="S253" s="92">
        <f t="shared" si="98"/>
        <v>438123.63</v>
      </c>
      <c r="T253" s="92">
        <f t="shared" si="98"/>
        <v>3647224.4499999997</v>
      </c>
      <c r="U253" s="92">
        <f t="shared" si="98"/>
        <v>5539151.2500000009</v>
      </c>
      <c r="V253" s="92">
        <f t="shared" si="98"/>
        <v>1785176.8600000003</v>
      </c>
      <c r="W253" s="92">
        <f t="shared" si="98"/>
        <v>1841032.86</v>
      </c>
      <c r="X253" s="92">
        <f t="shared" si="98"/>
        <v>578694.90999999992</v>
      </c>
      <c r="Y253" s="92">
        <f t="shared" si="98"/>
        <v>482958.58</v>
      </c>
      <c r="Z253" s="92">
        <f t="shared" si="98"/>
        <v>554912.35</v>
      </c>
      <c r="AA253" s="92">
        <f t="shared" si="98"/>
        <v>296375.68999999994</v>
      </c>
      <c r="AB253" s="92">
        <f t="shared" si="98"/>
        <v>582239.13</v>
      </c>
      <c r="AC253" s="92">
        <f t="shared" si="98"/>
        <v>1381260.41</v>
      </c>
    </row>
    <row r="256" spans="1:29">
      <c r="B256" s="71" t="s">
        <v>360</v>
      </c>
      <c r="C256" s="45">
        <f>C253-考核利润表!B97</f>
        <v>0</v>
      </c>
      <c r="D256" s="45">
        <f>D253-考核利润表!C97</f>
        <v>0</v>
      </c>
      <c r="E256" s="45">
        <f>E253-考核利润表!D97</f>
        <v>0</v>
      </c>
      <c r="F256" s="45">
        <f>F253-考核利润表!E97</f>
        <v>0</v>
      </c>
      <c r="G256" s="45">
        <f>G253-考核利润表!F97</f>
        <v>0</v>
      </c>
      <c r="H256" s="45">
        <f>H253-考核利润表!G97</f>
        <v>0</v>
      </c>
      <c r="I256" s="45">
        <f>I253-考核利润表!H97</f>
        <v>0</v>
      </c>
      <c r="J256" s="45">
        <f>J253-考核利润表!I97</f>
        <v>0</v>
      </c>
      <c r="K256" s="45">
        <f>K253-考核利润表!J97</f>
        <v>0</v>
      </c>
      <c r="L256" s="45">
        <f>L253-考核利润表!K97</f>
        <v>0</v>
      </c>
      <c r="M256" s="45">
        <f>M253-考核利润表!L97</f>
        <v>0</v>
      </c>
      <c r="N256" s="45">
        <f>N253-考核利润表!M97</f>
        <v>0</v>
      </c>
      <c r="O256" s="45">
        <f>O253-考核利润表!N97</f>
        <v>0</v>
      </c>
      <c r="P256" s="45">
        <f>P253-考核利润表!O97</f>
        <v>0</v>
      </c>
      <c r="Q256" s="45">
        <f>Q253-考核利润表!P97</f>
        <v>0</v>
      </c>
      <c r="R256" s="45">
        <f>R253-考核利润表!Q97</f>
        <v>0</v>
      </c>
      <c r="S256" s="45">
        <f>S253-考核利润表!R97</f>
        <v>0</v>
      </c>
      <c r="T256" s="45">
        <f>T253-考核利润表!S97</f>
        <v>0</v>
      </c>
      <c r="U256" s="45">
        <f>U253-考核利润表!T97</f>
        <v>0</v>
      </c>
      <c r="V256" s="45">
        <f>V253-考核利润表!U97</f>
        <v>0</v>
      </c>
      <c r="W256" s="45">
        <f>W253-考核利润表!V97</f>
        <v>0</v>
      </c>
      <c r="X256" s="45">
        <f>X253-考核利润表!W97</f>
        <v>0</v>
      </c>
      <c r="Y256" s="45">
        <f>Y253-考核利润表!X97</f>
        <v>0</v>
      </c>
      <c r="Z256" s="45">
        <f>Z253-考核利润表!Y97</f>
        <v>0</v>
      </c>
      <c r="AA256" s="45">
        <f>AA253-考核利润表!Z97</f>
        <v>0</v>
      </c>
      <c r="AB256" s="45">
        <f>AB253-考核利润表!AA97</f>
        <v>0</v>
      </c>
      <c r="AC256" s="45">
        <f>AC253-考核利润表!AB97</f>
        <v>0</v>
      </c>
    </row>
  </sheetData>
  <mergeCells count="21">
    <mergeCell ref="A26:A39"/>
    <mergeCell ref="A40:A62"/>
    <mergeCell ref="A63:A77"/>
    <mergeCell ref="A78:A82"/>
    <mergeCell ref="A83:B83"/>
    <mergeCell ref="A248:A252"/>
    <mergeCell ref="A253:B253"/>
    <mergeCell ref="A3:B3"/>
    <mergeCell ref="A168:B168"/>
    <mergeCell ref="A173:B173"/>
    <mergeCell ref="A175:A195"/>
    <mergeCell ref="A196:A209"/>
    <mergeCell ref="A210:A232"/>
    <mergeCell ref="A233:A247"/>
    <mergeCell ref="A88:B88"/>
    <mergeCell ref="A90:A110"/>
    <mergeCell ref="A111:A124"/>
    <mergeCell ref="A125:A147"/>
    <mergeCell ref="A148:A162"/>
    <mergeCell ref="A163:A167"/>
    <mergeCell ref="A5:A2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4"/>
  <sheetViews>
    <sheetView workbookViewId="0">
      <selection activeCell="C34" sqref="C34"/>
    </sheetView>
  </sheetViews>
  <sheetFormatPr defaultRowHeight="13.5"/>
  <cols>
    <col min="1" max="1" width="39.125" style="28" bestFit="1" customWidth="1"/>
    <col min="2" max="3" width="17.25" style="28" bestFit="1" customWidth="1"/>
    <col min="4" max="4" width="16.125" style="28" bestFit="1" customWidth="1"/>
    <col min="5" max="6" width="13.875" style="28" bestFit="1" customWidth="1"/>
    <col min="7" max="8" width="17.25" style="28" bestFit="1" customWidth="1"/>
    <col min="9" max="9" width="18.375" style="28" bestFit="1" customWidth="1"/>
    <col min="10" max="10" width="9" style="28" bestFit="1" customWidth="1"/>
    <col min="11" max="11" width="10.5" style="28" bestFit="1" customWidth="1"/>
    <col min="12" max="12" width="17.25" style="28" bestFit="1" customWidth="1"/>
    <col min="13" max="13" width="16.125" style="28" bestFit="1" customWidth="1"/>
    <col min="14" max="14" width="17.25" style="28" bestFit="1" customWidth="1"/>
    <col min="15" max="16" width="15" style="28" bestFit="1" customWidth="1"/>
    <col min="17" max="17" width="10.5" style="28" bestFit="1" customWidth="1"/>
    <col min="18" max="22" width="17.25" style="28" bestFit="1" customWidth="1"/>
    <col min="23" max="23" width="16.125" style="28" bestFit="1" customWidth="1"/>
    <col min="24" max="24" width="17.25" style="28" bestFit="1" customWidth="1"/>
    <col min="25" max="25" width="13.875" style="28" bestFit="1" customWidth="1"/>
    <col min="26" max="26" width="15" style="28" bestFit="1" customWidth="1"/>
    <col min="27" max="28" width="16.125" style="28" bestFit="1" customWidth="1"/>
    <col min="29" max="30" width="15" style="28" bestFit="1" customWidth="1"/>
    <col min="31" max="33" width="15.5" style="28" bestFit="1" customWidth="1"/>
    <col min="34" max="35" width="15" style="28" bestFit="1" customWidth="1"/>
    <col min="36" max="36" width="17.25" style="28" bestFit="1" customWidth="1"/>
    <col min="37" max="37" width="16.125" style="28" bestFit="1" customWidth="1"/>
    <col min="38" max="40" width="17.25" style="28" bestFit="1" customWidth="1"/>
    <col min="41" max="41" width="15" style="28" bestFit="1" customWidth="1"/>
    <col min="42" max="44" width="17.25" style="28" bestFit="1" customWidth="1"/>
    <col min="45" max="46" width="16.125" style="28" bestFit="1" customWidth="1"/>
    <col min="47" max="47" width="13.875" style="28" bestFit="1" customWidth="1"/>
    <col min="48" max="48" width="15" style="28" bestFit="1" customWidth="1"/>
    <col min="49" max="49" width="16.125" style="28" bestFit="1" customWidth="1"/>
    <col min="50" max="51" width="13.875" style="28" bestFit="1" customWidth="1"/>
    <col min="52" max="52" width="16.125" style="28" bestFit="1" customWidth="1"/>
    <col min="53" max="54" width="15.5" style="28" bestFit="1" customWidth="1"/>
    <col min="55" max="56" width="16.125" style="28" bestFit="1" customWidth="1"/>
    <col min="57" max="57" width="17.25" style="28" bestFit="1" customWidth="1"/>
    <col min="58" max="58" width="15" style="28" bestFit="1" customWidth="1"/>
    <col min="59" max="61" width="13.875" style="28" bestFit="1" customWidth="1"/>
    <col min="62" max="62" width="16.125" style="28" bestFit="1" customWidth="1"/>
    <col min="63" max="63" width="15" style="28" bestFit="1" customWidth="1"/>
    <col min="64" max="65" width="13.875" style="28" bestFit="1" customWidth="1"/>
    <col min="66" max="66" width="15" style="28" bestFit="1" customWidth="1"/>
    <col min="67" max="67" width="15.5" style="28" bestFit="1" customWidth="1"/>
    <col min="68" max="68" width="13.875" style="28" bestFit="1" customWidth="1"/>
    <col min="69" max="71" width="15" style="28" bestFit="1" customWidth="1"/>
    <col min="72" max="73" width="13.875" style="28" bestFit="1" customWidth="1"/>
    <col min="74" max="74" width="15" style="28" bestFit="1" customWidth="1"/>
    <col min="75" max="75" width="13.875" style="28" bestFit="1" customWidth="1"/>
    <col min="76" max="76" width="15" style="28" bestFit="1" customWidth="1"/>
    <col min="77" max="79" width="13.875" style="28" bestFit="1" customWidth="1"/>
    <col min="80" max="80" width="15" style="28" bestFit="1" customWidth="1"/>
    <col min="81" max="81" width="16.125" style="28" bestFit="1" customWidth="1"/>
    <col min="82" max="82" width="15.5" style="28" bestFit="1" customWidth="1"/>
    <col min="83" max="83" width="13.875" style="28" bestFit="1" customWidth="1"/>
    <col min="84" max="84" width="15" style="28" bestFit="1" customWidth="1"/>
    <col min="85" max="86" width="13.875" style="28" bestFit="1" customWidth="1"/>
    <col min="87" max="87" width="15" style="28" bestFit="1" customWidth="1"/>
    <col min="88" max="88" width="13.875" style="28" bestFit="1" customWidth="1"/>
    <col min="89" max="89" width="15" style="28" bestFit="1" customWidth="1"/>
    <col min="90" max="90" width="13.875" style="28" bestFit="1" customWidth="1"/>
    <col min="91" max="92" width="15" style="28" bestFit="1" customWidth="1"/>
    <col min="93" max="94" width="13.875" style="28" bestFit="1" customWidth="1"/>
    <col min="95" max="95" width="15" style="28" bestFit="1" customWidth="1"/>
    <col min="96" max="96" width="13.875" style="28" bestFit="1" customWidth="1"/>
    <col min="97" max="97" width="15" style="28" bestFit="1" customWidth="1"/>
    <col min="98" max="98" width="13.875" style="28" bestFit="1" customWidth="1"/>
    <col min="99" max="99" width="15" style="28" bestFit="1" customWidth="1"/>
    <col min="100" max="100" width="13.875" style="28" bestFit="1" customWidth="1"/>
    <col min="101" max="101" width="15" style="28" bestFit="1" customWidth="1"/>
    <col min="102" max="104" width="13.875" style="28" bestFit="1" customWidth="1"/>
    <col min="105" max="105" width="15.5" style="28" bestFit="1" customWidth="1"/>
    <col min="106" max="107" width="15" style="28" bestFit="1" customWidth="1"/>
    <col min="108" max="108" width="13.875" style="28" bestFit="1" customWidth="1"/>
    <col min="109" max="109" width="20.5" style="28" bestFit="1" customWidth="1"/>
    <col min="110" max="111" width="15" style="28" bestFit="1" customWidth="1"/>
    <col min="112" max="112" width="13.875" style="28" bestFit="1" customWidth="1"/>
    <col min="113" max="113" width="15.5" style="28" bestFit="1" customWidth="1"/>
    <col min="114" max="114" width="15" style="28" bestFit="1" customWidth="1"/>
    <col min="115" max="115" width="27.25" style="28" bestFit="1" customWidth="1"/>
    <col min="116" max="116" width="20.5" style="28" bestFit="1" customWidth="1"/>
    <col min="117" max="118" width="25.5" style="28" bestFit="1" customWidth="1"/>
    <col min="119" max="119" width="20.5" style="28" bestFit="1" customWidth="1"/>
    <col min="120" max="120" width="23.875" style="28" bestFit="1" customWidth="1"/>
    <col min="121" max="16384" width="9" style="28"/>
  </cols>
  <sheetData>
    <row r="1" spans="1:120" s="17" customFormat="1">
      <c r="A1" s="11" t="s">
        <v>190</v>
      </c>
      <c r="B1" s="12" t="s">
        <v>191</v>
      </c>
      <c r="C1" s="13" t="s">
        <v>192</v>
      </c>
      <c r="D1" s="12" t="s">
        <v>193</v>
      </c>
      <c r="E1" s="12" t="s">
        <v>194</v>
      </c>
      <c r="F1" s="12" t="s">
        <v>195</v>
      </c>
      <c r="G1" s="12" t="s">
        <v>196</v>
      </c>
      <c r="H1" s="12" t="s">
        <v>197</v>
      </c>
      <c r="I1" s="14" t="s">
        <v>198</v>
      </c>
      <c r="J1" s="14" t="s">
        <v>74</v>
      </c>
      <c r="K1" s="14" t="s">
        <v>75</v>
      </c>
      <c r="L1" s="14" t="s">
        <v>76</v>
      </c>
      <c r="M1" s="14" t="s">
        <v>183</v>
      </c>
      <c r="N1" s="14" t="s">
        <v>78</v>
      </c>
      <c r="O1" s="14" t="s">
        <v>79</v>
      </c>
      <c r="P1" s="14" t="s">
        <v>80</v>
      </c>
      <c r="Q1" s="14" t="s">
        <v>81</v>
      </c>
      <c r="R1" s="14" t="s">
        <v>199</v>
      </c>
      <c r="S1" s="14" t="s">
        <v>83</v>
      </c>
      <c r="T1" s="14" t="s">
        <v>84</v>
      </c>
      <c r="U1" s="14" t="s">
        <v>85</v>
      </c>
      <c r="V1" s="14" t="s">
        <v>86</v>
      </c>
      <c r="W1" s="14" t="s">
        <v>87</v>
      </c>
      <c r="X1" s="14" t="s">
        <v>88</v>
      </c>
      <c r="Y1" s="14" t="s">
        <v>89</v>
      </c>
      <c r="Z1" s="15" t="s">
        <v>90</v>
      </c>
      <c r="AA1" s="15" t="s">
        <v>91</v>
      </c>
      <c r="AB1" s="15" t="s">
        <v>92</v>
      </c>
      <c r="AC1" s="15" t="s">
        <v>200</v>
      </c>
      <c r="AD1" s="15" t="s">
        <v>201</v>
      </c>
      <c r="AE1" s="15" t="s">
        <v>202</v>
      </c>
      <c r="AF1" s="15" t="s">
        <v>203</v>
      </c>
      <c r="AG1" s="15" t="s">
        <v>204</v>
      </c>
      <c r="AH1" s="15" t="s">
        <v>98</v>
      </c>
      <c r="AI1" s="15" t="s">
        <v>99</v>
      </c>
      <c r="AJ1" s="15" t="s">
        <v>100</v>
      </c>
      <c r="AK1" s="15" t="s">
        <v>205</v>
      </c>
      <c r="AL1" s="14" t="s">
        <v>104</v>
      </c>
      <c r="AM1" s="14" t="s">
        <v>206</v>
      </c>
      <c r="AN1" s="14" t="s">
        <v>207</v>
      </c>
      <c r="AO1" s="14" t="s">
        <v>107</v>
      </c>
      <c r="AP1" s="14" t="s">
        <v>108</v>
      </c>
      <c r="AQ1" s="14" t="s">
        <v>208</v>
      </c>
      <c r="AR1" s="14" t="s">
        <v>110</v>
      </c>
      <c r="AS1" s="14" t="s">
        <v>209</v>
      </c>
      <c r="AT1" s="14" t="s">
        <v>112</v>
      </c>
      <c r="AU1" s="14" t="s">
        <v>113</v>
      </c>
      <c r="AV1" s="14" t="s">
        <v>114</v>
      </c>
      <c r="AW1" s="14" t="s">
        <v>115</v>
      </c>
      <c r="AX1" s="14" t="s">
        <v>116</v>
      </c>
      <c r="AY1" s="14" t="s">
        <v>117</v>
      </c>
      <c r="AZ1" s="14" t="s">
        <v>118</v>
      </c>
      <c r="BA1" s="14" t="s">
        <v>119</v>
      </c>
      <c r="BB1" s="14" t="s">
        <v>120</v>
      </c>
      <c r="BC1" s="14" t="s">
        <v>210</v>
      </c>
      <c r="BD1" s="14" t="s">
        <v>121</v>
      </c>
      <c r="BE1" s="14" t="s">
        <v>122</v>
      </c>
      <c r="BF1" s="14" t="s">
        <v>123</v>
      </c>
      <c r="BG1" s="14" t="s">
        <v>124</v>
      </c>
      <c r="BH1" s="14" t="s">
        <v>125</v>
      </c>
      <c r="BI1" s="14" t="s">
        <v>126</v>
      </c>
      <c r="BJ1" s="14" t="s">
        <v>127</v>
      </c>
      <c r="BK1" s="14" t="s">
        <v>128</v>
      </c>
      <c r="BL1" s="14" t="s">
        <v>129</v>
      </c>
      <c r="BM1" s="14" t="s">
        <v>130</v>
      </c>
      <c r="BN1" s="14" t="s">
        <v>131</v>
      </c>
      <c r="BO1" s="14" t="s">
        <v>211</v>
      </c>
      <c r="BP1" s="14" t="s">
        <v>133</v>
      </c>
      <c r="BQ1" s="14" t="s">
        <v>134</v>
      </c>
      <c r="BR1" s="14" t="s">
        <v>135</v>
      </c>
      <c r="BS1" s="14" t="s">
        <v>136</v>
      </c>
      <c r="BT1" s="14" t="s">
        <v>137</v>
      </c>
      <c r="BU1" s="14" t="s">
        <v>138</v>
      </c>
      <c r="BV1" s="14" t="s">
        <v>139</v>
      </c>
      <c r="BW1" s="14" t="s">
        <v>140</v>
      </c>
      <c r="BX1" s="14" t="s">
        <v>141</v>
      </c>
      <c r="BY1" s="14" t="s">
        <v>142</v>
      </c>
      <c r="BZ1" s="14" t="s">
        <v>143</v>
      </c>
      <c r="CA1" s="14" t="s">
        <v>144</v>
      </c>
      <c r="CB1" s="14" t="s">
        <v>145</v>
      </c>
      <c r="CC1" s="14" t="s">
        <v>146</v>
      </c>
      <c r="CD1" s="14" t="s">
        <v>147</v>
      </c>
      <c r="CE1" s="14" t="s">
        <v>148</v>
      </c>
      <c r="CF1" s="14" t="s">
        <v>149</v>
      </c>
      <c r="CG1" s="14" t="s">
        <v>150</v>
      </c>
      <c r="CH1" s="14" t="s">
        <v>151</v>
      </c>
      <c r="CI1" s="14" t="s">
        <v>152</v>
      </c>
      <c r="CJ1" s="14" t="s">
        <v>153</v>
      </c>
      <c r="CK1" s="14" t="s">
        <v>154</v>
      </c>
      <c r="CL1" s="14" t="s">
        <v>155</v>
      </c>
      <c r="CM1" s="14" t="s">
        <v>156</v>
      </c>
      <c r="CN1" s="14" t="s">
        <v>157</v>
      </c>
      <c r="CO1" s="14" t="s">
        <v>158</v>
      </c>
      <c r="CP1" s="14" t="s">
        <v>159</v>
      </c>
      <c r="CQ1" s="14" t="s">
        <v>160</v>
      </c>
      <c r="CR1" s="14" t="s">
        <v>161</v>
      </c>
      <c r="CS1" s="14" t="s">
        <v>162</v>
      </c>
      <c r="CT1" s="14" t="s">
        <v>163</v>
      </c>
      <c r="CU1" s="14" t="s">
        <v>164</v>
      </c>
      <c r="CV1" s="14" t="s">
        <v>165</v>
      </c>
      <c r="CW1" s="14" t="s">
        <v>166</v>
      </c>
      <c r="CX1" s="14" t="s">
        <v>167</v>
      </c>
      <c r="CY1" s="14" t="s">
        <v>168</v>
      </c>
      <c r="CZ1" s="14" t="s">
        <v>169</v>
      </c>
      <c r="DA1" s="14" t="s">
        <v>212</v>
      </c>
      <c r="DB1" s="14" t="s">
        <v>170</v>
      </c>
      <c r="DC1" s="14" t="s">
        <v>171</v>
      </c>
      <c r="DD1" s="14" t="s">
        <v>172</v>
      </c>
      <c r="DE1" s="14" t="s">
        <v>213</v>
      </c>
      <c r="DF1" s="14" t="s">
        <v>173</v>
      </c>
      <c r="DG1" s="14" t="s">
        <v>174</v>
      </c>
      <c r="DH1" s="14" t="s">
        <v>175</v>
      </c>
      <c r="DI1" s="14" t="s">
        <v>214</v>
      </c>
      <c r="DJ1" s="14" t="s">
        <v>176</v>
      </c>
      <c r="DK1" s="14" t="s">
        <v>177</v>
      </c>
      <c r="DL1" s="14" t="s">
        <v>178</v>
      </c>
      <c r="DM1" s="14" t="s">
        <v>179</v>
      </c>
      <c r="DN1" s="14" t="s">
        <v>180</v>
      </c>
      <c r="DO1" s="14" t="s">
        <v>181</v>
      </c>
      <c r="DP1" s="16" t="s">
        <v>182</v>
      </c>
    </row>
    <row r="2" spans="1:120" s="22" customFormat="1">
      <c r="A2" s="18" t="s">
        <v>215</v>
      </c>
      <c r="B2" s="19">
        <v>80728741.830000117</v>
      </c>
      <c r="C2" s="19">
        <v>75518773.609999985</v>
      </c>
      <c r="D2" s="19">
        <v>4150203.61</v>
      </c>
      <c r="E2" s="19">
        <v>857837.54999999993</v>
      </c>
      <c r="F2" s="19">
        <v>333483.63</v>
      </c>
      <c r="G2" s="19">
        <v>-1957623.6400000006</v>
      </c>
      <c r="H2" s="19">
        <v>1826067.070000113</v>
      </c>
      <c r="I2" s="20">
        <v>-21633542.969999999</v>
      </c>
      <c r="J2" s="20">
        <v>3.14</v>
      </c>
      <c r="K2" s="20">
        <v>0</v>
      </c>
      <c r="L2" s="20">
        <v>37091826.740000002</v>
      </c>
      <c r="M2" s="20">
        <v>6599999.9900000002</v>
      </c>
      <c r="N2" s="20">
        <v>1560884.86</v>
      </c>
      <c r="O2" s="20">
        <v>-321.5</v>
      </c>
      <c r="P2" s="20">
        <v>271319.58</v>
      </c>
      <c r="Q2" s="20">
        <v>0</v>
      </c>
      <c r="R2" s="20">
        <v>51628603.770000003</v>
      </c>
      <c r="S2" s="20">
        <v>-170</v>
      </c>
      <c r="T2" s="20">
        <v>18071752.190000001</v>
      </c>
      <c r="U2" s="20">
        <v>7853875.5599999996</v>
      </c>
      <c r="V2" s="20">
        <v>4322856.58</v>
      </c>
      <c r="W2" s="20">
        <v>2549206.77</v>
      </c>
      <c r="X2" s="20">
        <v>4123201.99</v>
      </c>
      <c r="Y2" s="20">
        <v>171103.65</v>
      </c>
      <c r="Z2" s="20">
        <v>0</v>
      </c>
      <c r="AA2" s="20">
        <v>5400943.3899999997</v>
      </c>
      <c r="AB2" s="20">
        <v>1075471.7</v>
      </c>
      <c r="AC2" s="20">
        <v>56603.77</v>
      </c>
      <c r="AD2" s="20">
        <v>66981.13</v>
      </c>
      <c r="AE2" s="20">
        <v>0</v>
      </c>
      <c r="AF2" s="20">
        <v>0</v>
      </c>
      <c r="AG2" s="20">
        <v>0</v>
      </c>
      <c r="AH2" s="20">
        <v>327.42</v>
      </c>
      <c r="AI2" s="20">
        <v>220173.96</v>
      </c>
      <c r="AJ2" s="20">
        <v>-7642246.4800000004</v>
      </c>
      <c r="AK2" s="20">
        <v>8982629.9600000009</v>
      </c>
      <c r="AL2" s="20">
        <v>277167.19</v>
      </c>
      <c r="AM2" s="20">
        <v>0</v>
      </c>
      <c r="AN2" s="20">
        <v>25924420.399999999</v>
      </c>
      <c r="AO2" s="20">
        <v>279.62</v>
      </c>
      <c r="AP2" s="20">
        <v>0</v>
      </c>
      <c r="AQ2" s="20">
        <v>0</v>
      </c>
      <c r="AR2" s="20">
        <v>25426736.559999999</v>
      </c>
      <c r="AS2" s="20">
        <v>990362.96</v>
      </c>
      <c r="AT2" s="20">
        <v>730595.48</v>
      </c>
      <c r="AU2" s="20">
        <v>844944.48</v>
      </c>
      <c r="AV2" s="20">
        <v>598592.41</v>
      </c>
      <c r="AW2" s="20">
        <v>1073612.6399999999</v>
      </c>
      <c r="AX2" s="20">
        <v>966852.22</v>
      </c>
      <c r="AY2" s="20">
        <v>351653.27</v>
      </c>
      <c r="AZ2" s="20">
        <v>1132195.0900000001</v>
      </c>
      <c r="BA2" s="20">
        <v>294859.34000000003</v>
      </c>
      <c r="BB2" s="20">
        <v>306582.84000000003</v>
      </c>
      <c r="BC2" s="20">
        <v>938764.74</v>
      </c>
      <c r="BD2" s="20">
        <v>3718298.25</v>
      </c>
      <c r="BE2" s="20">
        <v>320286.55</v>
      </c>
      <c r="BF2" s="20">
        <v>106931.38</v>
      </c>
      <c r="BG2" s="20">
        <v>309120.5</v>
      </c>
      <c r="BH2" s="20">
        <v>314068.90000000002</v>
      </c>
      <c r="BI2" s="20">
        <v>302421.55</v>
      </c>
      <c r="BJ2" s="20">
        <v>335538.64</v>
      </c>
      <c r="BK2" s="20">
        <v>261569.09</v>
      </c>
      <c r="BL2" s="20">
        <v>219716.8</v>
      </c>
      <c r="BM2" s="20">
        <v>268619.74</v>
      </c>
      <c r="BN2" s="20">
        <v>334430.61</v>
      </c>
      <c r="BO2" s="20">
        <v>74854.73</v>
      </c>
      <c r="BP2" s="20">
        <v>136064.85</v>
      </c>
      <c r="BQ2" s="20">
        <v>62170.97</v>
      </c>
      <c r="BR2" s="20">
        <v>111490.1</v>
      </c>
      <c r="BS2" s="20">
        <v>88137.76</v>
      </c>
      <c r="BT2" s="20">
        <v>190778.39</v>
      </c>
      <c r="BU2" s="20">
        <v>126479.26</v>
      </c>
      <c r="BV2" s="20">
        <v>4104.13</v>
      </c>
      <c r="BW2" s="20">
        <v>34531.78</v>
      </c>
      <c r="BX2" s="20">
        <v>59887.3</v>
      </c>
      <c r="BY2" s="20">
        <v>26954.94</v>
      </c>
      <c r="BZ2" s="20">
        <v>56579.53</v>
      </c>
      <c r="CA2" s="20">
        <v>105212.05</v>
      </c>
      <c r="CB2" s="20">
        <v>95941.37</v>
      </c>
      <c r="CC2" s="20">
        <v>8123356.4100000001</v>
      </c>
      <c r="CD2" s="20">
        <v>23452.959999999999</v>
      </c>
      <c r="CE2" s="20">
        <v>5337.36</v>
      </c>
      <c r="CF2" s="20">
        <v>-12989.6</v>
      </c>
      <c r="CG2" s="20">
        <v>65511.31</v>
      </c>
      <c r="CH2" s="20">
        <v>-1071.82</v>
      </c>
      <c r="CI2" s="20">
        <v>49457.25</v>
      </c>
      <c r="CJ2" s="20">
        <v>127291.73</v>
      </c>
      <c r="CK2" s="20">
        <v>20760.86</v>
      </c>
      <c r="CL2" s="20">
        <v>43106.51</v>
      </c>
      <c r="CM2" s="20">
        <v>31240.42</v>
      </c>
      <c r="CN2" s="20">
        <v>13083.67</v>
      </c>
      <c r="CO2" s="20">
        <v>75093.27</v>
      </c>
      <c r="CP2" s="20">
        <v>35083.629999999997</v>
      </c>
      <c r="CQ2" s="20">
        <v>18460.150000000001</v>
      </c>
      <c r="CR2" s="20">
        <v>29211.86</v>
      </c>
      <c r="CS2" s="20">
        <v>9330.74</v>
      </c>
      <c r="CT2" s="20">
        <v>12348.92</v>
      </c>
      <c r="CU2" s="20">
        <v>5503.65</v>
      </c>
      <c r="CV2" s="20">
        <v>4013.54</v>
      </c>
      <c r="CW2" s="20">
        <v>17298.78</v>
      </c>
      <c r="CX2" s="20">
        <v>9271.65</v>
      </c>
      <c r="CY2" s="20">
        <v>33053.06</v>
      </c>
      <c r="CZ2" s="20">
        <v>67005.14</v>
      </c>
      <c r="DA2" s="20">
        <v>350102.05</v>
      </c>
      <c r="DB2" s="20">
        <v>82326.86</v>
      </c>
      <c r="DC2" s="20">
        <v>2796.47</v>
      </c>
      <c r="DD2" s="20">
        <v>25094.080000000002</v>
      </c>
      <c r="DE2" s="20">
        <v>213415.66</v>
      </c>
      <c r="DF2" s="20">
        <v>25602.66</v>
      </c>
      <c r="DG2" s="20">
        <v>15572.57</v>
      </c>
      <c r="DH2" s="20">
        <v>857.26</v>
      </c>
      <c r="DI2" s="20">
        <v>9695.9500000000007</v>
      </c>
      <c r="DJ2" s="20">
        <v>4388.33</v>
      </c>
      <c r="DK2" s="20">
        <v>0</v>
      </c>
      <c r="DL2" s="20">
        <v>0</v>
      </c>
      <c r="DM2" s="20">
        <v>-391.93</v>
      </c>
      <c r="DN2" s="20">
        <v>-177.14</v>
      </c>
      <c r="DO2" s="20">
        <v>37.65</v>
      </c>
      <c r="DP2" s="21">
        <v>0</v>
      </c>
    </row>
    <row r="3" spans="1:120">
      <c r="A3" s="23" t="s">
        <v>216</v>
      </c>
      <c r="B3" s="24">
        <v>11609219.780000007</v>
      </c>
      <c r="C3" s="25">
        <v>5904551.0099999998</v>
      </c>
      <c r="D3" s="25">
        <v>323113.87</v>
      </c>
      <c r="E3" s="25">
        <v>1159.0999999999999</v>
      </c>
      <c r="F3" s="26">
        <v>82548.679999999993</v>
      </c>
      <c r="G3" s="25">
        <v>23454.959999999999</v>
      </c>
      <c r="H3" s="25">
        <v>5274392.1600000076</v>
      </c>
      <c r="I3" s="25">
        <v>-21861099.379999999</v>
      </c>
      <c r="J3" s="25">
        <v>3.14</v>
      </c>
      <c r="K3" s="25">
        <v>0</v>
      </c>
      <c r="L3" s="25">
        <v>2340842.92</v>
      </c>
      <c r="M3" s="25">
        <v>0</v>
      </c>
      <c r="N3" s="25">
        <v>326.61</v>
      </c>
      <c r="O3" s="25">
        <v>0</v>
      </c>
      <c r="P3" s="25">
        <v>0</v>
      </c>
      <c r="Q3" s="25">
        <v>0</v>
      </c>
      <c r="R3" s="25">
        <v>25424477.719999999</v>
      </c>
      <c r="S3" s="25">
        <v>0</v>
      </c>
      <c r="T3" s="25">
        <v>2962852.13</v>
      </c>
      <c r="U3" s="25">
        <v>-3396126.06</v>
      </c>
      <c r="V3" s="25">
        <v>2439111.63</v>
      </c>
      <c r="W3" s="25">
        <v>335005.21999999997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326.61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25439528.68</v>
      </c>
      <c r="AO3" s="25">
        <v>-873.6</v>
      </c>
      <c r="AP3" s="25">
        <v>0</v>
      </c>
      <c r="AQ3" s="25">
        <v>0</v>
      </c>
      <c r="AR3" s="25">
        <v>-14177.36</v>
      </c>
      <c r="AS3" s="25">
        <v>-682.98</v>
      </c>
      <c r="AT3" s="25">
        <v>-1677.59</v>
      </c>
      <c r="AU3" s="25">
        <v>-25.03</v>
      </c>
      <c r="AV3" s="25">
        <v>-8270.2000000000007</v>
      </c>
      <c r="AW3" s="25">
        <v>-69.7</v>
      </c>
      <c r="AX3" s="25">
        <v>-41.82</v>
      </c>
      <c r="AY3" s="25">
        <v>-0.01</v>
      </c>
      <c r="AZ3" s="25">
        <v>-8.49</v>
      </c>
      <c r="BA3" s="25">
        <v>-240.63</v>
      </c>
      <c r="BB3" s="25">
        <v>-55.42</v>
      </c>
      <c r="BC3" s="25">
        <v>-39.979999999999997</v>
      </c>
      <c r="BD3" s="25">
        <v>-109.19</v>
      </c>
      <c r="BE3" s="25">
        <v>-14.21</v>
      </c>
      <c r="BF3" s="25">
        <v>-2206.54</v>
      </c>
      <c r="BG3" s="25">
        <v>-4.04</v>
      </c>
      <c r="BH3" s="25">
        <v>-12.92</v>
      </c>
      <c r="BI3" s="25">
        <v>-0.24</v>
      </c>
      <c r="BJ3" s="25">
        <v>-6.51</v>
      </c>
      <c r="BK3" s="25">
        <v>-42.1</v>
      </c>
      <c r="BL3" s="25">
        <v>-2.58</v>
      </c>
      <c r="BM3" s="25">
        <v>-0.19</v>
      </c>
      <c r="BN3" s="25">
        <v>-10.27</v>
      </c>
      <c r="BO3" s="25">
        <v>-5.34</v>
      </c>
      <c r="BP3" s="25">
        <v>-0.04</v>
      </c>
      <c r="BQ3" s="25">
        <v>0</v>
      </c>
      <c r="BR3" s="25">
        <v>-22.04</v>
      </c>
      <c r="BS3" s="25">
        <v>-0.03</v>
      </c>
      <c r="BT3" s="25">
        <v>-7.75</v>
      </c>
      <c r="BU3" s="25">
        <v>0</v>
      </c>
      <c r="BV3" s="25">
        <v>0</v>
      </c>
      <c r="BW3" s="25">
        <v>-1.97</v>
      </c>
      <c r="BX3" s="25">
        <v>-5.13</v>
      </c>
      <c r="BY3" s="25">
        <v>0</v>
      </c>
      <c r="BZ3" s="25">
        <v>-3.5</v>
      </c>
      <c r="CA3" s="25">
        <v>-0.01</v>
      </c>
      <c r="CB3" s="25">
        <v>0</v>
      </c>
      <c r="CC3" s="25">
        <v>-194.2</v>
      </c>
      <c r="CD3" s="25">
        <v>-0.91</v>
      </c>
      <c r="CE3" s="25">
        <v>0</v>
      </c>
      <c r="CF3" s="25">
        <v>0</v>
      </c>
      <c r="CG3" s="25">
        <v>-1.57</v>
      </c>
      <c r="CH3" s="25">
        <v>0</v>
      </c>
      <c r="CI3" s="25">
        <v>0</v>
      </c>
      <c r="CJ3" s="25">
        <v>-11.15</v>
      </c>
      <c r="CK3" s="25">
        <v>0</v>
      </c>
      <c r="CL3" s="25">
        <v>-80.03</v>
      </c>
      <c r="CM3" s="25">
        <v>0</v>
      </c>
      <c r="CN3" s="25">
        <v>0</v>
      </c>
      <c r="CO3" s="25">
        <v>-40.9</v>
      </c>
      <c r="CP3" s="25">
        <v>-104.49</v>
      </c>
      <c r="CQ3" s="25">
        <v>0</v>
      </c>
      <c r="CR3" s="25">
        <v>0</v>
      </c>
      <c r="CS3" s="25">
        <v>-0.65</v>
      </c>
      <c r="CT3" s="25">
        <v>-9.27</v>
      </c>
      <c r="CU3" s="25">
        <v>-28.97</v>
      </c>
      <c r="CV3" s="25">
        <v>0</v>
      </c>
      <c r="CW3" s="25">
        <v>0</v>
      </c>
      <c r="CX3" s="25">
        <v>0</v>
      </c>
      <c r="CY3" s="25">
        <v>0</v>
      </c>
      <c r="CZ3" s="25">
        <v>-0.5</v>
      </c>
      <c r="DA3" s="25">
        <v>-14.55</v>
      </c>
      <c r="DB3" s="25">
        <v>-0.06</v>
      </c>
      <c r="DC3" s="25">
        <v>-5.41</v>
      </c>
      <c r="DD3" s="25">
        <v>-0.21</v>
      </c>
      <c r="DE3" s="25">
        <v>-118</v>
      </c>
      <c r="DF3" s="25">
        <v>-0.04</v>
      </c>
      <c r="DG3" s="25">
        <v>0</v>
      </c>
      <c r="DH3" s="25">
        <v>0</v>
      </c>
      <c r="DI3" s="25">
        <v>0</v>
      </c>
      <c r="DJ3" s="25">
        <v>0</v>
      </c>
      <c r="DK3" s="25">
        <v>0</v>
      </c>
      <c r="DL3" s="25">
        <v>0</v>
      </c>
      <c r="DM3" s="25">
        <v>0</v>
      </c>
      <c r="DN3" s="25">
        <v>0</v>
      </c>
      <c r="DO3" s="25">
        <v>0</v>
      </c>
      <c r="DP3" s="27">
        <v>0</v>
      </c>
    </row>
    <row r="4" spans="1:120">
      <c r="A4" s="29" t="s">
        <v>217</v>
      </c>
      <c r="B4" s="24">
        <v>38478789.359999999</v>
      </c>
      <c r="C4" s="25">
        <v>38048512.75</v>
      </c>
      <c r="D4" s="25">
        <v>323113.87</v>
      </c>
      <c r="E4" s="25">
        <v>1159.0999999999999</v>
      </c>
      <c r="F4" s="26">
        <v>82548.679999999993</v>
      </c>
      <c r="G4" s="25">
        <v>23454.959999999999</v>
      </c>
      <c r="H4" s="30">
        <v>0</v>
      </c>
      <c r="I4" s="25">
        <v>48192.98</v>
      </c>
      <c r="J4" s="25">
        <v>3.14</v>
      </c>
      <c r="K4" s="25">
        <v>0</v>
      </c>
      <c r="L4" s="25">
        <v>12496915.76</v>
      </c>
      <c r="M4" s="25">
        <v>0</v>
      </c>
      <c r="N4" s="25">
        <v>326.61</v>
      </c>
      <c r="O4" s="25">
        <v>0</v>
      </c>
      <c r="P4" s="25">
        <v>0</v>
      </c>
      <c r="Q4" s="25">
        <v>0</v>
      </c>
      <c r="R4" s="25">
        <v>25503074.260000002</v>
      </c>
      <c r="S4" s="25">
        <v>0</v>
      </c>
      <c r="T4" s="25">
        <v>8423839.0099999998</v>
      </c>
      <c r="U4" s="25">
        <v>1298959.8999999999</v>
      </c>
      <c r="V4" s="25">
        <v>2439111.63</v>
      </c>
      <c r="W4" s="25">
        <v>335005.21999999997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326.61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25503947.859999999</v>
      </c>
      <c r="AO4" s="25">
        <v>-873.6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0</v>
      </c>
      <c r="DM4" s="25">
        <v>0</v>
      </c>
      <c r="DN4" s="25">
        <v>0</v>
      </c>
      <c r="DO4" s="25">
        <v>0</v>
      </c>
      <c r="DP4" s="27">
        <v>0</v>
      </c>
    </row>
    <row r="5" spans="1:120">
      <c r="A5" s="29" t="s">
        <v>218</v>
      </c>
      <c r="B5" s="24">
        <v>26869569.579999991</v>
      </c>
      <c r="C5" s="25">
        <v>32143961.739999998</v>
      </c>
      <c r="D5" s="25"/>
      <c r="E5" s="25"/>
      <c r="F5" s="26"/>
      <c r="G5" s="25">
        <v>0</v>
      </c>
      <c r="H5" s="30">
        <v>-5274392.1600000076</v>
      </c>
      <c r="I5" s="25">
        <v>21909292.359999999</v>
      </c>
      <c r="J5" s="25">
        <v>0</v>
      </c>
      <c r="K5" s="25">
        <v>0</v>
      </c>
      <c r="L5" s="25">
        <v>10156072.84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78596.539999999994</v>
      </c>
      <c r="S5" s="25">
        <v>0</v>
      </c>
      <c r="T5" s="25">
        <v>5460986.8799999999</v>
      </c>
      <c r="U5" s="25">
        <v>4695085.96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64419.18</v>
      </c>
      <c r="AO5" s="25">
        <v>0</v>
      </c>
      <c r="AP5" s="25">
        <v>0</v>
      </c>
      <c r="AQ5" s="25">
        <v>0</v>
      </c>
      <c r="AR5" s="25">
        <v>14177.36</v>
      </c>
      <c r="AS5" s="25">
        <v>682.98</v>
      </c>
      <c r="AT5" s="25">
        <v>1677.59</v>
      </c>
      <c r="AU5" s="25">
        <v>25.03</v>
      </c>
      <c r="AV5" s="25">
        <v>8270.2000000000007</v>
      </c>
      <c r="AW5" s="25">
        <v>69.7</v>
      </c>
      <c r="AX5" s="25">
        <v>41.82</v>
      </c>
      <c r="AY5" s="25">
        <v>0.01</v>
      </c>
      <c r="AZ5" s="25">
        <v>8.49</v>
      </c>
      <c r="BA5" s="25">
        <v>240.63</v>
      </c>
      <c r="BB5" s="25">
        <v>55.42</v>
      </c>
      <c r="BC5" s="25">
        <v>39.979999999999997</v>
      </c>
      <c r="BD5" s="25">
        <v>109.19</v>
      </c>
      <c r="BE5" s="25">
        <v>14.21</v>
      </c>
      <c r="BF5" s="25">
        <v>2206.54</v>
      </c>
      <c r="BG5" s="25">
        <v>4.04</v>
      </c>
      <c r="BH5" s="25">
        <v>12.92</v>
      </c>
      <c r="BI5" s="25">
        <v>0.24</v>
      </c>
      <c r="BJ5" s="25">
        <v>6.51</v>
      </c>
      <c r="BK5" s="25">
        <v>42.1</v>
      </c>
      <c r="BL5" s="25">
        <v>2.58</v>
      </c>
      <c r="BM5" s="25">
        <v>0.19</v>
      </c>
      <c r="BN5" s="25">
        <v>10.27</v>
      </c>
      <c r="BO5" s="25">
        <v>5.34</v>
      </c>
      <c r="BP5" s="25">
        <v>0.04</v>
      </c>
      <c r="BQ5" s="25">
        <v>0</v>
      </c>
      <c r="BR5" s="25">
        <v>22.04</v>
      </c>
      <c r="BS5" s="25">
        <v>0.03</v>
      </c>
      <c r="BT5" s="25">
        <v>7.75</v>
      </c>
      <c r="BU5" s="25">
        <v>0</v>
      </c>
      <c r="BV5" s="25">
        <v>0</v>
      </c>
      <c r="BW5" s="25">
        <v>1.97</v>
      </c>
      <c r="BX5" s="25">
        <v>5.13</v>
      </c>
      <c r="BY5" s="25">
        <v>0</v>
      </c>
      <c r="BZ5" s="25">
        <v>3.5</v>
      </c>
      <c r="CA5" s="25">
        <v>0.01</v>
      </c>
      <c r="CB5" s="25">
        <v>0</v>
      </c>
      <c r="CC5" s="25">
        <v>194.2</v>
      </c>
      <c r="CD5" s="25">
        <v>0.91</v>
      </c>
      <c r="CE5" s="25">
        <v>0</v>
      </c>
      <c r="CF5" s="25">
        <v>0</v>
      </c>
      <c r="CG5" s="25">
        <v>1.57</v>
      </c>
      <c r="CH5" s="25">
        <v>0</v>
      </c>
      <c r="CI5" s="25">
        <v>0</v>
      </c>
      <c r="CJ5" s="25">
        <v>11.15</v>
      </c>
      <c r="CK5" s="25">
        <v>0</v>
      </c>
      <c r="CL5" s="25">
        <v>80.03</v>
      </c>
      <c r="CM5" s="25">
        <v>0</v>
      </c>
      <c r="CN5" s="25">
        <v>0</v>
      </c>
      <c r="CO5" s="25">
        <v>40.9</v>
      </c>
      <c r="CP5" s="25">
        <v>104.49</v>
      </c>
      <c r="CQ5" s="25">
        <v>0</v>
      </c>
      <c r="CR5" s="25">
        <v>0</v>
      </c>
      <c r="CS5" s="25">
        <v>0.65</v>
      </c>
      <c r="CT5" s="25">
        <v>9.27</v>
      </c>
      <c r="CU5" s="25">
        <v>28.97</v>
      </c>
      <c r="CV5" s="25">
        <v>0</v>
      </c>
      <c r="CW5" s="25">
        <v>0</v>
      </c>
      <c r="CX5" s="25">
        <v>0</v>
      </c>
      <c r="CY5" s="25">
        <v>0</v>
      </c>
      <c r="CZ5" s="25">
        <v>0.5</v>
      </c>
      <c r="DA5" s="25">
        <v>14.55</v>
      </c>
      <c r="DB5" s="25">
        <v>0.06</v>
      </c>
      <c r="DC5" s="25">
        <v>5.41</v>
      </c>
      <c r="DD5" s="25">
        <v>0.21</v>
      </c>
      <c r="DE5" s="25">
        <v>118</v>
      </c>
      <c r="DF5" s="25">
        <v>0.04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0</v>
      </c>
      <c r="DM5" s="25">
        <v>0</v>
      </c>
      <c r="DN5" s="25">
        <v>0</v>
      </c>
      <c r="DO5" s="25">
        <v>0</v>
      </c>
      <c r="DP5" s="27">
        <v>0</v>
      </c>
    </row>
    <row r="6" spans="1:120">
      <c r="A6" s="29" t="s">
        <v>219</v>
      </c>
      <c r="B6" s="24">
        <v>44540918.640000001</v>
      </c>
      <c r="C6" s="25">
        <v>42853417.229999997</v>
      </c>
      <c r="D6" s="25">
        <v>2771993.36</v>
      </c>
      <c r="E6" s="25">
        <v>-2049.6</v>
      </c>
      <c r="F6" s="26">
        <v>250934.95</v>
      </c>
      <c r="G6" s="25">
        <v>0</v>
      </c>
      <c r="H6" s="30">
        <v>-1333377.3</v>
      </c>
      <c r="I6" s="25">
        <v>-41348.97</v>
      </c>
      <c r="J6" s="25">
        <v>0</v>
      </c>
      <c r="K6" s="25">
        <v>0</v>
      </c>
      <c r="L6" s="25">
        <v>3213.18</v>
      </c>
      <c r="M6" s="25">
        <v>6599999.9900000002</v>
      </c>
      <c r="N6" s="25">
        <v>10591034</v>
      </c>
      <c r="O6" s="25">
        <v>-321.5</v>
      </c>
      <c r="P6" s="25">
        <v>271319.58</v>
      </c>
      <c r="Q6" s="25">
        <v>0</v>
      </c>
      <c r="R6" s="25">
        <v>25429520.949999999</v>
      </c>
      <c r="S6" s="25">
        <v>-170</v>
      </c>
      <c r="T6" s="25">
        <v>-284345</v>
      </c>
      <c r="U6" s="25">
        <v>116624.53</v>
      </c>
      <c r="V6" s="25">
        <v>0</v>
      </c>
      <c r="W6" s="25">
        <v>0</v>
      </c>
      <c r="X6" s="25">
        <v>0</v>
      </c>
      <c r="Y6" s="25">
        <v>171103.65</v>
      </c>
      <c r="Z6" s="25">
        <v>0</v>
      </c>
      <c r="AA6" s="25">
        <v>5400943.3899999997</v>
      </c>
      <c r="AB6" s="25">
        <v>1075471.7</v>
      </c>
      <c r="AC6" s="25">
        <v>56603.77</v>
      </c>
      <c r="AD6" s="25">
        <v>66981.13</v>
      </c>
      <c r="AE6" s="25">
        <v>0</v>
      </c>
      <c r="AF6" s="25">
        <v>0</v>
      </c>
      <c r="AG6" s="25">
        <v>0</v>
      </c>
      <c r="AH6" s="25">
        <v>0.81</v>
      </c>
      <c r="AI6" s="25">
        <v>224834.01</v>
      </c>
      <c r="AJ6" s="25">
        <v>1383569.22</v>
      </c>
      <c r="AK6" s="25">
        <v>8982629.9600000009</v>
      </c>
      <c r="AL6" s="25">
        <v>11212.68</v>
      </c>
      <c r="AM6" s="25">
        <v>0</v>
      </c>
      <c r="AN6" s="25">
        <v>91.72</v>
      </c>
      <c r="AO6" s="25">
        <v>-212.52</v>
      </c>
      <c r="AP6" s="25">
        <v>0</v>
      </c>
      <c r="AQ6" s="25">
        <v>0</v>
      </c>
      <c r="AR6" s="25">
        <v>25418429.07</v>
      </c>
      <c r="AS6" s="25">
        <v>1017891.57</v>
      </c>
      <c r="AT6" s="25">
        <v>743229.01</v>
      </c>
      <c r="AU6" s="25">
        <v>857591.26</v>
      </c>
      <c r="AV6" s="25">
        <v>632917.67000000004</v>
      </c>
      <c r="AW6" s="25">
        <v>1124635.8400000001</v>
      </c>
      <c r="AX6" s="25">
        <v>992702.93</v>
      </c>
      <c r="AY6" s="25">
        <v>351693.79</v>
      </c>
      <c r="AZ6" s="25">
        <v>1149888.3500000001</v>
      </c>
      <c r="BA6" s="25">
        <v>306326.96999999997</v>
      </c>
      <c r="BB6" s="25">
        <v>313555.63</v>
      </c>
      <c r="BC6" s="25">
        <v>706850.87</v>
      </c>
      <c r="BD6" s="25">
        <v>3751006.27</v>
      </c>
      <c r="BE6" s="25">
        <v>420886.07</v>
      </c>
      <c r="BF6" s="25">
        <v>149173.94</v>
      </c>
      <c r="BG6" s="25">
        <v>309124.96999999997</v>
      </c>
      <c r="BH6" s="25">
        <v>312471.84999999998</v>
      </c>
      <c r="BI6" s="25">
        <v>303149.21999999997</v>
      </c>
      <c r="BJ6" s="25">
        <v>336594.16</v>
      </c>
      <c r="BK6" s="25">
        <v>262143.88</v>
      </c>
      <c r="BL6" s="25">
        <v>219788.93</v>
      </c>
      <c r="BM6" s="25">
        <v>268664.55</v>
      </c>
      <c r="BN6" s="25">
        <v>337868.11</v>
      </c>
      <c r="BO6" s="25">
        <v>74860.070000000007</v>
      </c>
      <c r="BP6" s="25">
        <v>136065.53</v>
      </c>
      <c r="BQ6" s="25">
        <v>62170.97</v>
      </c>
      <c r="BR6" s="25">
        <v>111512.14</v>
      </c>
      <c r="BS6" s="25">
        <v>88165.48</v>
      </c>
      <c r="BT6" s="25">
        <v>190786.14</v>
      </c>
      <c r="BU6" s="25">
        <v>126479.26</v>
      </c>
      <c r="BV6" s="25">
        <v>4101.72</v>
      </c>
      <c r="BW6" s="25">
        <v>34533.75</v>
      </c>
      <c r="BX6" s="25">
        <v>59892.43</v>
      </c>
      <c r="BY6" s="25">
        <v>26954.94</v>
      </c>
      <c r="BZ6" s="25">
        <v>56583.03</v>
      </c>
      <c r="CA6" s="25">
        <v>105237.74</v>
      </c>
      <c r="CB6" s="25">
        <v>95961.07</v>
      </c>
      <c r="CC6" s="25">
        <v>8123470.0800000001</v>
      </c>
      <c r="CD6" s="25">
        <v>23443.87</v>
      </c>
      <c r="CE6" s="25">
        <v>5337.36</v>
      </c>
      <c r="CF6" s="25">
        <v>-12989.6</v>
      </c>
      <c r="CG6" s="25">
        <v>65512.88</v>
      </c>
      <c r="CH6" s="25">
        <v>-1071.82</v>
      </c>
      <c r="CI6" s="25">
        <v>49457.25</v>
      </c>
      <c r="CJ6" s="25">
        <v>26469.54</v>
      </c>
      <c r="CK6" s="25">
        <v>20760.86</v>
      </c>
      <c r="CL6" s="25">
        <v>28434.9</v>
      </c>
      <c r="CM6" s="25">
        <v>31240.42</v>
      </c>
      <c r="CN6" s="25">
        <v>13083.67</v>
      </c>
      <c r="CO6" s="25">
        <v>33467.5</v>
      </c>
      <c r="CP6" s="25">
        <v>35188.120000000003</v>
      </c>
      <c r="CQ6" s="25">
        <v>18460.150000000001</v>
      </c>
      <c r="CR6" s="25">
        <v>29211.86</v>
      </c>
      <c r="CS6" s="25">
        <v>9331.39</v>
      </c>
      <c r="CT6" s="25">
        <v>12348.19</v>
      </c>
      <c r="CU6" s="25">
        <v>5532.62</v>
      </c>
      <c r="CV6" s="25">
        <v>4013.54</v>
      </c>
      <c r="CW6" s="25">
        <v>17298.78</v>
      </c>
      <c r="CX6" s="25">
        <v>9271.65</v>
      </c>
      <c r="CY6" s="25">
        <v>33053.06</v>
      </c>
      <c r="CZ6" s="25">
        <v>67005.64</v>
      </c>
      <c r="DA6" s="25">
        <v>350295.15</v>
      </c>
      <c r="DB6" s="25">
        <v>82336.11</v>
      </c>
      <c r="DC6" s="25">
        <v>2801.88</v>
      </c>
      <c r="DD6" s="25">
        <v>25094.29</v>
      </c>
      <c r="DE6" s="25">
        <v>213524.23</v>
      </c>
      <c r="DF6" s="25">
        <v>25602.7</v>
      </c>
      <c r="DG6" s="25">
        <v>15572.57</v>
      </c>
      <c r="DH6" s="25">
        <v>857.26</v>
      </c>
      <c r="DI6" s="25">
        <v>9695.9500000000007</v>
      </c>
      <c r="DJ6" s="25">
        <v>4388.33</v>
      </c>
      <c r="DK6" s="25">
        <v>0</v>
      </c>
      <c r="DL6" s="25">
        <v>0</v>
      </c>
      <c r="DM6" s="25">
        <v>-391.93</v>
      </c>
      <c r="DN6" s="25">
        <v>-177.14</v>
      </c>
      <c r="DO6" s="25">
        <v>37.65</v>
      </c>
      <c r="DP6" s="27">
        <v>0</v>
      </c>
    </row>
    <row r="7" spans="1:120">
      <c r="A7" s="29" t="s">
        <v>220</v>
      </c>
      <c r="B7" s="24">
        <v>28471571.870000001</v>
      </c>
      <c r="C7" s="25">
        <v>25699578.510000002</v>
      </c>
      <c r="D7" s="25"/>
      <c r="E7" s="25"/>
      <c r="F7" s="26"/>
      <c r="G7" s="25">
        <v>0</v>
      </c>
      <c r="H7" s="30">
        <v>2771993.36</v>
      </c>
      <c r="I7" s="25">
        <v>6.79</v>
      </c>
      <c r="J7" s="25">
        <v>0</v>
      </c>
      <c r="K7" s="25">
        <v>0</v>
      </c>
      <c r="L7" s="25">
        <v>0</v>
      </c>
      <c r="M7" s="25">
        <v>0</v>
      </c>
      <c r="N7" s="25">
        <v>15111.65</v>
      </c>
      <c r="O7" s="25">
        <v>0</v>
      </c>
      <c r="P7" s="25">
        <v>271519.58</v>
      </c>
      <c r="Q7" s="25">
        <v>0</v>
      </c>
      <c r="R7" s="25">
        <v>25412940.489999998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15111.65</v>
      </c>
      <c r="AJ7" s="25">
        <v>0</v>
      </c>
      <c r="AK7" s="25">
        <v>0</v>
      </c>
      <c r="AL7" s="25">
        <v>0</v>
      </c>
      <c r="AM7" s="25">
        <v>0</v>
      </c>
      <c r="AN7" s="25">
        <v>91.72</v>
      </c>
      <c r="AO7" s="25">
        <v>0</v>
      </c>
      <c r="AP7" s="25">
        <v>0</v>
      </c>
      <c r="AQ7" s="25">
        <v>0</v>
      </c>
      <c r="AR7" s="25">
        <v>25412848.77</v>
      </c>
      <c r="AS7" s="25">
        <v>1017693.46</v>
      </c>
      <c r="AT7" s="25">
        <v>743101.65</v>
      </c>
      <c r="AU7" s="25">
        <v>857413.9</v>
      </c>
      <c r="AV7" s="25">
        <v>632827.1</v>
      </c>
      <c r="AW7" s="25">
        <v>1124258.48</v>
      </c>
      <c r="AX7" s="25">
        <v>992536.89</v>
      </c>
      <c r="AY7" s="25">
        <v>351660.68</v>
      </c>
      <c r="AZ7" s="25">
        <v>1149876.93</v>
      </c>
      <c r="BA7" s="25">
        <v>306526.96999999997</v>
      </c>
      <c r="BB7" s="25">
        <v>313534.12</v>
      </c>
      <c r="BC7" s="25">
        <v>706924.45</v>
      </c>
      <c r="BD7" s="25">
        <v>3750810.04</v>
      </c>
      <c r="BE7" s="25">
        <v>421140.6</v>
      </c>
      <c r="BF7" s="25">
        <v>149223.85</v>
      </c>
      <c r="BG7" s="25">
        <v>309109.88</v>
      </c>
      <c r="BH7" s="25">
        <v>312656.76</v>
      </c>
      <c r="BI7" s="25">
        <v>303141.67</v>
      </c>
      <c r="BJ7" s="25">
        <v>337003.59</v>
      </c>
      <c r="BK7" s="25">
        <v>262177.84000000003</v>
      </c>
      <c r="BL7" s="25">
        <v>220121.01</v>
      </c>
      <c r="BM7" s="25">
        <v>267324.93</v>
      </c>
      <c r="BN7" s="25">
        <v>337732.26</v>
      </c>
      <c r="BO7" s="25">
        <v>74860.070000000007</v>
      </c>
      <c r="BP7" s="25">
        <v>136257.98000000001</v>
      </c>
      <c r="BQ7" s="25">
        <v>62370.97</v>
      </c>
      <c r="BR7" s="25">
        <v>111429.12</v>
      </c>
      <c r="BS7" s="25">
        <v>88082.46</v>
      </c>
      <c r="BT7" s="25">
        <v>190978.59</v>
      </c>
      <c r="BU7" s="25">
        <v>124222.66</v>
      </c>
      <c r="BV7" s="25">
        <v>-969.98</v>
      </c>
      <c r="BW7" s="25">
        <v>34576.199999999997</v>
      </c>
      <c r="BX7" s="25">
        <v>59884.88</v>
      </c>
      <c r="BY7" s="25">
        <v>26887.02</v>
      </c>
      <c r="BZ7" s="25">
        <v>57143.41</v>
      </c>
      <c r="CA7" s="25">
        <v>105230.19</v>
      </c>
      <c r="CB7" s="25">
        <v>96421.07</v>
      </c>
      <c r="CC7" s="25">
        <v>8120190.8300000001</v>
      </c>
      <c r="CD7" s="25">
        <v>23443.87</v>
      </c>
      <c r="CE7" s="25">
        <v>5537.36</v>
      </c>
      <c r="CF7" s="25">
        <v>-12689.6</v>
      </c>
      <c r="CG7" s="25">
        <v>65712.88</v>
      </c>
      <c r="CH7" s="25">
        <v>-871.82</v>
      </c>
      <c r="CI7" s="25">
        <v>49631.25</v>
      </c>
      <c r="CJ7" s="25">
        <v>26469.54</v>
      </c>
      <c r="CK7" s="25">
        <v>21060.86</v>
      </c>
      <c r="CL7" s="25">
        <v>28634.9</v>
      </c>
      <c r="CM7" s="25">
        <v>31240.42</v>
      </c>
      <c r="CN7" s="25">
        <v>13283.67</v>
      </c>
      <c r="CO7" s="25">
        <v>33467.5</v>
      </c>
      <c r="CP7" s="25">
        <v>35388.120000000003</v>
      </c>
      <c r="CQ7" s="25">
        <v>18725.150000000001</v>
      </c>
      <c r="CR7" s="25">
        <v>29411.86</v>
      </c>
      <c r="CS7" s="25">
        <v>9431.39</v>
      </c>
      <c r="CT7" s="25">
        <v>12666.19</v>
      </c>
      <c r="CU7" s="25">
        <v>5532.62</v>
      </c>
      <c r="CV7" s="25">
        <v>4205.54</v>
      </c>
      <c r="CW7" s="25">
        <v>17513.78</v>
      </c>
      <c r="CX7" s="25">
        <v>9471.65</v>
      </c>
      <c r="CY7" s="25">
        <v>33053.06</v>
      </c>
      <c r="CZ7" s="25">
        <v>66937.72</v>
      </c>
      <c r="DA7" s="25">
        <v>350227.23</v>
      </c>
      <c r="DB7" s="25">
        <v>82657.31</v>
      </c>
      <c r="DC7" s="25">
        <v>2861.88</v>
      </c>
      <c r="DD7" s="25">
        <v>25166.29</v>
      </c>
      <c r="DE7" s="25">
        <v>213784.23</v>
      </c>
      <c r="DF7" s="25">
        <v>25760.7</v>
      </c>
      <c r="DG7" s="25">
        <v>15700.57</v>
      </c>
      <c r="DH7" s="25">
        <v>857.26</v>
      </c>
      <c r="DI7" s="25">
        <v>9895.9500000000007</v>
      </c>
      <c r="DJ7" s="25">
        <v>4388.33</v>
      </c>
      <c r="DK7" s="25">
        <v>0</v>
      </c>
      <c r="DL7" s="25">
        <v>0</v>
      </c>
      <c r="DM7" s="25">
        <v>68.069999999999993</v>
      </c>
      <c r="DN7" s="25">
        <v>-177.14</v>
      </c>
      <c r="DO7" s="25">
        <v>37.65</v>
      </c>
      <c r="DP7" s="27">
        <v>0</v>
      </c>
    </row>
    <row r="8" spans="1:120">
      <c r="A8" s="29" t="s">
        <v>221</v>
      </c>
      <c r="B8" s="24">
        <v>6599999.9900000002</v>
      </c>
      <c r="C8" s="25">
        <v>6599999.9900000002</v>
      </c>
      <c r="D8" s="25"/>
      <c r="E8" s="25"/>
      <c r="F8" s="26"/>
      <c r="G8" s="25">
        <v>0</v>
      </c>
      <c r="H8" s="30">
        <v>0</v>
      </c>
      <c r="I8" s="25">
        <v>0</v>
      </c>
      <c r="J8" s="25">
        <v>0</v>
      </c>
      <c r="K8" s="25">
        <v>0</v>
      </c>
      <c r="L8" s="25">
        <v>0</v>
      </c>
      <c r="M8" s="25">
        <v>6599999.9900000002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5400943.3899999997</v>
      </c>
      <c r="AB8" s="25">
        <v>1075471.7</v>
      </c>
      <c r="AC8" s="25">
        <v>56603.77</v>
      </c>
      <c r="AD8" s="25">
        <v>66981.13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7">
        <v>0</v>
      </c>
    </row>
    <row r="9" spans="1:120">
      <c r="A9" s="31" t="s">
        <v>222</v>
      </c>
      <c r="B9" s="24">
        <v>9494385.3699999992</v>
      </c>
      <c r="C9" s="25">
        <v>10575922.35</v>
      </c>
      <c r="D9" s="25"/>
      <c r="E9" s="25"/>
      <c r="F9" s="32">
        <v>251251.03</v>
      </c>
      <c r="G9" s="25">
        <v>0</v>
      </c>
      <c r="H9" s="30">
        <v>-1332788.01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10575922.35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0.81</v>
      </c>
      <c r="AI9" s="25">
        <v>209722.36</v>
      </c>
      <c r="AJ9" s="25">
        <v>1383569.22</v>
      </c>
      <c r="AK9" s="25">
        <v>8982629.9600000009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  <c r="CQ9" s="25">
        <v>0</v>
      </c>
      <c r="CR9" s="25">
        <v>0</v>
      </c>
      <c r="CS9" s="25">
        <v>0</v>
      </c>
      <c r="CT9" s="25">
        <v>0</v>
      </c>
      <c r="CU9" s="25">
        <v>0</v>
      </c>
      <c r="CV9" s="25">
        <v>0</v>
      </c>
      <c r="CW9" s="25">
        <v>0</v>
      </c>
      <c r="CX9" s="25">
        <v>0</v>
      </c>
      <c r="CY9" s="25">
        <v>0</v>
      </c>
      <c r="CZ9" s="25">
        <v>0</v>
      </c>
      <c r="DA9" s="25">
        <v>0</v>
      </c>
      <c r="DB9" s="25">
        <v>0</v>
      </c>
      <c r="DC9" s="25">
        <v>0</v>
      </c>
      <c r="DD9" s="25">
        <v>0</v>
      </c>
      <c r="DE9" s="25">
        <v>0</v>
      </c>
      <c r="DF9" s="25">
        <v>0</v>
      </c>
      <c r="DG9" s="25">
        <v>0</v>
      </c>
      <c r="DH9" s="25">
        <v>0</v>
      </c>
      <c r="DI9" s="25">
        <v>0</v>
      </c>
      <c r="DJ9" s="25">
        <v>0</v>
      </c>
      <c r="DK9" s="25">
        <v>0</v>
      </c>
      <c r="DL9" s="25">
        <v>0</v>
      </c>
      <c r="DM9" s="25">
        <v>0</v>
      </c>
      <c r="DN9" s="25">
        <v>0</v>
      </c>
      <c r="DO9" s="25">
        <v>0</v>
      </c>
      <c r="DP9" s="27">
        <v>0</v>
      </c>
    </row>
    <row r="10" spans="1:120">
      <c r="A10" s="31" t="s">
        <v>223</v>
      </c>
      <c r="B10" s="24">
        <v>15671178.639999997</v>
      </c>
      <c r="C10" s="25">
        <v>21782627.609999999</v>
      </c>
      <c r="D10" s="25">
        <v>139436</v>
      </c>
      <c r="E10" s="25">
        <v>907700.95</v>
      </c>
      <c r="F10" s="25"/>
      <c r="G10" s="25">
        <v>-7159175.21</v>
      </c>
      <c r="H10" s="30">
        <v>589.29</v>
      </c>
      <c r="I10" s="25">
        <v>229778.88</v>
      </c>
      <c r="J10" s="25">
        <v>0</v>
      </c>
      <c r="K10" s="25">
        <v>0</v>
      </c>
      <c r="L10" s="25">
        <v>21411248.73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141600</v>
      </c>
      <c r="S10" s="25">
        <v>0</v>
      </c>
      <c r="T10" s="25">
        <v>12041664.26</v>
      </c>
      <c r="U10" s="25">
        <v>11293211.98</v>
      </c>
      <c r="V10" s="25">
        <v>-3080526.07</v>
      </c>
      <c r="W10" s="25">
        <v>1531142.98</v>
      </c>
      <c r="X10" s="25">
        <v>-374244.42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141600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0</v>
      </c>
      <c r="DM10" s="25">
        <v>0</v>
      </c>
      <c r="DN10" s="25">
        <v>0</v>
      </c>
      <c r="DO10" s="25">
        <v>0</v>
      </c>
      <c r="DP10" s="27">
        <v>0</v>
      </c>
    </row>
    <row r="11" spans="1:120">
      <c r="A11" s="29" t="s">
        <v>224</v>
      </c>
      <c r="B11" s="24">
        <v>-40</v>
      </c>
      <c r="C11" s="25">
        <v>0</v>
      </c>
      <c r="D11" s="25"/>
      <c r="E11" s="25">
        <v>-40</v>
      </c>
      <c r="F11" s="25"/>
      <c r="G11" s="25">
        <v>0</v>
      </c>
      <c r="H11" s="30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7">
        <v>0</v>
      </c>
    </row>
    <row r="12" spans="1:120" ht="24">
      <c r="A12" s="33" t="s">
        <v>225</v>
      </c>
      <c r="B12" s="24">
        <v>0</v>
      </c>
      <c r="C12" s="25">
        <v>0</v>
      </c>
      <c r="D12" s="25"/>
      <c r="E12" s="25"/>
      <c r="F12" s="25"/>
      <c r="G12" s="25">
        <v>0</v>
      </c>
      <c r="H12" s="30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7">
        <v>0</v>
      </c>
    </row>
    <row r="13" spans="1:120">
      <c r="A13" s="31" t="s">
        <v>226</v>
      </c>
      <c r="B13" s="24">
        <v>0</v>
      </c>
      <c r="C13" s="25">
        <v>0</v>
      </c>
      <c r="D13" s="25"/>
      <c r="E13" s="25"/>
      <c r="F13" s="25"/>
      <c r="G13" s="25">
        <v>0</v>
      </c>
      <c r="H13" s="30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>
        <v>0</v>
      </c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7">
        <v>0</v>
      </c>
    </row>
    <row r="14" spans="1:120">
      <c r="A14" s="23" t="s">
        <v>227</v>
      </c>
      <c r="B14" s="24">
        <v>0</v>
      </c>
      <c r="C14" s="25">
        <v>0</v>
      </c>
      <c r="D14" s="25"/>
      <c r="E14" s="25"/>
      <c r="F14" s="25"/>
      <c r="G14" s="25">
        <v>0</v>
      </c>
      <c r="H14" s="30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0</v>
      </c>
      <c r="DK14" s="25">
        <v>0</v>
      </c>
      <c r="DL14" s="25">
        <v>0</v>
      </c>
      <c r="DM14" s="25">
        <v>0</v>
      </c>
      <c r="DN14" s="25">
        <v>0</v>
      </c>
      <c r="DO14" s="25">
        <v>0</v>
      </c>
      <c r="DP14" s="27">
        <v>0</v>
      </c>
    </row>
    <row r="15" spans="1:120">
      <c r="A15" s="31" t="s">
        <v>228</v>
      </c>
      <c r="B15" s="24">
        <v>8572832.7900001034</v>
      </c>
      <c r="C15" s="25">
        <v>4649246.16</v>
      </c>
      <c r="D15" s="25">
        <v>910000</v>
      </c>
      <c r="E15" s="25">
        <v>-48972.9</v>
      </c>
      <c r="F15" s="25"/>
      <c r="G15" s="25">
        <v>5178096.6099999994</v>
      </c>
      <c r="H15" s="30">
        <v>-2115537.0799998948</v>
      </c>
      <c r="I15" s="25">
        <v>0</v>
      </c>
      <c r="J15" s="25">
        <v>0</v>
      </c>
      <c r="K15" s="25">
        <v>0</v>
      </c>
      <c r="L15" s="25">
        <v>13336521.91</v>
      </c>
      <c r="M15" s="25">
        <v>0</v>
      </c>
      <c r="N15" s="25">
        <v>-9030475.75</v>
      </c>
      <c r="O15" s="25">
        <v>0</v>
      </c>
      <c r="P15" s="25">
        <v>0</v>
      </c>
      <c r="Q15" s="25">
        <v>0</v>
      </c>
      <c r="R15" s="25">
        <v>343200</v>
      </c>
      <c r="S15" s="25">
        <v>0</v>
      </c>
      <c r="T15" s="25">
        <v>3351580.8</v>
      </c>
      <c r="U15" s="25">
        <v>-159834.89000000001</v>
      </c>
      <c r="V15" s="25">
        <v>4964271.0199999996</v>
      </c>
      <c r="W15" s="25">
        <v>683058.57</v>
      </c>
      <c r="X15" s="25">
        <v>4497446.41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-4660.05</v>
      </c>
      <c r="AJ15" s="25">
        <v>-9025815.6999999993</v>
      </c>
      <c r="AK15" s="25">
        <v>0</v>
      </c>
      <c r="AL15" s="25">
        <v>0</v>
      </c>
      <c r="AM15" s="25">
        <v>0</v>
      </c>
      <c r="AN15" s="25">
        <v>343200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7">
        <v>0</v>
      </c>
    </row>
    <row r="16" spans="1:120">
      <c r="A16" s="31" t="s">
        <v>229</v>
      </c>
      <c r="B16" s="24">
        <v>-347944.72</v>
      </c>
      <c r="C16" s="25">
        <v>-347944.72</v>
      </c>
      <c r="D16" s="25"/>
      <c r="E16" s="25"/>
      <c r="F16" s="25"/>
      <c r="G16" s="25">
        <v>0</v>
      </c>
      <c r="H16" s="30">
        <v>0</v>
      </c>
      <c r="I16" s="25">
        <v>39126.5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-387071.22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-387071.22</v>
      </c>
      <c r="AS16" s="25">
        <v>-26873.93</v>
      </c>
      <c r="AT16" s="25">
        <v>-10955.94</v>
      </c>
      <c r="AU16" s="25">
        <v>-12650.05</v>
      </c>
      <c r="AV16" s="25">
        <v>-26055.06</v>
      </c>
      <c r="AW16" s="25">
        <v>-50953.5</v>
      </c>
      <c r="AX16" s="25">
        <v>-25818.32</v>
      </c>
      <c r="AY16" s="25">
        <v>-40.51</v>
      </c>
      <c r="AZ16" s="25">
        <v>-17684.77</v>
      </c>
      <c r="BA16" s="25">
        <v>-11245.87</v>
      </c>
      <c r="BB16" s="25">
        <v>-6917.37</v>
      </c>
      <c r="BC16" s="25">
        <v>-20123.04</v>
      </c>
      <c r="BD16" s="25">
        <v>-32608.26</v>
      </c>
      <c r="BE16" s="25">
        <v>-100594.74</v>
      </c>
      <c r="BF16" s="25">
        <v>-40036.019999999997</v>
      </c>
      <c r="BG16" s="25">
        <v>-0.43</v>
      </c>
      <c r="BH16" s="25">
        <v>1609.97</v>
      </c>
      <c r="BI16" s="25">
        <v>-727.43</v>
      </c>
      <c r="BJ16" s="25">
        <v>-1049.01</v>
      </c>
      <c r="BK16" s="25">
        <v>-532.69000000000005</v>
      </c>
      <c r="BL16" s="25">
        <v>-78.98</v>
      </c>
      <c r="BM16" s="25">
        <v>-44.62</v>
      </c>
      <c r="BN16" s="25">
        <v>-3427.23</v>
      </c>
      <c r="BO16" s="25">
        <v>0</v>
      </c>
      <c r="BP16" s="25">
        <v>-0.64</v>
      </c>
      <c r="BQ16" s="25">
        <v>0</v>
      </c>
      <c r="BR16" s="25">
        <v>0</v>
      </c>
      <c r="BS16" s="25">
        <v>-27.69</v>
      </c>
      <c r="BT16" s="25">
        <v>0</v>
      </c>
      <c r="BU16" s="25">
        <v>0</v>
      </c>
      <c r="BV16" s="25">
        <v>2.41</v>
      </c>
      <c r="BW16" s="25">
        <v>0</v>
      </c>
      <c r="BX16" s="25">
        <v>0</v>
      </c>
      <c r="BY16" s="25">
        <v>0</v>
      </c>
      <c r="BZ16" s="25">
        <v>0</v>
      </c>
      <c r="CA16" s="25">
        <v>-25.68</v>
      </c>
      <c r="CB16" s="25">
        <v>-19.7</v>
      </c>
      <c r="CC16" s="25">
        <v>-4.38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-178.55</v>
      </c>
      <c r="DB16" s="25">
        <v>-9.19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7">
        <v>0</v>
      </c>
    </row>
    <row r="17" spans="1:120">
      <c r="A17" s="29" t="s">
        <v>230</v>
      </c>
      <c r="B17" s="24">
        <v>682536.7</v>
      </c>
      <c r="C17" s="25">
        <v>676876.32</v>
      </c>
      <c r="D17" s="25">
        <v>5660.38</v>
      </c>
      <c r="E17" s="25"/>
      <c r="F17" s="25"/>
      <c r="G17" s="25">
        <v>0</v>
      </c>
      <c r="H17" s="30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676876.32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265954.51</v>
      </c>
      <c r="AM17" s="25">
        <v>0</v>
      </c>
      <c r="AN17" s="25">
        <v>0</v>
      </c>
      <c r="AO17" s="25">
        <v>1365.74</v>
      </c>
      <c r="AP17" s="25">
        <v>0</v>
      </c>
      <c r="AQ17" s="25">
        <v>0</v>
      </c>
      <c r="AR17" s="25">
        <v>409556.07</v>
      </c>
      <c r="AS17" s="25">
        <v>28.3</v>
      </c>
      <c r="AT17" s="25">
        <v>0</v>
      </c>
      <c r="AU17" s="25">
        <v>28.3</v>
      </c>
      <c r="AV17" s="25">
        <v>0</v>
      </c>
      <c r="AW17" s="25">
        <v>0</v>
      </c>
      <c r="AX17" s="25">
        <v>9.43</v>
      </c>
      <c r="AY17" s="25">
        <v>0</v>
      </c>
      <c r="AZ17" s="25">
        <v>0</v>
      </c>
      <c r="BA17" s="25">
        <v>18.87</v>
      </c>
      <c r="BB17" s="25">
        <v>0</v>
      </c>
      <c r="BC17" s="25">
        <v>252076.89</v>
      </c>
      <c r="BD17" s="25">
        <v>9.43</v>
      </c>
      <c r="BE17" s="25">
        <v>9.43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9.43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84.91</v>
      </c>
      <c r="CD17" s="25">
        <v>10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100833.34</v>
      </c>
      <c r="CK17" s="25">
        <v>0</v>
      </c>
      <c r="CL17" s="25">
        <v>14751.64</v>
      </c>
      <c r="CM17" s="25">
        <v>0</v>
      </c>
      <c r="CN17" s="25">
        <v>0</v>
      </c>
      <c r="CO17" s="25">
        <v>41666.67</v>
      </c>
      <c r="CP17" s="25">
        <v>0</v>
      </c>
      <c r="CQ17" s="25">
        <v>0</v>
      </c>
      <c r="CR17" s="25">
        <v>0</v>
      </c>
      <c r="CS17" s="25">
        <v>0</v>
      </c>
      <c r="CT17" s="25">
        <v>10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9.43</v>
      </c>
      <c r="DF17" s="25">
        <v>0</v>
      </c>
      <c r="DG17" s="25">
        <v>0</v>
      </c>
      <c r="DH17" s="25">
        <v>0</v>
      </c>
      <c r="DI17" s="25">
        <v>0</v>
      </c>
      <c r="DJ17" s="25">
        <v>0</v>
      </c>
      <c r="DK17" s="25">
        <v>0</v>
      </c>
      <c r="DL17" s="25">
        <v>0</v>
      </c>
      <c r="DM17" s="25">
        <v>0</v>
      </c>
      <c r="DN17" s="25">
        <v>0</v>
      </c>
      <c r="DO17" s="25">
        <v>0</v>
      </c>
      <c r="DP17" s="27">
        <v>0</v>
      </c>
    </row>
    <row r="18" spans="1:120">
      <c r="A18" s="31" t="s">
        <v>231</v>
      </c>
      <c r="B18" s="24">
        <v>0</v>
      </c>
      <c r="C18" s="25"/>
      <c r="D18" s="25"/>
      <c r="E18" s="25"/>
      <c r="F18" s="25"/>
      <c r="G18" s="25">
        <v>0</v>
      </c>
      <c r="H18" s="30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  <c r="CQ18" s="25">
        <v>0</v>
      </c>
      <c r="CR18" s="25">
        <v>0</v>
      </c>
      <c r="CS18" s="25">
        <v>0</v>
      </c>
      <c r="CT18" s="25">
        <v>0</v>
      </c>
      <c r="CU18" s="25">
        <v>0</v>
      </c>
      <c r="CV18" s="25">
        <v>0</v>
      </c>
      <c r="CW18" s="25">
        <v>0</v>
      </c>
      <c r="CX18" s="25">
        <v>0</v>
      </c>
      <c r="CY18" s="25">
        <v>0</v>
      </c>
      <c r="CZ18" s="25">
        <v>0</v>
      </c>
      <c r="DA18" s="25">
        <v>0</v>
      </c>
      <c r="DB18" s="25">
        <v>0</v>
      </c>
      <c r="DC18" s="25">
        <v>0</v>
      </c>
      <c r="DD18" s="25">
        <v>0</v>
      </c>
      <c r="DE18" s="25">
        <v>0</v>
      </c>
      <c r="DF18" s="25">
        <v>0</v>
      </c>
      <c r="DG18" s="25">
        <v>0</v>
      </c>
      <c r="DH18" s="25">
        <v>0</v>
      </c>
      <c r="DI18" s="25">
        <v>0</v>
      </c>
      <c r="DJ18" s="25">
        <v>0</v>
      </c>
      <c r="DK18" s="25">
        <v>0</v>
      </c>
      <c r="DL18" s="25">
        <v>0</v>
      </c>
      <c r="DM18" s="25">
        <v>0</v>
      </c>
      <c r="DN18" s="25">
        <v>0</v>
      </c>
      <c r="DO18" s="25">
        <v>0</v>
      </c>
      <c r="DP18" s="27">
        <v>0</v>
      </c>
    </row>
    <row r="19" spans="1:120" s="22" customFormat="1">
      <c r="A19" s="18" t="s">
        <v>232</v>
      </c>
      <c r="B19" s="19">
        <v>67943371.899999991</v>
      </c>
      <c r="C19" s="19">
        <v>63054542.750000007</v>
      </c>
      <c r="D19" s="19">
        <v>4051284.69</v>
      </c>
      <c r="E19" s="19">
        <v>401993.65</v>
      </c>
      <c r="F19" s="19">
        <v>214995.12</v>
      </c>
      <c r="G19" s="19">
        <v>1553343.7000000002</v>
      </c>
      <c r="H19" s="19">
        <v>-1332788.01</v>
      </c>
      <c r="I19" s="19">
        <v>14208446.800000001</v>
      </c>
      <c r="J19" s="20">
        <v>0</v>
      </c>
      <c r="K19" s="20">
        <v>0</v>
      </c>
      <c r="L19" s="20">
        <v>6486617.0999999996</v>
      </c>
      <c r="M19" s="20">
        <v>6168655.4199999999</v>
      </c>
      <c r="N19" s="20">
        <v>1689093.03</v>
      </c>
      <c r="O19" s="20">
        <v>521247.76</v>
      </c>
      <c r="P19" s="20">
        <v>464760.18</v>
      </c>
      <c r="Q19" s="20">
        <v>0</v>
      </c>
      <c r="R19" s="20">
        <v>33515722.460000001</v>
      </c>
      <c r="S19" s="20">
        <v>3647178.7</v>
      </c>
      <c r="T19" s="20">
        <v>663810.81000000006</v>
      </c>
      <c r="U19" s="20">
        <v>390647.39</v>
      </c>
      <c r="V19" s="20">
        <v>754549.81</v>
      </c>
      <c r="W19" s="20">
        <v>446412.21</v>
      </c>
      <c r="X19" s="20">
        <v>409084.6</v>
      </c>
      <c r="Y19" s="20">
        <v>174933.58</v>
      </c>
      <c r="Z19" s="20">
        <v>582107.63</v>
      </c>
      <c r="AA19" s="20">
        <v>1823298.44</v>
      </c>
      <c r="AB19" s="20">
        <v>1848644.61</v>
      </c>
      <c r="AC19" s="20">
        <v>579092.61</v>
      </c>
      <c r="AD19" s="20">
        <v>484424.27</v>
      </c>
      <c r="AE19" s="20">
        <v>554778.29</v>
      </c>
      <c r="AF19" s="20">
        <v>296309.57</v>
      </c>
      <c r="AG19" s="20">
        <v>0</v>
      </c>
      <c r="AH19" s="20">
        <v>293490.78000000003</v>
      </c>
      <c r="AI19" s="20">
        <v>514688.96</v>
      </c>
      <c r="AJ19" s="20">
        <v>348924.4</v>
      </c>
      <c r="AK19" s="20">
        <v>531988.89</v>
      </c>
      <c r="AL19" s="20">
        <v>4310243.4800000004</v>
      </c>
      <c r="AM19" s="20">
        <v>0</v>
      </c>
      <c r="AN19" s="20">
        <v>1354496.99</v>
      </c>
      <c r="AO19" s="20">
        <v>803424.1</v>
      </c>
      <c r="AP19" s="20">
        <v>1381087.94</v>
      </c>
      <c r="AQ19" s="20">
        <v>1428651.32</v>
      </c>
      <c r="AR19" s="20">
        <v>24237818.629999999</v>
      </c>
      <c r="AS19" s="20">
        <v>1320798.49</v>
      </c>
      <c r="AT19" s="20">
        <v>1244132.55</v>
      </c>
      <c r="AU19" s="20">
        <v>909797.72</v>
      </c>
      <c r="AV19" s="20">
        <v>822645.05</v>
      </c>
      <c r="AW19" s="20">
        <v>1061338.17</v>
      </c>
      <c r="AX19" s="20">
        <v>784174.29</v>
      </c>
      <c r="AY19" s="20">
        <v>296071.33</v>
      </c>
      <c r="AZ19" s="20">
        <v>1318116.6599999999</v>
      </c>
      <c r="BA19" s="20">
        <v>581556.63</v>
      </c>
      <c r="BB19" s="20">
        <v>479913.55</v>
      </c>
      <c r="BC19" s="20">
        <v>1120557.47</v>
      </c>
      <c r="BD19" s="20">
        <v>545197.32999999996</v>
      </c>
      <c r="BE19" s="20">
        <v>714252.61</v>
      </c>
      <c r="BF19" s="20">
        <v>577942.86</v>
      </c>
      <c r="BG19" s="20">
        <v>388572.43</v>
      </c>
      <c r="BH19" s="20">
        <v>323330.21000000002</v>
      </c>
      <c r="BI19" s="20">
        <v>351616.54</v>
      </c>
      <c r="BJ19" s="20">
        <v>1071482.74</v>
      </c>
      <c r="BK19" s="20">
        <v>517645.39</v>
      </c>
      <c r="BL19" s="20">
        <v>315514.59000000003</v>
      </c>
      <c r="BM19" s="20">
        <v>361530.06</v>
      </c>
      <c r="BN19" s="20">
        <v>490160.84</v>
      </c>
      <c r="BO19" s="20">
        <v>216146.91</v>
      </c>
      <c r="BP19" s="20">
        <v>185985.29</v>
      </c>
      <c r="BQ19" s="20">
        <v>205447.41</v>
      </c>
      <c r="BR19" s="20">
        <v>221211.34</v>
      </c>
      <c r="BS19" s="20">
        <v>205377.2</v>
      </c>
      <c r="BT19" s="20">
        <v>252766.4</v>
      </c>
      <c r="BU19" s="20">
        <v>175675.51</v>
      </c>
      <c r="BV19" s="20">
        <v>387834.78</v>
      </c>
      <c r="BW19" s="20">
        <v>112976.42</v>
      </c>
      <c r="BX19" s="20">
        <v>199579.58</v>
      </c>
      <c r="BY19" s="20">
        <v>74203.87</v>
      </c>
      <c r="BZ19" s="20">
        <v>130532.14</v>
      </c>
      <c r="CA19" s="20">
        <v>128145.37</v>
      </c>
      <c r="CB19" s="20">
        <v>359220.94</v>
      </c>
      <c r="CC19" s="20">
        <v>584464.05000000005</v>
      </c>
      <c r="CD19" s="20">
        <v>123636.47</v>
      </c>
      <c r="CE19" s="20">
        <v>99204.57</v>
      </c>
      <c r="CF19" s="20">
        <v>98739.51</v>
      </c>
      <c r="CG19" s="20">
        <v>133612.66</v>
      </c>
      <c r="CH19" s="20">
        <v>65414.07</v>
      </c>
      <c r="CI19" s="20">
        <v>185762.65</v>
      </c>
      <c r="CJ19" s="20">
        <v>162309.82999999999</v>
      </c>
      <c r="CK19" s="20">
        <v>155021.41</v>
      </c>
      <c r="CL19" s="20">
        <v>139037.84</v>
      </c>
      <c r="CM19" s="20">
        <v>154295.07</v>
      </c>
      <c r="CN19" s="20">
        <v>172181.1</v>
      </c>
      <c r="CO19" s="20">
        <v>100565.33</v>
      </c>
      <c r="CP19" s="20">
        <v>99944.49</v>
      </c>
      <c r="CQ19" s="20">
        <v>158475.29999999999</v>
      </c>
      <c r="CR19" s="20">
        <v>101218.64</v>
      </c>
      <c r="CS19" s="20">
        <v>118506.77</v>
      </c>
      <c r="CT19" s="20">
        <v>99532.22</v>
      </c>
      <c r="CU19" s="20">
        <v>175893.37</v>
      </c>
      <c r="CV19" s="20">
        <v>100381.59</v>
      </c>
      <c r="CW19" s="20">
        <v>131194.04999999999</v>
      </c>
      <c r="CX19" s="20">
        <v>95770.1</v>
      </c>
      <c r="CY19" s="20">
        <v>125693.1</v>
      </c>
      <c r="CZ19" s="20">
        <v>132074.06</v>
      </c>
      <c r="DA19" s="20">
        <v>319036.15000000002</v>
      </c>
      <c r="DB19" s="20">
        <v>224807.41</v>
      </c>
      <c r="DC19" s="20">
        <v>160635.54</v>
      </c>
      <c r="DD19" s="20">
        <v>100850.77</v>
      </c>
      <c r="DE19" s="20">
        <v>411493.38</v>
      </c>
      <c r="DF19" s="20">
        <v>160564.16</v>
      </c>
      <c r="DG19" s="20">
        <v>142574.76</v>
      </c>
      <c r="DH19" s="20">
        <v>94853.02</v>
      </c>
      <c r="DI19" s="20">
        <v>154404.07999999999</v>
      </c>
      <c r="DJ19" s="20">
        <v>129023.56</v>
      </c>
      <c r="DK19" s="20">
        <v>55215.98</v>
      </c>
      <c r="DL19" s="20">
        <v>19546.3</v>
      </c>
      <c r="DM19" s="20">
        <v>110322.02</v>
      </c>
      <c r="DN19" s="20">
        <v>94313.77</v>
      </c>
      <c r="DO19" s="20">
        <v>70358.58</v>
      </c>
      <c r="DP19" s="21">
        <v>25440.23</v>
      </c>
    </row>
    <row r="20" spans="1:120">
      <c r="A20" s="29" t="s">
        <v>233</v>
      </c>
      <c r="B20" s="24">
        <v>591811.71</v>
      </c>
      <c r="C20" s="24">
        <v>556630.1</v>
      </c>
      <c r="D20" s="24">
        <v>19832.63</v>
      </c>
      <c r="E20" s="24">
        <v>6399.39</v>
      </c>
      <c r="F20" s="24"/>
      <c r="G20" s="25">
        <v>8949.59</v>
      </c>
      <c r="H20" s="30">
        <v>0</v>
      </c>
      <c r="I20" s="24">
        <v>-142509.99</v>
      </c>
      <c r="J20" s="25">
        <v>0</v>
      </c>
      <c r="K20" s="25">
        <v>0</v>
      </c>
      <c r="L20" s="25">
        <v>149840.26</v>
      </c>
      <c r="M20" s="25">
        <v>46260.32</v>
      </c>
      <c r="N20" s="25">
        <v>75670.33</v>
      </c>
      <c r="O20" s="25">
        <v>0</v>
      </c>
      <c r="P20" s="25">
        <v>903.19</v>
      </c>
      <c r="Q20" s="25">
        <v>0</v>
      </c>
      <c r="R20" s="25">
        <v>426465.99</v>
      </c>
      <c r="S20" s="25">
        <v>-45.75</v>
      </c>
      <c r="T20" s="25">
        <v>80837.08</v>
      </c>
      <c r="U20" s="25">
        <v>82160.179999999993</v>
      </c>
      <c r="V20" s="25">
        <v>-22567.73</v>
      </c>
      <c r="W20" s="25">
        <v>10919.09</v>
      </c>
      <c r="X20" s="25">
        <v>-2694.56</v>
      </c>
      <c r="Y20" s="25">
        <v>1231.95</v>
      </c>
      <c r="Z20" s="25">
        <v>-131.5</v>
      </c>
      <c r="AA20" s="25">
        <v>38121.58</v>
      </c>
      <c r="AB20" s="25">
        <v>7611.75</v>
      </c>
      <c r="AC20" s="25">
        <v>397.7</v>
      </c>
      <c r="AD20" s="25">
        <v>460.97</v>
      </c>
      <c r="AE20" s="25">
        <v>-134.06</v>
      </c>
      <c r="AF20" s="25">
        <v>-66.12</v>
      </c>
      <c r="AG20" s="25">
        <v>0</v>
      </c>
      <c r="AH20" s="25">
        <v>-19.13</v>
      </c>
      <c r="AI20" s="25">
        <v>1618.8</v>
      </c>
      <c r="AJ20" s="25">
        <v>9961.7000000000007</v>
      </c>
      <c r="AK20" s="25">
        <v>64108.959999999999</v>
      </c>
      <c r="AL20" s="25">
        <v>0</v>
      </c>
      <c r="AM20" s="25">
        <v>0</v>
      </c>
      <c r="AN20" s="25">
        <v>183621.49</v>
      </c>
      <c r="AO20" s="25">
        <v>-4.66</v>
      </c>
      <c r="AP20" s="25">
        <v>-172.47</v>
      </c>
      <c r="AQ20" s="25">
        <v>-368.4</v>
      </c>
      <c r="AR20" s="25">
        <v>243390.03</v>
      </c>
      <c r="AS20" s="25">
        <v>8931.26</v>
      </c>
      <c r="AT20" s="25">
        <v>6087.08</v>
      </c>
      <c r="AU20" s="25">
        <v>8420.4500000000007</v>
      </c>
      <c r="AV20" s="25">
        <v>5651.47</v>
      </c>
      <c r="AW20" s="25">
        <v>12298.97</v>
      </c>
      <c r="AX20" s="25">
        <v>11387.71</v>
      </c>
      <c r="AY20" s="25">
        <v>3022.41</v>
      </c>
      <c r="AZ20" s="25">
        <v>16089.4</v>
      </c>
      <c r="BA20" s="25">
        <v>2860.92</v>
      </c>
      <c r="BB20" s="25">
        <v>2624.88</v>
      </c>
      <c r="BC20" s="25">
        <v>6670.57</v>
      </c>
      <c r="BD20" s="25">
        <v>35085.58</v>
      </c>
      <c r="BE20" s="25">
        <v>3314.91</v>
      </c>
      <c r="BF20" s="25">
        <v>3335.62</v>
      </c>
      <c r="BG20" s="25">
        <v>2282.98</v>
      </c>
      <c r="BH20" s="25">
        <v>2992.65</v>
      </c>
      <c r="BI20" s="25">
        <v>3018.68</v>
      </c>
      <c r="BJ20" s="25">
        <v>2422.77</v>
      </c>
      <c r="BK20" s="25">
        <v>1493.9</v>
      </c>
      <c r="BL20" s="25">
        <v>2193.96</v>
      </c>
      <c r="BM20" s="25">
        <v>2601.88</v>
      </c>
      <c r="BN20" s="25">
        <v>3941.62</v>
      </c>
      <c r="BO20" s="25">
        <v>635.47</v>
      </c>
      <c r="BP20" s="25">
        <v>2304.7199999999998</v>
      </c>
      <c r="BQ20" s="25">
        <v>1298.0999999999999</v>
      </c>
      <c r="BR20" s="25">
        <v>2439.4499999999998</v>
      </c>
      <c r="BS20" s="25">
        <v>900.83</v>
      </c>
      <c r="BT20" s="25">
        <v>1859.42</v>
      </c>
      <c r="BU20" s="25">
        <v>1638.78</v>
      </c>
      <c r="BV20" s="25">
        <v>1209.55</v>
      </c>
      <c r="BW20" s="25">
        <v>507.03</v>
      </c>
      <c r="BX20" s="25">
        <v>542.42999999999995</v>
      </c>
      <c r="BY20" s="25">
        <v>100.46</v>
      </c>
      <c r="BZ20" s="25">
        <v>610.29999999999995</v>
      </c>
      <c r="CA20" s="25">
        <v>1179.72</v>
      </c>
      <c r="CB20" s="25">
        <v>1408.47</v>
      </c>
      <c r="CC20" s="25">
        <v>71753.14</v>
      </c>
      <c r="CD20" s="25">
        <v>303.8</v>
      </c>
      <c r="CE20" s="25">
        <v>197.4</v>
      </c>
      <c r="CF20" s="25">
        <v>0</v>
      </c>
      <c r="CG20" s="25">
        <v>240.4</v>
      </c>
      <c r="CH20" s="25">
        <v>192.73</v>
      </c>
      <c r="CI20" s="25">
        <v>791.41</v>
      </c>
      <c r="CJ20" s="25">
        <v>0.01</v>
      </c>
      <c r="CK20" s="25">
        <v>0</v>
      </c>
      <c r="CL20" s="25">
        <v>261.56</v>
      </c>
      <c r="CM20" s="25">
        <v>160</v>
      </c>
      <c r="CN20" s="25">
        <v>151.80000000000001</v>
      </c>
      <c r="CO20" s="25">
        <v>0</v>
      </c>
      <c r="CP20" s="25">
        <v>0</v>
      </c>
      <c r="CQ20" s="25">
        <v>85</v>
      </c>
      <c r="CR20" s="25">
        <v>0</v>
      </c>
      <c r="CS20" s="25">
        <v>76.900000000000006</v>
      </c>
      <c r="CT20" s="25">
        <v>0</v>
      </c>
      <c r="CU20" s="25">
        <v>134.4</v>
      </c>
      <c r="CV20" s="25">
        <v>202.2</v>
      </c>
      <c r="CW20" s="25">
        <v>76.8</v>
      </c>
      <c r="CX20" s="25">
        <v>0</v>
      </c>
      <c r="CY20" s="25">
        <v>105</v>
      </c>
      <c r="CZ20" s="25">
        <v>1126.76</v>
      </c>
      <c r="DA20" s="25">
        <v>364.44</v>
      </c>
      <c r="DB20" s="25">
        <v>1628.1</v>
      </c>
      <c r="DC20" s="25">
        <v>182.39</v>
      </c>
      <c r="DD20" s="25">
        <v>0</v>
      </c>
      <c r="DE20" s="25">
        <v>1408.65</v>
      </c>
      <c r="DF20" s="25">
        <v>0</v>
      </c>
      <c r="DG20" s="25">
        <v>151.04</v>
      </c>
      <c r="DH20" s="25">
        <v>0</v>
      </c>
      <c r="DI20" s="25">
        <v>431.7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7">
        <v>0</v>
      </c>
    </row>
    <row r="21" spans="1:120">
      <c r="A21" s="29" t="s">
        <v>234</v>
      </c>
      <c r="B21" s="24">
        <v>67135666.739999995</v>
      </c>
      <c r="C21" s="24">
        <v>62282019.200000003</v>
      </c>
      <c r="D21" s="24">
        <v>4031452.06</v>
      </c>
      <c r="E21" s="24">
        <v>395594.26</v>
      </c>
      <c r="F21" s="26">
        <v>214995.12</v>
      </c>
      <c r="G21" s="25">
        <v>1544394.11</v>
      </c>
      <c r="H21" s="30">
        <v>-1332788.01</v>
      </c>
      <c r="I21" s="24">
        <v>14350956.789999999</v>
      </c>
      <c r="J21" s="25">
        <v>0</v>
      </c>
      <c r="K21" s="25">
        <v>0</v>
      </c>
      <c r="L21" s="25">
        <v>6336776.8399999999</v>
      </c>
      <c r="M21" s="25">
        <v>6122395.0999999996</v>
      </c>
      <c r="N21" s="25">
        <v>1613422.7</v>
      </c>
      <c r="O21" s="25">
        <v>521247.76</v>
      </c>
      <c r="P21" s="25">
        <v>463856.99</v>
      </c>
      <c r="Q21" s="25">
        <v>0</v>
      </c>
      <c r="R21" s="25">
        <v>32873363.02</v>
      </c>
      <c r="S21" s="25">
        <v>3647224.45</v>
      </c>
      <c r="T21" s="25">
        <v>582973.73</v>
      </c>
      <c r="U21" s="25">
        <v>308487.21000000002</v>
      </c>
      <c r="V21" s="25">
        <v>777117.54</v>
      </c>
      <c r="W21" s="25">
        <v>435493.12</v>
      </c>
      <c r="X21" s="25">
        <v>411779.16</v>
      </c>
      <c r="Y21" s="25">
        <v>173701.63</v>
      </c>
      <c r="Z21" s="25">
        <v>582239.13</v>
      </c>
      <c r="AA21" s="25">
        <v>1785176.86</v>
      </c>
      <c r="AB21" s="25">
        <v>1841032.86</v>
      </c>
      <c r="AC21" s="25">
        <v>578694.91</v>
      </c>
      <c r="AD21" s="25">
        <v>483963.3</v>
      </c>
      <c r="AE21" s="25">
        <v>554912.35</v>
      </c>
      <c r="AF21" s="25">
        <v>296375.69</v>
      </c>
      <c r="AG21" s="25">
        <v>0</v>
      </c>
      <c r="AH21" s="25">
        <v>293509.90999999997</v>
      </c>
      <c r="AI21" s="25">
        <v>513070.16</v>
      </c>
      <c r="AJ21" s="25">
        <v>338962.7</v>
      </c>
      <c r="AK21" s="25">
        <v>467879.93</v>
      </c>
      <c r="AL21" s="25">
        <v>4310243.4800000004</v>
      </c>
      <c r="AM21" s="25">
        <v>0</v>
      </c>
      <c r="AN21" s="25">
        <v>1170875.5</v>
      </c>
      <c r="AO21" s="25">
        <v>803428.76</v>
      </c>
      <c r="AP21" s="25">
        <v>1381260.41</v>
      </c>
      <c r="AQ21" s="25">
        <v>1429019.72</v>
      </c>
      <c r="AR21" s="25">
        <v>23778535.149999999</v>
      </c>
      <c r="AS21" s="25">
        <v>1310410.72</v>
      </c>
      <c r="AT21" s="25">
        <v>1231488.8700000001</v>
      </c>
      <c r="AU21" s="25">
        <v>899360.38</v>
      </c>
      <c r="AV21" s="25">
        <v>815238.86</v>
      </c>
      <c r="AW21" s="25">
        <v>1044646.75</v>
      </c>
      <c r="AX21" s="25">
        <v>769141.96</v>
      </c>
      <c r="AY21" s="25">
        <v>290513.07</v>
      </c>
      <c r="AZ21" s="25">
        <v>1296125.3700000001</v>
      </c>
      <c r="BA21" s="25">
        <v>578057.41</v>
      </c>
      <c r="BB21" s="25">
        <v>477132.07</v>
      </c>
      <c r="BC21" s="25">
        <v>1113647.94</v>
      </c>
      <c r="BD21" s="25">
        <v>508957.69</v>
      </c>
      <c r="BE21" s="25">
        <v>710298.74</v>
      </c>
      <c r="BF21" s="25">
        <v>574120.44999999995</v>
      </c>
      <c r="BG21" s="25">
        <v>380768.7</v>
      </c>
      <c r="BH21" s="25">
        <v>314294.15999999997</v>
      </c>
      <c r="BI21" s="25">
        <v>344678.99</v>
      </c>
      <c r="BJ21" s="25">
        <v>1066141.1000000001</v>
      </c>
      <c r="BK21" s="25">
        <v>515017.53</v>
      </c>
      <c r="BL21" s="25">
        <v>308934.5</v>
      </c>
      <c r="BM21" s="25">
        <v>356475.35</v>
      </c>
      <c r="BN21" s="25">
        <v>483827.76</v>
      </c>
      <c r="BO21" s="25">
        <v>215220.87</v>
      </c>
      <c r="BP21" s="25">
        <v>181705.1</v>
      </c>
      <c r="BQ21" s="25">
        <v>199077.61</v>
      </c>
      <c r="BR21" s="25">
        <v>217637.93</v>
      </c>
      <c r="BS21" s="25">
        <v>200714.11</v>
      </c>
      <c r="BT21" s="25">
        <v>246591.89</v>
      </c>
      <c r="BU21" s="25">
        <v>172915.98</v>
      </c>
      <c r="BV21" s="25">
        <v>386285.61</v>
      </c>
      <c r="BW21" s="25">
        <v>112193.92</v>
      </c>
      <c r="BX21" s="25">
        <v>198759.79</v>
      </c>
      <c r="BY21" s="25">
        <v>71607.179999999993</v>
      </c>
      <c r="BZ21" s="25">
        <v>129565.24</v>
      </c>
      <c r="CA21" s="25">
        <v>126437.35</v>
      </c>
      <c r="CB21" s="25">
        <v>357540.77</v>
      </c>
      <c r="CC21" s="25">
        <v>414535.72</v>
      </c>
      <c r="CD21" s="25">
        <v>121339.67</v>
      </c>
      <c r="CE21" s="25">
        <v>98951.17</v>
      </c>
      <c r="CF21" s="25">
        <v>98347.51</v>
      </c>
      <c r="CG21" s="25">
        <v>133274.26</v>
      </c>
      <c r="CH21" s="25">
        <v>65168.51</v>
      </c>
      <c r="CI21" s="25">
        <v>181035.39</v>
      </c>
      <c r="CJ21" s="25">
        <v>161793.82</v>
      </c>
      <c r="CK21" s="25">
        <v>154867.41</v>
      </c>
      <c r="CL21" s="25">
        <v>138571.94</v>
      </c>
      <c r="CM21" s="25">
        <v>152569.07</v>
      </c>
      <c r="CN21" s="25">
        <v>171401.3</v>
      </c>
      <c r="CO21" s="25">
        <v>100369.33</v>
      </c>
      <c r="CP21" s="25">
        <v>97526.49</v>
      </c>
      <c r="CQ21" s="25">
        <v>157314.29999999999</v>
      </c>
      <c r="CR21" s="25">
        <v>101152.6</v>
      </c>
      <c r="CS21" s="25">
        <v>117379.87</v>
      </c>
      <c r="CT21" s="25">
        <v>99443.22</v>
      </c>
      <c r="CU21" s="25">
        <v>173476.97</v>
      </c>
      <c r="CV21" s="25">
        <v>99773.39</v>
      </c>
      <c r="CW21" s="25">
        <v>131103.25</v>
      </c>
      <c r="CX21" s="25">
        <v>95630.1</v>
      </c>
      <c r="CY21" s="25">
        <v>125504.1</v>
      </c>
      <c r="CZ21" s="25">
        <v>130066.17</v>
      </c>
      <c r="DA21" s="25">
        <v>318000.01</v>
      </c>
      <c r="DB21" s="25">
        <v>221305.73</v>
      </c>
      <c r="DC21" s="25">
        <v>160283.34</v>
      </c>
      <c r="DD21" s="25">
        <v>99942.77</v>
      </c>
      <c r="DE21" s="25">
        <v>409870.3</v>
      </c>
      <c r="DF21" s="25">
        <v>160144.16</v>
      </c>
      <c r="DG21" s="25">
        <v>136515.72</v>
      </c>
      <c r="DH21" s="25">
        <v>88989.02</v>
      </c>
      <c r="DI21" s="25">
        <v>153750.38</v>
      </c>
      <c r="DJ21" s="25">
        <v>128577.56</v>
      </c>
      <c r="DK21" s="25">
        <v>55145.98</v>
      </c>
      <c r="DL21" s="25">
        <v>19546.3</v>
      </c>
      <c r="DM21" s="25">
        <v>110322.02</v>
      </c>
      <c r="DN21" s="25">
        <v>94313.77</v>
      </c>
      <c r="DO21" s="25">
        <v>70302.58</v>
      </c>
      <c r="DP21" s="27">
        <v>25398.23</v>
      </c>
    </row>
    <row r="22" spans="1:120">
      <c r="A22" s="29" t="s">
        <v>235</v>
      </c>
      <c r="B22" s="24">
        <v>0</v>
      </c>
      <c r="C22" s="24"/>
      <c r="D22" s="24"/>
      <c r="E22" s="24"/>
      <c r="F22" s="24"/>
      <c r="G22" s="25">
        <v>0</v>
      </c>
      <c r="H22" s="30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 s="25">
        <v>0</v>
      </c>
      <c r="CQ22" s="25">
        <v>0</v>
      </c>
      <c r="CR22" s="25">
        <v>0</v>
      </c>
      <c r="CS22" s="25">
        <v>0</v>
      </c>
      <c r="CT22" s="25">
        <v>0</v>
      </c>
      <c r="CU22" s="25">
        <v>0</v>
      </c>
      <c r="CV22" s="25">
        <v>0</v>
      </c>
      <c r="CW22" s="25">
        <v>0</v>
      </c>
      <c r="CX22" s="25">
        <v>0</v>
      </c>
      <c r="CY22" s="25">
        <v>0</v>
      </c>
      <c r="CZ22" s="25">
        <v>0</v>
      </c>
      <c r="DA22" s="25">
        <v>0</v>
      </c>
      <c r="DB22" s="25">
        <v>0</v>
      </c>
      <c r="DC22" s="25">
        <v>0</v>
      </c>
      <c r="DD22" s="25">
        <v>0</v>
      </c>
      <c r="DE22" s="25">
        <v>0</v>
      </c>
      <c r="DF22" s="25">
        <v>0</v>
      </c>
      <c r="DG22" s="25">
        <v>0</v>
      </c>
      <c r="DH22" s="25">
        <v>0</v>
      </c>
      <c r="DI22" s="25">
        <v>0</v>
      </c>
      <c r="DJ22" s="25">
        <v>0</v>
      </c>
      <c r="DK22" s="25">
        <v>0</v>
      </c>
      <c r="DL22" s="25">
        <v>0</v>
      </c>
      <c r="DM22" s="25">
        <v>0</v>
      </c>
      <c r="DN22" s="25">
        <v>0</v>
      </c>
      <c r="DO22" s="25">
        <v>0</v>
      </c>
      <c r="DP22" s="27">
        <v>0</v>
      </c>
    </row>
    <row r="23" spans="1:120">
      <c r="A23" s="29" t="s">
        <v>236</v>
      </c>
      <c r="B23" s="24">
        <v>0</v>
      </c>
      <c r="C23" s="24"/>
      <c r="D23" s="24"/>
      <c r="E23" s="24"/>
      <c r="F23" s="24"/>
      <c r="G23" s="25">
        <v>0</v>
      </c>
      <c r="H23" s="30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25">
        <v>0</v>
      </c>
      <c r="CT23" s="25">
        <v>0</v>
      </c>
      <c r="CU23" s="25">
        <v>0</v>
      </c>
      <c r="CV23" s="25">
        <v>0</v>
      </c>
      <c r="CW23" s="25">
        <v>0</v>
      </c>
      <c r="CX23" s="25">
        <v>0</v>
      </c>
      <c r="CY23" s="25">
        <v>0</v>
      </c>
      <c r="CZ23" s="25">
        <v>0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v>0</v>
      </c>
      <c r="DI23" s="25">
        <v>0</v>
      </c>
      <c r="DJ23" s="25">
        <v>0</v>
      </c>
      <c r="DK23" s="25">
        <v>0</v>
      </c>
      <c r="DL23" s="25">
        <v>0</v>
      </c>
      <c r="DM23" s="25">
        <v>0</v>
      </c>
      <c r="DN23" s="25">
        <v>0</v>
      </c>
      <c r="DO23" s="25">
        <v>0</v>
      </c>
      <c r="DP23" s="27">
        <v>0</v>
      </c>
    </row>
    <row r="24" spans="1:120">
      <c r="A24" s="29" t="s">
        <v>237</v>
      </c>
      <c r="B24" s="24">
        <v>215893.45</v>
      </c>
      <c r="C24" s="24">
        <v>215893.45</v>
      </c>
      <c r="D24" s="24"/>
      <c r="E24" s="24"/>
      <c r="F24" s="24"/>
      <c r="G24" s="25">
        <v>0</v>
      </c>
      <c r="H24" s="30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215893.45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215893.45</v>
      </c>
      <c r="AS24" s="25">
        <v>1456.51</v>
      </c>
      <c r="AT24" s="25">
        <v>6556.6</v>
      </c>
      <c r="AU24" s="25">
        <v>2016.89</v>
      </c>
      <c r="AV24" s="25">
        <v>1754.72</v>
      </c>
      <c r="AW24" s="25">
        <v>4392.45</v>
      </c>
      <c r="AX24" s="25">
        <v>3644.62</v>
      </c>
      <c r="AY24" s="25">
        <v>2535.85</v>
      </c>
      <c r="AZ24" s="25">
        <v>5901.89</v>
      </c>
      <c r="BA24" s="25">
        <v>638.29999999999995</v>
      </c>
      <c r="BB24" s="25">
        <v>156.6</v>
      </c>
      <c r="BC24" s="25">
        <v>238.96</v>
      </c>
      <c r="BD24" s="25">
        <v>1154.06</v>
      </c>
      <c r="BE24" s="25">
        <v>638.96</v>
      </c>
      <c r="BF24" s="25">
        <v>486.79</v>
      </c>
      <c r="BG24" s="25">
        <v>5520.75</v>
      </c>
      <c r="BH24" s="25">
        <v>6043.4</v>
      </c>
      <c r="BI24" s="25">
        <v>3918.87</v>
      </c>
      <c r="BJ24" s="25">
        <v>2918.87</v>
      </c>
      <c r="BK24" s="25">
        <v>1133.96</v>
      </c>
      <c r="BL24" s="25">
        <v>4386.13</v>
      </c>
      <c r="BM24" s="25">
        <v>2452.83</v>
      </c>
      <c r="BN24" s="25">
        <v>2391.46</v>
      </c>
      <c r="BO24" s="25">
        <v>290.57</v>
      </c>
      <c r="BP24" s="25">
        <v>1975.47</v>
      </c>
      <c r="BQ24" s="25">
        <v>5071.7</v>
      </c>
      <c r="BR24" s="25">
        <v>1133.96</v>
      </c>
      <c r="BS24" s="25">
        <v>3762.26</v>
      </c>
      <c r="BT24" s="25">
        <v>4315.09</v>
      </c>
      <c r="BU24" s="25">
        <v>1120.75</v>
      </c>
      <c r="BV24" s="25">
        <v>339.62</v>
      </c>
      <c r="BW24" s="25">
        <v>275.47000000000003</v>
      </c>
      <c r="BX24" s="25">
        <v>277.36</v>
      </c>
      <c r="BY24" s="25">
        <v>2496.23</v>
      </c>
      <c r="BZ24" s="25">
        <v>356.6</v>
      </c>
      <c r="CA24" s="25">
        <v>528.29999999999995</v>
      </c>
      <c r="CB24" s="25">
        <v>271.7</v>
      </c>
      <c r="CC24" s="25">
        <v>98175.19</v>
      </c>
      <c r="CD24" s="25">
        <v>1993</v>
      </c>
      <c r="CE24" s="25">
        <v>56</v>
      </c>
      <c r="CF24" s="25">
        <v>392</v>
      </c>
      <c r="CG24" s="25">
        <v>98</v>
      </c>
      <c r="CH24" s="25">
        <v>52.83</v>
      </c>
      <c r="CI24" s="25">
        <v>3935.85</v>
      </c>
      <c r="CJ24" s="25">
        <v>516</v>
      </c>
      <c r="CK24" s="25">
        <v>154</v>
      </c>
      <c r="CL24" s="25">
        <v>204.34</v>
      </c>
      <c r="CM24" s="25">
        <v>1566</v>
      </c>
      <c r="CN24" s="25">
        <v>628</v>
      </c>
      <c r="CO24" s="25">
        <v>196</v>
      </c>
      <c r="CP24" s="25">
        <v>2418</v>
      </c>
      <c r="CQ24" s="25">
        <v>1076</v>
      </c>
      <c r="CR24" s="25">
        <v>66.040000000000006</v>
      </c>
      <c r="CS24" s="25">
        <v>1050</v>
      </c>
      <c r="CT24" s="25">
        <v>89</v>
      </c>
      <c r="CU24" s="25">
        <v>2282</v>
      </c>
      <c r="CV24" s="25">
        <v>406</v>
      </c>
      <c r="CW24" s="25">
        <v>14</v>
      </c>
      <c r="CX24" s="25">
        <v>140</v>
      </c>
      <c r="CY24" s="25">
        <v>84</v>
      </c>
      <c r="CZ24" s="25">
        <v>881.13</v>
      </c>
      <c r="DA24" s="25">
        <v>671.7</v>
      </c>
      <c r="DB24" s="25">
        <v>1873.58</v>
      </c>
      <c r="DC24" s="25">
        <v>169.81</v>
      </c>
      <c r="DD24" s="25">
        <v>908</v>
      </c>
      <c r="DE24" s="25">
        <v>214.43</v>
      </c>
      <c r="DF24" s="25">
        <v>420</v>
      </c>
      <c r="DG24" s="25">
        <v>5908</v>
      </c>
      <c r="DH24" s="25">
        <v>5864</v>
      </c>
      <c r="DI24" s="25">
        <v>222</v>
      </c>
      <c r="DJ24" s="25">
        <v>446</v>
      </c>
      <c r="DK24" s="25">
        <v>70</v>
      </c>
      <c r="DL24" s="25">
        <v>0</v>
      </c>
      <c r="DM24" s="25">
        <v>0</v>
      </c>
      <c r="DN24" s="25">
        <v>0</v>
      </c>
      <c r="DO24" s="25">
        <v>56</v>
      </c>
      <c r="DP24" s="27">
        <v>42</v>
      </c>
    </row>
    <row r="25" spans="1:120" s="22" customFormat="1">
      <c r="A25" s="34" t="s">
        <v>238</v>
      </c>
      <c r="B25" s="19">
        <v>12785369.930000126</v>
      </c>
      <c r="C25" s="19">
        <v>12464230.859999977</v>
      </c>
      <c r="D25" s="19">
        <v>98918.919999999925</v>
      </c>
      <c r="E25" s="19">
        <v>455843.89999999991</v>
      </c>
      <c r="F25" s="19">
        <v>118488.51000000001</v>
      </c>
      <c r="G25" s="19">
        <v>-3510967.3400000008</v>
      </c>
      <c r="H25" s="19">
        <v>3158855.0800001128</v>
      </c>
      <c r="I25" s="19">
        <v>-35841989.770000003</v>
      </c>
      <c r="J25" s="20">
        <v>3.14</v>
      </c>
      <c r="K25" s="20">
        <v>0</v>
      </c>
      <c r="L25" s="20">
        <v>30605209.640000001</v>
      </c>
      <c r="M25" s="20">
        <v>431344.57</v>
      </c>
      <c r="N25" s="20">
        <v>-128208.17</v>
      </c>
      <c r="O25" s="20">
        <v>-521569.26</v>
      </c>
      <c r="P25" s="20">
        <v>-193440.6</v>
      </c>
      <c r="Q25" s="20">
        <v>0</v>
      </c>
      <c r="R25" s="20">
        <v>18112881.309999999</v>
      </c>
      <c r="S25" s="20">
        <v>-3647348.7</v>
      </c>
      <c r="T25" s="20">
        <v>17407941.379999999</v>
      </c>
      <c r="U25" s="20">
        <v>7463228.1699999999</v>
      </c>
      <c r="V25" s="20">
        <v>3568306.77</v>
      </c>
      <c r="W25" s="20">
        <v>2102794.56</v>
      </c>
      <c r="X25" s="20">
        <v>3714117.39</v>
      </c>
      <c r="Y25" s="20">
        <v>-3829.93</v>
      </c>
      <c r="Z25" s="20">
        <v>-582107.63</v>
      </c>
      <c r="AA25" s="20">
        <v>3577644.95</v>
      </c>
      <c r="AB25" s="20">
        <v>-773172.91</v>
      </c>
      <c r="AC25" s="20">
        <v>-522488.84</v>
      </c>
      <c r="AD25" s="20">
        <v>-417443.14</v>
      </c>
      <c r="AE25" s="20">
        <v>-554778.29</v>
      </c>
      <c r="AF25" s="20">
        <v>-296309.57</v>
      </c>
      <c r="AG25" s="20">
        <v>0</v>
      </c>
      <c r="AH25" s="20">
        <v>-293163.36</v>
      </c>
      <c r="AI25" s="20">
        <v>-294515</v>
      </c>
      <c r="AJ25" s="20">
        <v>-7991170.8799999999</v>
      </c>
      <c r="AK25" s="20">
        <v>8450641.0700000003</v>
      </c>
      <c r="AL25" s="20">
        <v>-4033076.29</v>
      </c>
      <c r="AM25" s="20">
        <v>0</v>
      </c>
      <c r="AN25" s="20">
        <v>24569923.41</v>
      </c>
      <c r="AO25" s="20">
        <v>-803144.48</v>
      </c>
      <c r="AP25" s="20">
        <v>-1381087.94</v>
      </c>
      <c r="AQ25" s="20">
        <v>-1428651.32</v>
      </c>
      <c r="AR25" s="20">
        <v>1188917.93</v>
      </c>
      <c r="AS25" s="20">
        <v>-330435.53000000003</v>
      </c>
      <c r="AT25" s="20">
        <v>-513537.07</v>
      </c>
      <c r="AU25" s="20">
        <v>-64853.24</v>
      </c>
      <c r="AV25" s="20">
        <v>-224052.64</v>
      </c>
      <c r="AW25" s="20">
        <v>12274.47</v>
      </c>
      <c r="AX25" s="20">
        <v>182677.93</v>
      </c>
      <c r="AY25" s="20">
        <v>55581.94</v>
      </c>
      <c r="AZ25" s="20">
        <v>-185921.57</v>
      </c>
      <c r="BA25" s="20">
        <v>-286697.28999999998</v>
      </c>
      <c r="BB25" s="20">
        <v>-173330.71</v>
      </c>
      <c r="BC25" s="20">
        <v>-181792.73</v>
      </c>
      <c r="BD25" s="20">
        <v>3173100.92</v>
      </c>
      <c r="BE25" s="20">
        <v>-393966.06</v>
      </c>
      <c r="BF25" s="20">
        <v>-471011.48</v>
      </c>
      <c r="BG25" s="20">
        <v>-79451.929999999993</v>
      </c>
      <c r="BH25" s="20">
        <v>-9261.31</v>
      </c>
      <c r="BI25" s="20">
        <v>-49194.99</v>
      </c>
      <c r="BJ25" s="20">
        <v>-735944.1</v>
      </c>
      <c r="BK25" s="20">
        <v>-256076.3</v>
      </c>
      <c r="BL25" s="20">
        <v>-95797.79</v>
      </c>
      <c r="BM25" s="20">
        <v>-92910.32</v>
      </c>
      <c r="BN25" s="20">
        <v>-155730.23000000001</v>
      </c>
      <c r="BO25" s="20">
        <v>-141292.18</v>
      </c>
      <c r="BP25" s="20">
        <v>-49920.44</v>
      </c>
      <c r="BQ25" s="20">
        <v>-143276.44</v>
      </c>
      <c r="BR25" s="20">
        <v>-109721.24</v>
      </c>
      <c r="BS25" s="20">
        <v>-117239.44</v>
      </c>
      <c r="BT25" s="20">
        <v>-61988.01</v>
      </c>
      <c r="BU25" s="20">
        <v>-49196.25</v>
      </c>
      <c r="BV25" s="20">
        <v>-383730.65</v>
      </c>
      <c r="BW25" s="20">
        <v>-78444.639999999999</v>
      </c>
      <c r="BX25" s="20">
        <v>-139692.28</v>
      </c>
      <c r="BY25" s="20">
        <v>-47248.93</v>
      </c>
      <c r="BZ25" s="20">
        <v>-73952.61</v>
      </c>
      <c r="CA25" s="20">
        <v>-22933.32</v>
      </c>
      <c r="CB25" s="20">
        <v>-263279.57</v>
      </c>
      <c r="CC25" s="20">
        <v>7538892.3600000003</v>
      </c>
      <c r="CD25" s="20">
        <v>-100183.51</v>
      </c>
      <c r="CE25" s="20">
        <v>-93867.21</v>
      </c>
      <c r="CF25" s="20">
        <v>-111729.11</v>
      </c>
      <c r="CG25" s="20">
        <v>-68101.350000000006</v>
      </c>
      <c r="CH25" s="20">
        <v>-66485.89</v>
      </c>
      <c r="CI25" s="20">
        <v>-136305.4</v>
      </c>
      <c r="CJ25" s="20">
        <v>-35018.1</v>
      </c>
      <c r="CK25" s="20">
        <v>-134260.54999999999</v>
      </c>
      <c r="CL25" s="20">
        <v>-95931.33</v>
      </c>
      <c r="CM25" s="20">
        <v>-123054.65</v>
      </c>
      <c r="CN25" s="20">
        <v>-159097.43</v>
      </c>
      <c r="CO25" s="20">
        <v>-25472.06</v>
      </c>
      <c r="CP25" s="20">
        <v>-64860.86</v>
      </c>
      <c r="CQ25" s="20">
        <v>-140015.15</v>
      </c>
      <c r="CR25" s="20">
        <v>-72006.78</v>
      </c>
      <c r="CS25" s="20">
        <v>-109176.03</v>
      </c>
      <c r="CT25" s="20">
        <v>-87183.3</v>
      </c>
      <c r="CU25" s="20">
        <v>-170389.72</v>
      </c>
      <c r="CV25" s="20">
        <v>-96368.05</v>
      </c>
      <c r="CW25" s="20">
        <v>-113895.27</v>
      </c>
      <c r="CX25" s="20">
        <v>-86498.45</v>
      </c>
      <c r="CY25" s="20">
        <v>-92640.04</v>
      </c>
      <c r="CZ25" s="20">
        <v>-65068.92</v>
      </c>
      <c r="DA25" s="20">
        <v>31065.9</v>
      </c>
      <c r="DB25" s="20">
        <v>-142480.54999999999</v>
      </c>
      <c r="DC25" s="20">
        <v>-157839.07</v>
      </c>
      <c r="DD25" s="20">
        <v>-75756.69</v>
      </c>
      <c r="DE25" s="20">
        <v>-198077.72</v>
      </c>
      <c r="DF25" s="20">
        <v>-134961.5</v>
      </c>
      <c r="DG25" s="20">
        <v>-127002.19</v>
      </c>
      <c r="DH25" s="20">
        <v>-93995.76</v>
      </c>
      <c r="DI25" s="20">
        <v>-144708.13</v>
      </c>
      <c r="DJ25" s="20">
        <v>-124635.23</v>
      </c>
      <c r="DK25" s="20">
        <v>-55215.98</v>
      </c>
      <c r="DL25" s="20">
        <v>-19546.3</v>
      </c>
      <c r="DM25" s="20">
        <v>-110713.95</v>
      </c>
      <c r="DN25" s="20">
        <v>-94490.91</v>
      </c>
      <c r="DO25" s="20">
        <v>-70320.929999999993</v>
      </c>
      <c r="DP25" s="21">
        <v>-25440.23</v>
      </c>
    </row>
    <row r="26" spans="1:120">
      <c r="A26" s="29" t="s">
        <v>239</v>
      </c>
      <c r="B26" s="24">
        <v>21745.68</v>
      </c>
      <c r="C26" s="24">
        <v>19173.150000000001</v>
      </c>
      <c r="D26" s="24">
        <v>2572.5300000000002</v>
      </c>
      <c r="E26" s="24"/>
      <c r="F26" s="24"/>
      <c r="G26" s="25">
        <v>0</v>
      </c>
      <c r="H26" s="24"/>
      <c r="I26" s="24">
        <v>2034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17139.150000000001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17139.150000000001</v>
      </c>
      <c r="AS26" s="25">
        <v>0</v>
      </c>
      <c r="AT26" s="25">
        <v>0</v>
      </c>
      <c r="AU26" s="25">
        <v>17139.150000000001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5">
        <v>0</v>
      </c>
      <c r="CS26" s="25">
        <v>0</v>
      </c>
      <c r="CT26" s="25">
        <v>0</v>
      </c>
      <c r="CU26" s="25">
        <v>0</v>
      </c>
      <c r="CV26" s="25">
        <v>0</v>
      </c>
      <c r="CW26" s="25">
        <v>0</v>
      </c>
      <c r="CX26" s="25">
        <v>0</v>
      </c>
      <c r="CY26" s="25">
        <v>0</v>
      </c>
      <c r="CZ26" s="25">
        <v>0</v>
      </c>
      <c r="DA26" s="25">
        <v>0</v>
      </c>
      <c r="DB26" s="25">
        <v>0</v>
      </c>
      <c r="DC26" s="25">
        <v>0</v>
      </c>
      <c r="DD26" s="25">
        <v>0</v>
      </c>
      <c r="DE26" s="25">
        <v>0</v>
      </c>
      <c r="DF26" s="25">
        <v>0</v>
      </c>
      <c r="DG26" s="25">
        <v>0</v>
      </c>
      <c r="DH26" s="25">
        <v>0</v>
      </c>
      <c r="DI26" s="25">
        <v>0</v>
      </c>
      <c r="DJ26" s="25">
        <v>0</v>
      </c>
      <c r="DK26" s="25">
        <v>0</v>
      </c>
      <c r="DL26" s="25">
        <v>0</v>
      </c>
      <c r="DM26" s="25">
        <v>0</v>
      </c>
      <c r="DN26" s="25">
        <v>0</v>
      </c>
      <c r="DO26" s="25">
        <v>0</v>
      </c>
      <c r="DP26" s="27">
        <v>0</v>
      </c>
    </row>
    <row r="27" spans="1:120">
      <c r="A27" s="29" t="s">
        <v>240</v>
      </c>
      <c r="B27" s="24">
        <v>36556.020000000004</v>
      </c>
      <c r="C27" s="24">
        <v>24012.83</v>
      </c>
      <c r="D27" s="24">
        <v>609.09</v>
      </c>
      <c r="E27" s="24">
        <v>11934.1</v>
      </c>
      <c r="F27" s="24"/>
      <c r="G27" s="25">
        <v>0</v>
      </c>
      <c r="H27" s="24"/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24012.83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24012.83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3209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4811.95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0</v>
      </c>
      <c r="CS27" s="25">
        <v>0</v>
      </c>
      <c r="CT27" s="25">
        <v>0</v>
      </c>
      <c r="CU27" s="25">
        <v>0</v>
      </c>
      <c r="CV27" s="25">
        <v>0</v>
      </c>
      <c r="CW27" s="25">
        <v>0</v>
      </c>
      <c r="CX27" s="25">
        <v>0</v>
      </c>
      <c r="CY27" s="25">
        <v>0</v>
      </c>
      <c r="CZ27" s="25">
        <v>0</v>
      </c>
      <c r="DA27" s="25">
        <v>15991.88</v>
      </c>
      <c r="DB27" s="25">
        <v>0</v>
      </c>
      <c r="DC27" s="25">
        <v>0</v>
      </c>
      <c r="DD27" s="25">
        <v>0</v>
      </c>
      <c r="DE27" s="25">
        <v>0</v>
      </c>
      <c r="DF27" s="25">
        <v>0</v>
      </c>
      <c r="DG27" s="25">
        <v>0</v>
      </c>
      <c r="DH27" s="25">
        <v>0</v>
      </c>
      <c r="DI27" s="25">
        <v>0</v>
      </c>
      <c r="DJ27" s="25">
        <v>0</v>
      </c>
      <c r="DK27" s="25">
        <v>0</v>
      </c>
      <c r="DL27" s="25">
        <v>0</v>
      </c>
      <c r="DM27" s="25">
        <v>0</v>
      </c>
      <c r="DN27" s="25">
        <v>0</v>
      </c>
      <c r="DO27" s="25">
        <v>0</v>
      </c>
      <c r="DP27" s="27">
        <v>0</v>
      </c>
    </row>
    <row r="28" spans="1:120" s="22" customFormat="1">
      <c r="A28" s="34" t="s">
        <v>241</v>
      </c>
      <c r="B28" s="19">
        <v>12770559.590000127</v>
      </c>
      <c r="C28" s="19">
        <v>12459391.179999977</v>
      </c>
      <c r="D28" s="19">
        <v>100882.35999999993</v>
      </c>
      <c r="E28" s="19">
        <v>443909.79999999993</v>
      </c>
      <c r="F28" s="19">
        <v>118488.51000000001</v>
      </c>
      <c r="G28" s="19">
        <v>-3510967.3400000008</v>
      </c>
      <c r="H28" s="19">
        <v>3158855.0800001128</v>
      </c>
      <c r="I28" s="19">
        <v>-35839955.770000003</v>
      </c>
      <c r="J28" s="20">
        <v>3.14</v>
      </c>
      <c r="K28" s="20">
        <v>0</v>
      </c>
      <c r="L28" s="20">
        <v>30605209.640000001</v>
      </c>
      <c r="M28" s="20">
        <v>431344.57</v>
      </c>
      <c r="N28" s="20">
        <v>-128208.17</v>
      </c>
      <c r="O28" s="20">
        <v>-521569.26</v>
      </c>
      <c r="P28" s="20">
        <v>-193440.6</v>
      </c>
      <c r="Q28" s="20">
        <v>0</v>
      </c>
      <c r="R28" s="20">
        <v>18106007.629999999</v>
      </c>
      <c r="S28" s="20">
        <v>-3647348.7</v>
      </c>
      <c r="T28" s="20">
        <v>17407941.379999999</v>
      </c>
      <c r="U28" s="20">
        <v>7463228.1699999999</v>
      </c>
      <c r="V28" s="20">
        <v>3568306.77</v>
      </c>
      <c r="W28" s="20">
        <v>2102794.56</v>
      </c>
      <c r="X28" s="20">
        <v>3714117.39</v>
      </c>
      <c r="Y28" s="20">
        <v>-3829.93</v>
      </c>
      <c r="Z28" s="20">
        <v>-582107.63</v>
      </c>
      <c r="AA28" s="20">
        <v>3577644.95</v>
      </c>
      <c r="AB28" s="20">
        <v>-773172.91</v>
      </c>
      <c r="AC28" s="20">
        <v>-522488.84</v>
      </c>
      <c r="AD28" s="20">
        <v>-417443.14</v>
      </c>
      <c r="AE28" s="20">
        <v>-554778.29</v>
      </c>
      <c r="AF28" s="20">
        <v>-296309.57</v>
      </c>
      <c r="AG28" s="20">
        <v>0</v>
      </c>
      <c r="AH28" s="20">
        <v>-293163.36</v>
      </c>
      <c r="AI28" s="20">
        <v>-294515</v>
      </c>
      <c r="AJ28" s="20">
        <v>-7991170.8799999999</v>
      </c>
      <c r="AK28" s="20">
        <v>8450641.0700000003</v>
      </c>
      <c r="AL28" s="20">
        <v>-4033076.29</v>
      </c>
      <c r="AM28" s="20">
        <v>0</v>
      </c>
      <c r="AN28" s="20">
        <v>24569923.41</v>
      </c>
      <c r="AO28" s="20">
        <v>-803144.48</v>
      </c>
      <c r="AP28" s="20">
        <v>-1381087.94</v>
      </c>
      <c r="AQ28" s="20">
        <v>-1428651.32</v>
      </c>
      <c r="AR28" s="20">
        <v>1182044.25</v>
      </c>
      <c r="AS28" s="20">
        <v>-330435.53000000003</v>
      </c>
      <c r="AT28" s="20">
        <v>-513537.07</v>
      </c>
      <c r="AU28" s="20">
        <v>-47714.09</v>
      </c>
      <c r="AV28" s="20">
        <v>-224052.64</v>
      </c>
      <c r="AW28" s="20">
        <v>12274.47</v>
      </c>
      <c r="AX28" s="20">
        <v>182677.93</v>
      </c>
      <c r="AY28" s="20">
        <v>52372.94</v>
      </c>
      <c r="AZ28" s="20">
        <v>-185921.57</v>
      </c>
      <c r="BA28" s="20">
        <v>-286697.28999999998</v>
      </c>
      <c r="BB28" s="20">
        <v>-173330.71</v>
      </c>
      <c r="BC28" s="20">
        <v>-181792.73</v>
      </c>
      <c r="BD28" s="20">
        <v>3173100.92</v>
      </c>
      <c r="BE28" s="20">
        <v>-393966.06</v>
      </c>
      <c r="BF28" s="20">
        <v>-471011.48</v>
      </c>
      <c r="BG28" s="20">
        <v>-79451.929999999993</v>
      </c>
      <c r="BH28" s="20">
        <v>-9261.31</v>
      </c>
      <c r="BI28" s="20">
        <v>-49194.99</v>
      </c>
      <c r="BJ28" s="20">
        <v>-735944.1</v>
      </c>
      <c r="BK28" s="20">
        <v>-256076.3</v>
      </c>
      <c r="BL28" s="20">
        <v>-95797.79</v>
      </c>
      <c r="BM28" s="20">
        <v>-92910.32</v>
      </c>
      <c r="BN28" s="20">
        <v>-155730.23000000001</v>
      </c>
      <c r="BO28" s="20">
        <v>-141292.18</v>
      </c>
      <c r="BP28" s="20">
        <v>-49920.44</v>
      </c>
      <c r="BQ28" s="20">
        <v>-143276.44</v>
      </c>
      <c r="BR28" s="20">
        <v>-109721.24</v>
      </c>
      <c r="BS28" s="20">
        <v>-117239.44</v>
      </c>
      <c r="BT28" s="20">
        <v>-66799.960000000006</v>
      </c>
      <c r="BU28" s="20">
        <v>-49196.25</v>
      </c>
      <c r="BV28" s="20">
        <v>-383730.65</v>
      </c>
      <c r="BW28" s="20">
        <v>-78444.639999999999</v>
      </c>
      <c r="BX28" s="20">
        <v>-139692.28</v>
      </c>
      <c r="BY28" s="20">
        <v>-47248.93</v>
      </c>
      <c r="BZ28" s="20">
        <v>-73952.61</v>
      </c>
      <c r="CA28" s="20">
        <v>-22933.32</v>
      </c>
      <c r="CB28" s="20">
        <v>-263279.57</v>
      </c>
      <c r="CC28" s="20">
        <v>7538892.3600000003</v>
      </c>
      <c r="CD28" s="20">
        <v>-100183.51</v>
      </c>
      <c r="CE28" s="20">
        <v>-93867.21</v>
      </c>
      <c r="CF28" s="20">
        <v>-111729.11</v>
      </c>
      <c r="CG28" s="20">
        <v>-68101.350000000006</v>
      </c>
      <c r="CH28" s="20">
        <v>-66485.89</v>
      </c>
      <c r="CI28" s="20">
        <v>-136305.4</v>
      </c>
      <c r="CJ28" s="20">
        <v>-35018.1</v>
      </c>
      <c r="CK28" s="20">
        <v>-134260.54999999999</v>
      </c>
      <c r="CL28" s="20">
        <v>-95931.33</v>
      </c>
      <c r="CM28" s="20">
        <v>-123054.65</v>
      </c>
      <c r="CN28" s="20">
        <v>-159097.43</v>
      </c>
      <c r="CO28" s="20">
        <v>-25472.06</v>
      </c>
      <c r="CP28" s="20">
        <v>-64860.86</v>
      </c>
      <c r="CQ28" s="20">
        <v>-140015.15</v>
      </c>
      <c r="CR28" s="20">
        <v>-72006.78</v>
      </c>
      <c r="CS28" s="20">
        <v>-109176.03</v>
      </c>
      <c r="CT28" s="20">
        <v>-87183.3</v>
      </c>
      <c r="CU28" s="20">
        <v>-170389.72</v>
      </c>
      <c r="CV28" s="20">
        <v>-96368.05</v>
      </c>
      <c r="CW28" s="20">
        <v>-113895.27</v>
      </c>
      <c r="CX28" s="20">
        <v>-86498.45</v>
      </c>
      <c r="CY28" s="20">
        <v>-92640.04</v>
      </c>
      <c r="CZ28" s="20">
        <v>-65068.92</v>
      </c>
      <c r="DA28" s="20">
        <v>15074.02</v>
      </c>
      <c r="DB28" s="20">
        <v>-142480.54999999999</v>
      </c>
      <c r="DC28" s="20">
        <v>-157839.07</v>
      </c>
      <c r="DD28" s="20">
        <v>-75756.69</v>
      </c>
      <c r="DE28" s="20">
        <v>-198077.72</v>
      </c>
      <c r="DF28" s="20">
        <v>-134961.5</v>
      </c>
      <c r="DG28" s="20">
        <v>-127002.19</v>
      </c>
      <c r="DH28" s="20">
        <v>-93995.76</v>
      </c>
      <c r="DI28" s="20">
        <v>-144708.13</v>
      </c>
      <c r="DJ28" s="20">
        <v>-124635.23</v>
      </c>
      <c r="DK28" s="20">
        <v>-55215.98</v>
      </c>
      <c r="DL28" s="20">
        <v>-19546.3</v>
      </c>
      <c r="DM28" s="20">
        <v>-110713.95</v>
      </c>
      <c r="DN28" s="20">
        <v>-94490.91</v>
      </c>
      <c r="DO28" s="20">
        <v>-70320.929999999993</v>
      </c>
      <c r="DP28" s="21">
        <v>-25440.23</v>
      </c>
    </row>
    <row r="29" spans="1:120">
      <c r="A29" s="29" t="s">
        <v>242</v>
      </c>
      <c r="B29" s="24">
        <v>4036579.01</v>
      </c>
      <c r="C29" s="24">
        <v>3783858.42</v>
      </c>
      <c r="D29" s="24">
        <v>252720.59</v>
      </c>
      <c r="E29" s="24"/>
      <c r="F29" s="24"/>
      <c r="G29" s="25">
        <v>0</v>
      </c>
      <c r="H29" s="30">
        <v>0</v>
      </c>
      <c r="I29" s="24">
        <v>3783858.42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7">
        <v>0</v>
      </c>
    </row>
    <row r="30" spans="1:120" s="22" customFormat="1">
      <c r="A30" s="34" t="s">
        <v>243</v>
      </c>
      <c r="B30" s="19">
        <v>8733980.5800001267</v>
      </c>
      <c r="C30" s="19">
        <v>8675532.7599999774</v>
      </c>
      <c r="D30" s="19">
        <v>-151838.23000000007</v>
      </c>
      <c r="E30" s="19">
        <v>443909.79999999993</v>
      </c>
      <c r="F30" s="19">
        <v>118488.51000000001</v>
      </c>
      <c r="G30" s="19">
        <v>-3510967.3400000008</v>
      </c>
      <c r="H30" s="19">
        <v>3158855.0800001128</v>
      </c>
      <c r="I30" s="19">
        <v>-39623814.189999998</v>
      </c>
      <c r="J30" s="20">
        <v>3.14</v>
      </c>
      <c r="K30" s="20">
        <v>0</v>
      </c>
      <c r="L30" s="20">
        <v>30605209.640000001</v>
      </c>
      <c r="M30" s="20">
        <v>431344.57</v>
      </c>
      <c r="N30" s="20">
        <v>-128208.17</v>
      </c>
      <c r="O30" s="20">
        <v>-521569.26</v>
      </c>
      <c r="P30" s="20">
        <v>-193440.6</v>
      </c>
      <c r="Q30" s="20">
        <v>0</v>
      </c>
      <c r="R30" s="20">
        <v>18106007.629999999</v>
      </c>
      <c r="S30" s="20">
        <v>-3647348.7</v>
      </c>
      <c r="T30" s="20">
        <v>17407941.379999999</v>
      </c>
      <c r="U30" s="20">
        <v>7463228.1699999999</v>
      </c>
      <c r="V30" s="20">
        <v>3568306.77</v>
      </c>
      <c r="W30" s="20">
        <v>2102794.56</v>
      </c>
      <c r="X30" s="20">
        <v>3714117.39</v>
      </c>
      <c r="Y30" s="20">
        <v>-3829.93</v>
      </c>
      <c r="Z30" s="20">
        <v>-582107.63</v>
      </c>
      <c r="AA30" s="20">
        <v>3577644.95</v>
      </c>
      <c r="AB30" s="20">
        <v>-773172.91</v>
      </c>
      <c r="AC30" s="20">
        <v>-522488.84</v>
      </c>
      <c r="AD30" s="20">
        <v>-417443.14</v>
      </c>
      <c r="AE30" s="20">
        <v>-554778.29</v>
      </c>
      <c r="AF30" s="20">
        <v>-296309.57</v>
      </c>
      <c r="AG30" s="20">
        <v>0</v>
      </c>
      <c r="AH30" s="20">
        <v>-293163.36</v>
      </c>
      <c r="AI30" s="20">
        <v>-294515</v>
      </c>
      <c r="AJ30" s="20">
        <v>-7991170.8799999999</v>
      </c>
      <c r="AK30" s="20">
        <v>8450641.0700000003</v>
      </c>
      <c r="AL30" s="20">
        <v>-4033076.29</v>
      </c>
      <c r="AM30" s="20">
        <v>0</v>
      </c>
      <c r="AN30" s="20">
        <v>24569923.41</v>
      </c>
      <c r="AO30" s="20">
        <v>-803144.48</v>
      </c>
      <c r="AP30" s="20">
        <v>-1381087.94</v>
      </c>
      <c r="AQ30" s="20">
        <v>-1428651.32</v>
      </c>
      <c r="AR30" s="20">
        <v>1182044.25</v>
      </c>
      <c r="AS30" s="20">
        <v>-330435.53000000003</v>
      </c>
      <c r="AT30" s="20">
        <v>-513537.07</v>
      </c>
      <c r="AU30" s="20">
        <v>-47714.09</v>
      </c>
      <c r="AV30" s="20">
        <v>-224052.64</v>
      </c>
      <c r="AW30" s="20">
        <v>12274.47</v>
      </c>
      <c r="AX30" s="20">
        <v>182677.93</v>
      </c>
      <c r="AY30" s="20">
        <v>52372.94</v>
      </c>
      <c r="AZ30" s="20">
        <v>-185921.57</v>
      </c>
      <c r="BA30" s="20">
        <v>-286697.28999999998</v>
      </c>
      <c r="BB30" s="20">
        <v>-173330.71</v>
      </c>
      <c r="BC30" s="20">
        <v>-181792.73</v>
      </c>
      <c r="BD30" s="20">
        <v>3173100.92</v>
      </c>
      <c r="BE30" s="20">
        <v>-393966.06</v>
      </c>
      <c r="BF30" s="20">
        <v>-471011.48</v>
      </c>
      <c r="BG30" s="20">
        <v>-79451.929999999993</v>
      </c>
      <c r="BH30" s="20">
        <v>-9261.31</v>
      </c>
      <c r="BI30" s="20">
        <v>-49194.99</v>
      </c>
      <c r="BJ30" s="20">
        <v>-735944.1</v>
      </c>
      <c r="BK30" s="20">
        <v>-256076.3</v>
      </c>
      <c r="BL30" s="20">
        <v>-95797.79</v>
      </c>
      <c r="BM30" s="20">
        <v>-92910.32</v>
      </c>
      <c r="BN30" s="20">
        <v>-155730.23000000001</v>
      </c>
      <c r="BO30" s="20">
        <v>-141292.18</v>
      </c>
      <c r="BP30" s="20">
        <v>-49920.44</v>
      </c>
      <c r="BQ30" s="20">
        <v>-143276.44</v>
      </c>
      <c r="BR30" s="20">
        <v>-109721.24</v>
      </c>
      <c r="BS30" s="20">
        <v>-117239.44</v>
      </c>
      <c r="BT30" s="20">
        <v>-66799.960000000006</v>
      </c>
      <c r="BU30" s="20">
        <v>-49196.25</v>
      </c>
      <c r="BV30" s="20">
        <v>-383730.65</v>
      </c>
      <c r="BW30" s="20">
        <v>-78444.639999999999</v>
      </c>
      <c r="BX30" s="20">
        <v>-139692.28</v>
      </c>
      <c r="BY30" s="20">
        <v>-47248.93</v>
      </c>
      <c r="BZ30" s="20">
        <v>-73952.61</v>
      </c>
      <c r="CA30" s="20">
        <v>-22933.32</v>
      </c>
      <c r="CB30" s="20">
        <v>-263279.57</v>
      </c>
      <c r="CC30" s="20">
        <v>7538892.3600000003</v>
      </c>
      <c r="CD30" s="20">
        <v>-100183.51</v>
      </c>
      <c r="CE30" s="20">
        <v>-93867.21</v>
      </c>
      <c r="CF30" s="20">
        <v>-111729.11</v>
      </c>
      <c r="CG30" s="20">
        <v>-68101.350000000006</v>
      </c>
      <c r="CH30" s="20">
        <v>-66485.89</v>
      </c>
      <c r="CI30" s="20">
        <v>-136305.4</v>
      </c>
      <c r="CJ30" s="20">
        <v>-35018.1</v>
      </c>
      <c r="CK30" s="20">
        <v>-134260.54999999999</v>
      </c>
      <c r="CL30" s="20">
        <v>-95931.33</v>
      </c>
      <c r="CM30" s="20">
        <v>-123054.65</v>
      </c>
      <c r="CN30" s="20">
        <v>-159097.43</v>
      </c>
      <c r="CO30" s="20">
        <v>-25472.06</v>
      </c>
      <c r="CP30" s="20">
        <v>-64860.86</v>
      </c>
      <c r="CQ30" s="20">
        <v>-140015.15</v>
      </c>
      <c r="CR30" s="20">
        <v>-72006.78</v>
      </c>
      <c r="CS30" s="20">
        <v>-109176.03</v>
      </c>
      <c r="CT30" s="20">
        <v>-87183.3</v>
      </c>
      <c r="CU30" s="20">
        <v>-170389.72</v>
      </c>
      <c r="CV30" s="20">
        <v>-96368.05</v>
      </c>
      <c r="CW30" s="20">
        <v>-113895.27</v>
      </c>
      <c r="CX30" s="20">
        <v>-86498.45</v>
      </c>
      <c r="CY30" s="20">
        <v>-92640.04</v>
      </c>
      <c r="CZ30" s="20">
        <v>-65068.92</v>
      </c>
      <c r="DA30" s="20">
        <v>15074.02</v>
      </c>
      <c r="DB30" s="20">
        <v>-142480.54999999999</v>
      </c>
      <c r="DC30" s="20">
        <v>-157839.07</v>
      </c>
      <c r="DD30" s="20">
        <v>-75756.69</v>
      </c>
      <c r="DE30" s="20">
        <v>-198077.72</v>
      </c>
      <c r="DF30" s="20">
        <v>-134961.5</v>
      </c>
      <c r="DG30" s="20">
        <v>-127002.19</v>
      </c>
      <c r="DH30" s="20">
        <v>-93995.76</v>
      </c>
      <c r="DI30" s="20">
        <v>-144708.13</v>
      </c>
      <c r="DJ30" s="20">
        <v>-124635.23</v>
      </c>
      <c r="DK30" s="20">
        <v>-55215.98</v>
      </c>
      <c r="DL30" s="20">
        <v>-19546.3</v>
      </c>
      <c r="DM30" s="20">
        <v>-110713.95</v>
      </c>
      <c r="DN30" s="20">
        <v>-94490.91</v>
      </c>
      <c r="DO30" s="20">
        <v>-70320.929999999993</v>
      </c>
      <c r="DP30" s="21">
        <v>-25440.23</v>
      </c>
    </row>
    <row r="31" spans="1:120">
      <c r="A31" s="29" t="s">
        <v>244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spans="1:120">
      <c r="A32" s="29" t="s">
        <v>245</v>
      </c>
      <c r="B32" s="24">
        <v>8733980.5800001267</v>
      </c>
      <c r="C32" s="24">
        <v>8675532.7599999774</v>
      </c>
      <c r="D32" s="24">
        <v>-151838.23000000007</v>
      </c>
      <c r="E32" s="24">
        <v>443909.79999999993</v>
      </c>
      <c r="F32" s="24">
        <v>118488.51000000001</v>
      </c>
      <c r="G32" s="24">
        <v>-3510967.3400000008</v>
      </c>
      <c r="H32" s="24">
        <v>3158855.0800001128</v>
      </c>
      <c r="I32" s="24">
        <v>-39623814.189999998</v>
      </c>
      <c r="J32" s="24">
        <v>3.14</v>
      </c>
      <c r="K32" s="24">
        <v>0</v>
      </c>
      <c r="L32" s="24">
        <v>30605209.640000001</v>
      </c>
      <c r="M32" s="24">
        <v>431344.57</v>
      </c>
      <c r="N32" s="24">
        <v>-128208.17</v>
      </c>
      <c r="O32" s="24">
        <v>-521569.26</v>
      </c>
      <c r="P32" s="24">
        <v>-193440.6</v>
      </c>
      <c r="Q32" s="24">
        <v>0</v>
      </c>
      <c r="R32" s="24">
        <v>18106007.629999999</v>
      </c>
      <c r="S32" s="24">
        <v>-3647348.7</v>
      </c>
      <c r="T32" s="24">
        <v>17407941.379999999</v>
      </c>
      <c r="U32" s="24">
        <v>7463228.1699999999</v>
      </c>
      <c r="V32" s="24">
        <v>3568306.77</v>
      </c>
      <c r="W32" s="24">
        <v>2102794.56</v>
      </c>
      <c r="X32" s="24">
        <v>3714117.39</v>
      </c>
      <c r="Y32" s="24">
        <v>-3829.93</v>
      </c>
      <c r="Z32" s="24">
        <v>-582107.63</v>
      </c>
      <c r="AA32" s="24">
        <v>3577644.95</v>
      </c>
      <c r="AB32" s="24">
        <v>-773172.91</v>
      </c>
      <c r="AC32" s="24">
        <v>-522488.84</v>
      </c>
      <c r="AD32" s="24">
        <v>-417443.14</v>
      </c>
      <c r="AE32" s="24">
        <v>-554778.29</v>
      </c>
      <c r="AF32" s="24">
        <v>-296309.57</v>
      </c>
      <c r="AG32" s="24">
        <v>0</v>
      </c>
      <c r="AH32" s="24">
        <v>-293163.36</v>
      </c>
      <c r="AI32" s="24">
        <v>-294515</v>
      </c>
      <c r="AJ32" s="24">
        <v>-7991170.8799999999</v>
      </c>
      <c r="AK32" s="24">
        <v>8450641.0700000003</v>
      </c>
      <c r="AL32" s="24">
        <v>-4033076.29</v>
      </c>
      <c r="AM32" s="24">
        <v>0</v>
      </c>
      <c r="AN32" s="24">
        <v>24569923.41</v>
      </c>
      <c r="AO32" s="24">
        <v>-803144.48</v>
      </c>
      <c r="AP32" s="24">
        <v>-1381087.94</v>
      </c>
      <c r="AQ32" s="24">
        <v>-1428651.32</v>
      </c>
      <c r="AR32" s="24">
        <v>1182044.25</v>
      </c>
      <c r="AS32" s="24">
        <v>-330435.53000000003</v>
      </c>
      <c r="AT32" s="24">
        <v>-513537.07</v>
      </c>
      <c r="AU32" s="24">
        <v>-47714.09</v>
      </c>
      <c r="AV32" s="24">
        <v>-224052.64</v>
      </c>
      <c r="AW32" s="24">
        <v>12274.47</v>
      </c>
      <c r="AX32" s="24">
        <v>182677.93</v>
      </c>
      <c r="AY32" s="24">
        <v>52372.94</v>
      </c>
      <c r="AZ32" s="24">
        <v>-185921.57</v>
      </c>
      <c r="BA32" s="24">
        <v>-286697.28999999998</v>
      </c>
      <c r="BB32" s="24">
        <v>-173330.71</v>
      </c>
      <c r="BC32" s="24">
        <v>-181792.73</v>
      </c>
      <c r="BD32" s="24">
        <v>3173100.92</v>
      </c>
      <c r="BE32" s="24">
        <v>-393966.06</v>
      </c>
      <c r="BF32" s="24">
        <v>-471011.48</v>
      </c>
      <c r="BG32" s="24">
        <v>-79451.929999999993</v>
      </c>
      <c r="BH32" s="24">
        <v>-9261.31</v>
      </c>
      <c r="BI32" s="24">
        <v>-49194.99</v>
      </c>
      <c r="BJ32" s="24">
        <v>-735944.1</v>
      </c>
      <c r="BK32" s="24">
        <v>-256076.3</v>
      </c>
      <c r="BL32" s="24">
        <v>-95797.79</v>
      </c>
      <c r="BM32" s="24">
        <v>-92910.32</v>
      </c>
      <c r="BN32" s="24">
        <v>-155730.23000000001</v>
      </c>
      <c r="BO32" s="24">
        <v>-141292.18</v>
      </c>
      <c r="BP32" s="24">
        <v>-49920.44</v>
      </c>
      <c r="BQ32" s="24">
        <v>-143276.44</v>
      </c>
      <c r="BR32" s="24">
        <v>-109721.24</v>
      </c>
      <c r="BS32" s="24">
        <v>-117239.44</v>
      </c>
      <c r="BT32" s="24">
        <v>-66799.960000000006</v>
      </c>
      <c r="BU32" s="24">
        <v>-49196.25</v>
      </c>
      <c r="BV32" s="24">
        <v>-383730.65</v>
      </c>
      <c r="BW32" s="24">
        <v>-78444.639999999999</v>
      </c>
      <c r="BX32" s="24">
        <v>-139692.28</v>
      </c>
      <c r="BY32" s="24">
        <v>-47248.93</v>
      </c>
      <c r="BZ32" s="24">
        <v>-73952.61</v>
      </c>
      <c r="CA32" s="24">
        <v>-22933.32</v>
      </c>
      <c r="CB32" s="24">
        <v>-263279.57</v>
      </c>
      <c r="CC32" s="24">
        <v>7538892.3600000003</v>
      </c>
      <c r="CD32" s="24">
        <v>-100183.51</v>
      </c>
      <c r="CE32" s="24">
        <v>-93867.21</v>
      </c>
      <c r="CF32" s="24">
        <v>-111729.11</v>
      </c>
      <c r="CG32" s="24">
        <v>-68101.350000000006</v>
      </c>
      <c r="CH32" s="24">
        <v>-66485.89</v>
      </c>
      <c r="CI32" s="24">
        <v>-136305.4</v>
      </c>
      <c r="CJ32" s="24">
        <v>-35018.1</v>
      </c>
      <c r="CK32" s="24">
        <v>-134260.54999999999</v>
      </c>
      <c r="CL32" s="24">
        <v>-95931.33</v>
      </c>
      <c r="CM32" s="24">
        <v>-123054.65</v>
      </c>
      <c r="CN32" s="24">
        <v>-159097.43</v>
      </c>
      <c r="CO32" s="24">
        <v>-25472.06</v>
      </c>
      <c r="CP32" s="24">
        <v>-64860.86</v>
      </c>
      <c r="CQ32" s="24">
        <v>-140015.15</v>
      </c>
      <c r="CR32" s="24">
        <v>-72006.78</v>
      </c>
      <c r="CS32" s="24">
        <v>-109176.03</v>
      </c>
      <c r="CT32" s="24">
        <v>-87183.3</v>
      </c>
      <c r="CU32" s="24">
        <v>-170389.72</v>
      </c>
      <c r="CV32" s="24">
        <v>-96368.05</v>
      </c>
      <c r="CW32" s="24">
        <v>-113895.27</v>
      </c>
      <c r="CX32" s="24">
        <v>-86498.45</v>
      </c>
      <c r="CY32" s="24">
        <v>-92640.04</v>
      </c>
      <c r="CZ32" s="24">
        <v>-65068.92</v>
      </c>
      <c r="DA32" s="24">
        <v>15074.02</v>
      </c>
      <c r="DB32" s="24">
        <v>-142480.54999999999</v>
      </c>
      <c r="DC32" s="24">
        <v>-157839.07</v>
      </c>
      <c r="DD32" s="24">
        <v>-75756.69</v>
      </c>
      <c r="DE32" s="24">
        <v>-198077.72</v>
      </c>
      <c r="DF32" s="24">
        <v>-134961.5</v>
      </c>
      <c r="DG32" s="24">
        <v>-127002.19</v>
      </c>
      <c r="DH32" s="24">
        <v>-93995.76</v>
      </c>
      <c r="DI32" s="24">
        <v>-144708.13</v>
      </c>
      <c r="DJ32" s="24">
        <v>-124635.23</v>
      </c>
      <c r="DK32" s="24">
        <v>-55215.98</v>
      </c>
      <c r="DL32" s="24">
        <v>-19546.3</v>
      </c>
      <c r="DM32" s="24">
        <v>-110713.95</v>
      </c>
      <c r="DN32" s="24">
        <v>-94490.91</v>
      </c>
      <c r="DO32" s="24">
        <v>-70320.929999999993</v>
      </c>
      <c r="DP32" s="24">
        <v>-25440.23</v>
      </c>
    </row>
    <row r="33" spans="1:120">
      <c r="A33" s="29" t="s">
        <v>246</v>
      </c>
      <c r="B33" s="24"/>
      <c r="C33" s="24"/>
      <c r="D33" s="24"/>
      <c r="E33" s="24"/>
      <c r="F33" s="24"/>
      <c r="G33" s="24"/>
      <c r="H33" s="24"/>
      <c r="I33" s="24"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spans="1:120">
      <c r="A34" s="29" t="s">
        <v>247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spans="1:120">
      <c r="A35" s="29" t="s">
        <v>248</v>
      </c>
      <c r="B35" s="24">
        <v>0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spans="1:120" ht="24">
      <c r="A36" s="29" t="s">
        <v>249</v>
      </c>
      <c r="B36" s="24">
        <v>8733980.5800001267</v>
      </c>
      <c r="C36" s="24">
        <v>8675532.7599999774</v>
      </c>
      <c r="D36" s="24">
        <v>-151838.23000000007</v>
      </c>
      <c r="E36" s="24">
        <v>443909.79999999993</v>
      </c>
      <c r="F36" s="24">
        <v>118488.51000000001</v>
      </c>
      <c r="G36" s="24">
        <v>-3510967.3400000008</v>
      </c>
      <c r="H36" s="24">
        <v>3158855.0800001128</v>
      </c>
      <c r="I36" s="24">
        <v>-39623814.189999998</v>
      </c>
      <c r="J36" s="24">
        <v>3.14</v>
      </c>
      <c r="K36" s="24">
        <v>0</v>
      </c>
      <c r="L36" s="24">
        <v>30605209.640000001</v>
      </c>
      <c r="M36" s="24">
        <v>431344.57</v>
      </c>
      <c r="N36" s="24">
        <v>-128208.17</v>
      </c>
      <c r="O36" s="24">
        <v>-521569.26</v>
      </c>
      <c r="P36" s="24">
        <v>-193440.6</v>
      </c>
      <c r="Q36" s="24">
        <v>0</v>
      </c>
      <c r="R36" s="24">
        <v>18106007.629999999</v>
      </c>
      <c r="S36" s="24">
        <v>-3647348.7</v>
      </c>
      <c r="T36" s="24">
        <v>17407941.379999999</v>
      </c>
      <c r="U36" s="24">
        <v>7463228.1699999999</v>
      </c>
      <c r="V36" s="24">
        <v>3568306.77</v>
      </c>
      <c r="W36" s="24">
        <v>2102794.56</v>
      </c>
      <c r="X36" s="24">
        <v>3714117.39</v>
      </c>
      <c r="Y36" s="24">
        <v>-3829.93</v>
      </c>
      <c r="Z36" s="24">
        <v>-582107.63</v>
      </c>
      <c r="AA36" s="24">
        <v>3577644.95</v>
      </c>
      <c r="AB36" s="24">
        <v>-773172.91</v>
      </c>
      <c r="AC36" s="24">
        <v>-522488.84</v>
      </c>
      <c r="AD36" s="24">
        <v>-417443.14</v>
      </c>
      <c r="AE36" s="24">
        <v>-554778.29</v>
      </c>
      <c r="AF36" s="24">
        <v>-296309.57</v>
      </c>
      <c r="AG36" s="24">
        <v>0</v>
      </c>
      <c r="AH36" s="24">
        <v>-293163.36</v>
      </c>
      <c r="AI36" s="24">
        <v>-294515</v>
      </c>
      <c r="AJ36" s="24">
        <v>-7991170.8799999999</v>
      </c>
      <c r="AK36" s="24">
        <v>8450641.0700000003</v>
      </c>
      <c r="AL36" s="24">
        <v>-4033076.29</v>
      </c>
      <c r="AM36" s="24">
        <v>0</v>
      </c>
      <c r="AN36" s="24">
        <v>24569923.41</v>
      </c>
      <c r="AO36" s="24">
        <v>-803144.48</v>
      </c>
      <c r="AP36" s="24">
        <v>-1381087.94</v>
      </c>
      <c r="AQ36" s="24">
        <v>-1428651.32</v>
      </c>
      <c r="AR36" s="24">
        <v>1182044.25</v>
      </c>
      <c r="AS36" s="24">
        <v>-330435.53000000003</v>
      </c>
      <c r="AT36" s="24">
        <v>-513537.07</v>
      </c>
      <c r="AU36" s="24">
        <v>-47714.09</v>
      </c>
      <c r="AV36" s="24">
        <v>-224052.64</v>
      </c>
      <c r="AW36" s="24">
        <v>12274.47</v>
      </c>
      <c r="AX36" s="24">
        <v>182677.93</v>
      </c>
      <c r="AY36" s="24">
        <v>52372.94</v>
      </c>
      <c r="AZ36" s="24">
        <v>-185921.57</v>
      </c>
      <c r="BA36" s="24">
        <v>-286697.28999999998</v>
      </c>
      <c r="BB36" s="24">
        <v>-173330.71</v>
      </c>
      <c r="BC36" s="24">
        <v>-181792.73</v>
      </c>
      <c r="BD36" s="24">
        <v>3173100.92</v>
      </c>
      <c r="BE36" s="24">
        <v>-393966.06</v>
      </c>
      <c r="BF36" s="24">
        <v>-471011.48</v>
      </c>
      <c r="BG36" s="24">
        <v>-79451.929999999993</v>
      </c>
      <c r="BH36" s="24">
        <v>-9261.31</v>
      </c>
      <c r="BI36" s="24">
        <v>-49194.99</v>
      </c>
      <c r="BJ36" s="24">
        <v>-735944.1</v>
      </c>
      <c r="BK36" s="24">
        <v>-256076.3</v>
      </c>
      <c r="BL36" s="24">
        <v>-95797.79</v>
      </c>
      <c r="BM36" s="24">
        <v>-92910.32</v>
      </c>
      <c r="BN36" s="24">
        <v>-155730.23000000001</v>
      </c>
      <c r="BO36" s="24">
        <v>-141292.18</v>
      </c>
      <c r="BP36" s="24">
        <v>-49920.44</v>
      </c>
      <c r="BQ36" s="24">
        <v>-143276.44</v>
      </c>
      <c r="BR36" s="24">
        <v>-109721.24</v>
      </c>
      <c r="BS36" s="24">
        <v>-117239.44</v>
      </c>
      <c r="BT36" s="24">
        <v>-66799.960000000006</v>
      </c>
      <c r="BU36" s="24">
        <v>-49196.25</v>
      </c>
      <c r="BV36" s="24">
        <v>-383730.65</v>
      </c>
      <c r="BW36" s="24">
        <v>-78444.639999999999</v>
      </c>
      <c r="BX36" s="24">
        <v>-139692.28</v>
      </c>
      <c r="BY36" s="24">
        <v>-47248.93</v>
      </c>
      <c r="BZ36" s="24">
        <v>-73952.61</v>
      </c>
      <c r="CA36" s="24">
        <v>-22933.32</v>
      </c>
      <c r="CB36" s="24">
        <v>-263279.57</v>
      </c>
      <c r="CC36" s="24">
        <v>7538892.3600000003</v>
      </c>
      <c r="CD36" s="24">
        <v>-100183.51</v>
      </c>
      <c r="CE36" s="24">
        <v>-93867.21</v>
      </c>
      <c r="CF36" s="24">
        <v>-111729.11</v>
      </c>
      <c r="CG36" s="24">
        <v>-68101.350000000006</v>
      </c>
      <c r="CH36" s="24">
        <v>-66485.89</v>
      </c>
      <c r="CI36" s="24">
        <v>-136305.4</v>
      </c>
      <c r="CJ36" s="24">
        <v>-35018.1</v>
      </c>
      <c r="CK36" s="24">
        <v>-134260.54999999999</v>
      </c>
      <c r="CL36" s="24">
        <v>-95931.33</v>
      </c>
      <c r="CM36" s="24">
        <v>-123054.65</v>
      </c>
      <c r="CN36" s="24">
        <v>-159097.43</v>
      </c>
      <c r="CO36" s="24">
        <v>-25472.06</v>
      </c>
      <c r="CP36" s="24">
        <v>-64860.86</v>
      </c>
      <c r="CQ36" s="24">
        <v>-140015.15</v>
      </c>
      <c r="CR36" s="24">
        <v>-72006.78</v>
      </c>
      <c r="CS36" s="24">
        <v>-109176.03</v>
      </c>
      <c r="CT36" s="24">
        <v>-87183.3</v>
      </c>
      <c r="CU36" s="24">
        <v>-170389.72</v>
      </c>
      <c r="CV36" s="24">
        <v>-96368.05</v>
      </c>
      <c r="CW36" s="24">
        <v>-113895.27</v>
      </c>
      <c r="CX36" s="24">
        <v>-86498.45</v>
      </c>
      <c r="CY36" s="24">
        <v>-92640.04</v>
      </c>
      <c r="CZ36" s="24">
        <v>-65068.92</v>
      </c>
      <c r="DA36" s="24">
        <v>15074.02</v>
      </c>
      <c r="DB36" s="24">
        <v>-142480.54999999999</v>
      </c>
      <c r="DC36" s="24">
        <v>-157839.07</v>
      </c>
      <c r="DD36" s="24">
        <v>-75756.69</v>
      </c>
      <c r="DE36" s="24">
        <v>-198077.72</v>
      </c>
      <c r="DF36" s="24">
        <v>-134961.5</v>
      </c>
      <c r="DG36" s="24">
        <v>-127002.19</v>
      </c>
      <c r="DH36" s="24">
        <v>-93995.76</v>
      </c>
      <c r="DI36" s="24">
        <v>-144708.13</v>
      </c>
      <c r="DJ36" s="24">
        <v>-124635.23</v>
      </c>
      <c r="DK36" s="24">
        <v>-55215.98</v>
      </c>
      <c r="DL36" s="24">
        <v>-19546.3</v>
      </c>
      <c r="DM36" s="24">
        <v>-110713.95</v>
      </c>
      <c r="DN36" s="24">
        <v>-94490.91</v>
      </c>
      <c r="DO36" s="24">
        <v>-70320.929999999993</v>
      </c>
      <c r="DP36" s="24">
        <v>-25440.23</v>
      </c>
    </row>
    <row r="37" spans="1:120">
      <c r="A37" s="35" t="s">
        <v>250</v>
      </c>
      <c r="B37" s="24">
        <v>-2067202.2999999998</v>
      </c>
      <c r="C37" s="24">
        <v>-2067202.2999999998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5"/>
      <c r="K37" s="25"/>
      <c r="L37" s="25">
        <v>-2067202.2999999998</v>
      </c>
      <c r="M37" s="25"/>
      <c r="N37" s="25"/>
      <c r="O37" s="25"/>
      <c r="P37" s="25"/>
      <c r="Q37" s="25"/>
      <c r="R37" s="25"/>
      <c r="S37" s="25"/>
      <c r="T37" s="25">
        <v>1242205.33</v>
      </c>
      <c r="U37" s="25"/>
      <c r="V37" s="25"/>
      <c r="W37" s="25"/>
      <c r="X37" s="25">
        <v>-3309407.63</v>
      </c>
      <c r="Y37" s="25"/>
      <c r="Z37" s="25"/>
      <c r="AA37" s="25"/>
      <c r="AB37" s="25"/>
      <c r="AC37" s="25"/>
      <c r="AD37" s="25"/>
      <c r="AE37" s="25"/>
      <c r="AF37" s="25"/>
      <c r="AG37" s="25"/>
      <c r="AH37" s="25">
        <v>0</v>
      </c>
      <c r="AI37" s="25">
        <v>0</v>
      </c>
      <c r="AJ37" s="25">
        <v>0</v>
      </c>
      <c r="AK37" s="25">
        <v>0</v>
      </c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7"/>
    </row>
    <row r="38" spans="1:120" ht="24">
      <c r="A38" s="29" t="s">
        <v>251</v>
      </c>
      <c r="B38" s="24">
        <v>-2067202.2999999998</v>
      </c>
      <c r="C38" s="24">
        <v>-2067202.2999999998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5"/>
      <c r="K38" s="25"/>
      <c r="L38" s="25">
        <v>-2067202.2999999998</v>
      </c>
      <c r="M38" s="25"/>
      <c r="N38" s="25"/>
      <c r="O38" s="25"/>
      <c r="P38" s="25"/>
      <c r="Q38" s="25"/>
      <c r="R38" s="25"/>
      <c r="S38" s="25"/>
      <c r="T38" s="25">
        <v>1242205.33</v>
      </c>
      <c r="U38" s="25"/>
      <c r="V38" s="25"/>
      <c r="W38" s="25"/>
      <c r="X38" s="25">
        <v>-3309407.63</v>
      </c>
      <c r="Y38" s="25"/>
      <c r="Z38" s="25"/>
      <c r="AA38" s="25"/>
      <c r="AB38" s="25"/>
      <c r="AC38" s="25"/>
      <c r="AD38" s="25"/>
      <c r="AE38" s="25"/>
      <c r="AF38" s="25"/>
      <c r="AG38" s="25"/>
      <c r="AH38" s="25">
        <v>0</v>
      </c>
      <c r="AI38" s="25">
        <v>0</v>
      </c>
      <c r="AJ38" s="25">
        <v>0</v>
      </c>
      <c r="AK38" s="25">
        <v>0</v>
      </c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7"/>
    </row>
    <row r="39" spans="1:120">
      <c r="A39" s="29" t="s">
        <v>252</v>
      </c>
      <c r="B39" s="24">
        <v>-3309407.63</v>
      </c>
      <c r="C39" s="24">
        <v>-3309407.63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5"/>
      <c r="K39" s="25"/>
      <c r="L39" s="25">
        <v>-3309407.63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>
        <v>-3309407.63</v>
      </c>
      <c r="Y39" s="25"/>
      <c r="Z39" s="25"/>
      <c r="AA39" s="25"/>
      <c r="AB39" s="25"/>
      <c r="AC39" s="25"/>
      <c r="AD39" s="25"/>
      <c r="AE39" s="25"/>
      <c r="AF39" s="25"/>
      <c r="AG39" s="25"/>
      <c r="AH39" s="25">
        <v>0</v>
      </c>
      <c r="AI39" s="25">
        <v>0</v>
      </c>
      <c r="AJ39" s="25">
        <v>0</v>
      </c>
      <c r="AK39" s="25">
        <v>0</v>
      </c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7"/>
    </row>
    <row r="40" spans="1:120">
      <c r="A40" s="31" t="s">
        <v>253</v>
      </c>
      <c r="B40" s="24">
        <v>0</v>
      </c>
      <c r="C40" s="24"/>
      <c r="D40" s="24"/>
      <c r="E40" s="24"/>
      <c r="F40" s="24"/>
      <c r="G40" s="24"/>
      <c r="H40" s="24"/>
      <c r="I40" s="24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>
        <v>0</v>
      </c>
      <c r="AI40" s="25">
        <v>0</v>
      </c>
      <c r="AJ40" s="25">
        <v>0</v>
      </c>
      <c r="AK40" s="25">
        <v>0</v>
      </c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7"/>
    </row>
    <row r="41" spans="1:120" ht="24">
      <c r="A41" s="31" t="s">
        <v>254</v>
      </c>
      <c r="B41" s="24">
        <v>0</v>
      </c>
      <c r="C41" s="24"/>
      <c r="D41" s="24"/>
      <c r="E41" s="24"/>
      <c r="F41" s="24"/>
      <c r="G41" s="24"/>
      <c r="H41" s="24"/>
      <c r="I41" s="24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>
        <v>0</v>
      </c>
      <c r="AI41" s="25">
        <v>0</v>
      </c>
      <c r="AJ41" s="25">
        <v>0</v>
      </c>
      <c r="AK41" s="25">
        <v>0</v>
      </c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7"/>
    </row>
    <row r="42" spans="1:120">
      <c r="A42" s="31" t="s">
        <v>255</v>
      </c>
      <c r="B42" s="24">
        <v>-3309407.63</v>
      </c>
      <c r="C42" s="24">
        <v>-3309407.63</v>
      </c>
      <c r="D42" s="24"/>
      <c r="E42" s="24"/>
      <c r="F42" s="24"/>
      <c r="G42" s="24"/>
      <c r="H42" s="24"/>
      <c r="I42" s="24"/>
      <c r="J42" s="25"/>
      <c r="K42" s="25"/>
      <c r="L42" s="25">
        <v>-3309407.63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v>-3309407.63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>
        <v>0</v>
      </c>
      <c r="AI42" s="25">
        <v>0</v>
      </c>
      <c r="AJ42" s="25">
        <v>0</v>
      </c>
      <c r="AK42" s="25">
        <v>0</v>
      </c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7"/>
    </row>
    <row r="43" spans="1:120">
      <c r="A43" s="31" t="s">
        <v>256</v>
      </c>
      <c r="B43" s="24">
        <v>0</v>
      </c>
      <c r="C43" s="24"/>
      <c r="D43" s="24"/>
      <c r="E43" s="24"/>
      <c r="F43" s="24"/>
      <c r="G43" s="24"/>
      <c r="H43" s="24"/>
      <c r="I43" s="24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>
        <v>0</v>
      </c>
      <c r="AI43" s="25">
        <v>0</v>
      </c>
      <c r="AJ43" s="25">
        <v>0</v>
      </c>
      <c r="AK43" s="25">
        <v>0</v>
      </c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7"/>
    </row>
    <row r="44" spans="1:120">
      <c r="A44" s="29" t="s">
        <v>257</v>
      </c>
      <c r="B44" s="24">
        <v>1242205.33</v>
      </c>
      <c r="C44" s="24">
        <v>1242205.33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5"/>
      <c r="K44" s="25"/>
      <c r="L44" s="25">
        <v>1242205.33</v>
      </c>
      <c r="M44" s="25"/>
      <c r="N44" s="25"/>
      <c r="O44" s="25"/>
      <c r="P44" s="25"/>
      <c r="Q44" s="25"/>
      <c r="R44" s="25"/>
      <c r="S44" s="25"/>
      <c r="T44" s="25">
        <v>1242205.33</v>
      </c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>
        <v>0</v>
      </c>
      <c r="AI44" s="25">
        <v>0</v>
      </c>
      <c r="AJ44" s="25">
        <v>0</v>
      </c>
      <c r="AK44" s="25">
        <v>0</v>
      </c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7"/>
    </row>
    <row r="45" spans="1:120">
      <c r="A45" s="31" t="s">
        <v>258</v>
      </c>
      <c r="B45" s="24">
        <v>0</v>
      </c>
      <c r="C45" s="24"/>
      <c r="D45" s="24"/>
      <c r="E45" s="24"/>
      <c r="F45" s="24"/>
      <c r="G45" s="24"/>
      <c r="H45" s="24"/>
      <c r="I45" s="24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>
        <v>0</v>
      </c>
      <c r="AI45" s="25">
        <v>0</v>
      </c>
      <c r="AJ45" s="25">
        <v>0</v>
      </c>
      <c r="AK45" s="25">
        <v>0</v>
      </c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7"/>
    </row>
    <row r="46" spans="1:120">
      <c r="A46" s="31" t="s">
        <v>259</v>
      </c>
      <c r="B46" s="24">
        <v>1242205.33</v>
      </c>
      <c r="C46" s="24">
        <v>1242205.33</v>
      </c>
      <c r="D46" s="24"/>
      <c r="E46" s="24"/>
      <c r="F46" s="24"/>
      <c r="G46" s="24"/>
      <c r="H46" s="24"/>
      <c r="I46" s="24"/>
      <c r="J46" s="25"/>
      <c r="K46" s="25"/>
      <c r="L46" s="25">
        <v>1242205.33</v>
      </c>
      <c r="M46" s="25"/>
      <c r="N46" s="25"/>
      <c r="O46" s="25"/>
      <c r="P46" s="25"/>
      <c r="Q46" s="25"/>
      <c r="R46" s="25"/>
      <c r="S46" s="25"/>
      <c r="T46" s="25">
        <v>1242205.33</v>
      </c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>
        <v>0</v>
      </c>
      <c r="AI46" s="25">
        <v>0</v>
      </c>
      <c r="AJ46" s="25">
        <v>0</v>
      </c>
      <c r="AK46" s="25">
        <v>0</v>
      </c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7"/>
    </row>
    <row r="47" spans="1:120" ht="24">
      <c r="A47" s="31" t="s">
        <v>260</v>
      </c>
      <c r="B47" s="24">
        <v>0</v>
      </c>
      <c r="C47" s="24"/>
      <c r="D47" s="24"/>
      <c r="E47" s="24"/>
      <c r="F47" s="24"/>
      <c r="G47" s="24"/>
      <c r="H47" s="24"/>
      <c r="I47" s="24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>
        <v>0</v>
      </c>
      <c r="AI47" s="25">
        <v>0</v>
      </c>
      <c r="AJ47" s="25">
        <v>0</v>
      </c>
      <c r="AK47" s="25">
        <v>0</v>
      </c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7"/>
    </row>
    <row r="48" spans="1:120">
      <c r="A48" s="31" t="s">
        <v>261</v>
      </c>
      <c r="B48" s="24">
        <v>0</v>
      </c>
      <c r="C48" s="24"/>
      <c r="D48" s="24"/>
      <c r="E48" s="24"/>
      <c r="F48" s="24"/>
      <c r="G48" s="24"/>
      <c r="H48" s="24"/>
      <c r="I48" s="24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>
        <v>0</v>
      </c>
      <c r="AI48" s="25">
        <v>0</v>
      </c>
      <c r="AJ48" s="25">
        <v>0</v>
      </c>
      <c r="AK48" s="25">
        <v>0</v>
      </c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7"/>
    </row>
    <row r="49" spans="1:120">
      <c r="A49" s="31" t="s">
        <v>262</v>
      </c>
      <c r="B49" s="24">
        <v>0</v>
      </c>
      <c r="C49" s="24"/>
      <c r="D49" s="24"/>
      <c r="E49" s="24"/>
      <c r="F49" s="24"/>
      <c r="G49" s="24"/>
      <c r="H49" s="24"/>
      <c r="I49" s="24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>
        <v>0</v>
      </c>
      <c r="AI49" s="25">
        <v>0</v>
      </c>
      <c r="AJ49" s="25">
        <v>0</v>
      </c>
      <c r="AK49" s="25">
        <v>0</v>
      </c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7"/>
    </row>
    <row r="50" spans="1:120">
      <c r="A50" s="31" t="s">
        <v>263</v>
      </c>
      <c r="B50" s="24">
        <v>0</v>
      </c>
      <c r="C50" s="24"/>
      <c r="D50" s="24"/>
      <c r="E50" s="24"/>
      <c r="F50" s="24"/>
      <c r="G50" s="24"/>
      <c r="H50" s="24"/>
      <c r="I50" s="24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7"/>
    </row>
    <row r="51" spans="1:120">
      <c r="A51" s="31" t="s">
        <v>264</v>
      </c>
      <c r="B51" s="24">
        <v>0</v>
      </c>
      <c r="C51" s="24"/>
      <c r="D51" s="24"/>
      <c r="E51" s="24"/>
      <c r="F51" s="24"/>
      <c r="G51" s="24"/>
      <c r="H51" s="24"/>
      <c r="I51" s="24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7"/>
    </row>
    <row r="52" spans="1:120" s="17" customFormat="1">
      <c r="A52" s="36" t="s">
        <v>265</v>
      </c>
      <c r="B52" s="37">
        <v>6666778.2800001269</v>
      </c>
      <c r="C52" s="37">
        <v>6608330.4599999776</v>
      </c>
      <c r="D52" s="37">
        <v>-151838.23000000007</v>
      </c>
      <c r="E52" s="37">
        <v>443909.79999999993</v>
      </c>
      <c r="F52" s="37">
        <v>118488.51000000001</v>
      </c>
      <c r="G52" s="37">
        <v>-3510967.3400000008</v>
      </c>
      <c r="H52" s="37">
        <v>3158855.0800001128</v>
      </c>
      <c r="I52" s="37">
        <v>-39623814.189999998</v>
      </c>
      <c r="J52" s="37">
        <v>3.14</v>
      </c>
      <c r="K52" s="37">
        <v>0</v>
      </c>
      <c r="L52" s="37">
        <v>28538007.34</v>
      </c>
      <c r="M52" s="37">
        <v>431344.57</v>
      </c>
      <c r="N52" s="37">
        <v>-128208.17</v>
      </c>
      <c r="O52" s="37">
        <v>-521569.26</v>
      </c>
      <c r="P52" s="37">
        <v>-193440.6</v>
      </c>
      <c r="Q52" s="37">
        <v>0</v>
      </c>
      <c r="R52" s="37">
        <v>18106007.629999999</v>
      </c>
      <c r="S52" s="37">
        <v>-3647348.7</v>
      </c>
      <c r="T52" s="37">
        <v>18650146.710000001</v>
      </c>
      <c r="U52" s="37">
        <v>7463228.1699999999</v>
      </c>
      <c r="V52" s="37">
        <v>3568306.77</v>
      </c>
      <c r="W52" s="37">
        <v>2102794.56</v>
      </c>
      <c r="X52" s="37">
        <v>404709.76000000024</v>
      </c>
      <c r="Y52" s="37">
        <v>-3829.93</v>
      </c>
      <c r="Z52" s="37">
        <v>-582107.63</v>
      </c>
      <c r="AA52" s="37">
        <v>3577644.95</v>
      </c>
      <c r="AB52" s="37">
        <v>-773172.91</v>
      </c>
      <c r="AC52" s="37">
        <v>-522488.84</v>
      </c>
      <c r="AD52" s="37">
        <v>-417443.14</v>
      </c>
      <c r="AE52" s="37">
        <v>-554778.29</v>
      </c>
      <c r="AF52" s="37">
        <v>-296309.57</v>
      </c>
      <c r="AG52" s="37">
        <v>0</v>
      </c>
      <c r="AH52" s="37">
        <v>-293163.36</v>
      </c>
      <c r="AI52" s="37">
        <v>-294515</v>
      </c>
      <c r="AJ52" s="37">
        <v>-7991170.8799999999</v>
      </c>
      <c r="AK52" s="37">
        <v>8450641.0700000003</v>
      </c>
      <c r="AL52" s="37">
        <v>-4033076.29</v>
      </c>
      <c r="AM52" s="37">
        <v>0</v>
      </c>
      <c r="AN52" s="37">
        <v>24569923.41</v>
      </c>
      <c r="AO52" s="37">
        <v>-803144.48</v>
      </c>
      <c r="AP52" s="37">
        <v>-1381087.94</v>
      </c>
      <c r="AQ52" s="37">
        <v>-1428651.32</v>
      </c>
      <c r="AR52" s="37">
        <v>1182044.25</v>
      </c>
      <c r="AS52" s="37">
        <v>-330435.53000000003</v>
      </c>
      <c r="AT52" s="37">
        <v>-513537.07</v>
      </c>
      <c r="AU52" s="37">
        <v>-47714.09</v>
      </c>
      <c r="AV52" s="37">
        <v>-224052.64</v>
      </c>
      <c r="AW52" s="37">
        <v>12274.47</v>
      </c>
      <c r="AX52" s="37">
        <v>182677.93</v>
      </c>
      <c r="AY52" s="37">
        <v>52372.94</v>
      </c>
      <c r="AZ52" s="37">
        <v>-185921.57</v>
      </c>
      <c r="BA52" s="37">
        <v>-286697.28999999998</v>
      </c>
      <c r="BB52" s="37">
        <v>-173330.71</v>
      </c>
      <c r="BC52" s="37">
        <v>-181792.73</v>
      </c>
      <c r="BD52" s="37">
        <v>3173100.92</v>
      </c>
      <c r="BE52" s="37">
        <v>-393966.06</v>
      </c>
      <c r="BF52" s="37">
        <v>-471011.48</v>
      </c>
      <c r="BG52" s="37">
        <v>-79451.929999999993</v>
      </c>
      <c r="BH52" s="37">
        <v>-9261.31</v>
      </c>
      <c r="BI52" s="37">
        <v>-49194.99</v>
      </c>
      <c r="BJ52" s="37">
        <v>-735944.1</v>
      </c>
      <c r="BK52" s="37">
        <v>-256076.3</v>
      </c>
      <c r="BL52" s="37">
        <v>-95797.79</v>
      </c>
      <c r="BM52" s="37">
        <v>-92910.32</v>
      </c>
      <c r="BN52" s="37">
        <v>-155730.23000000001</v>
      </c>
      <c r="BO52" s="37">
        <v>-141292.18</v>
      </c>
      <c r="BP52" s="37">
        <v>-49920.44</v>
      </c>
      <c r="BQ52" s="37">
        <v>-143276.44</v>
      </c>
      <c r="BR52" s="37">
        <v>-109721.24</v>
      </c>
      <c r="BS52" s="37">
        <v>-117239.44</v>
      </c>
      <c r="BT52" s="37">
        <v>-66799.960000000006</v>
      </c>
      <c r="BU52" s="37">
        <v>-49196.25</v>
      </c>
      <c r="BV52" s="37">
        <v>-383730.65</v>
      </c>
      <c r="BW52" s="37">
        <v>-78444.639999999999</v>
      </c>
      <c r="BX52" s="37">
        <v>-139692.28</v>
      </c>
      <c r="BY52" s="37">
        <v>-47248.93</v>
      </c>
      <c r="BZ52" s="37">
        <v>-73952.61</v>
      </c>
      <c r="CA52" s="37">
        <v>-22933.32</v>
      </c>
      <c r="CB52" s="37">
        <v>-263279.57</v>
      </c>
      <c r="CC52" s="37">
        <v>7538892.3600000003</v>
      </c>
      <c r="CD52" s="37">
        <v>-100183.51</v>
      </c>
      <c r="CE52" s="37">
        <v>-93867.21</v>
      </c>
      <c r="CF52" s="37">
        <v>-111729.11</v>
      </c>
      <c r="CG52" s="37">
        <v>-68101.350000000006</v>
      </c>
      <c r="CH52" s="37">
        <v>-66485.89</v>
      </c>
      <c r="CI52" s="37">
        <v>-136305.4</v>
      </c>
      <c r="CJ52" s="37">
        <v>-35018.1</v>
      </c>
      <c r="CK52" s="37">
        <v>-134260.54999999999</v>
      </c>
      <c r="CL52" s="37">
        <v>-95931.33</v>
      </c>
      <c r="CM52" s="37">
        <v>-123054.65</v>
      </c>
      <c r="CN52" s="37">
        <v>-159097.43</v>
      </c>
      <c r="CO52" s="37">
        <v>-25472.06</v>
      </c>
      <c r="CP52" s="37">
        <v>-64860.86</v>
      </c>
      <c r="CQ52" s="37">
        <v>-140015.15</v>
      </c>
      <c r="CR52" s="37">
        <v>-72006.78</v>
      </c>
      <c r="CS52" s="37">
        <v>-109176.03</v>
      </c>
      <c r="CT52" s="37">
        <v>-87183.3</v>
      </c>
      <c r="CU52" s="37">
        <v>-170389.72</v>
      </c>
      <c r="CV52" s="37">
        <v>-96368.05</v>
      </c>
      <c r="CW52" s="37">
        <v>-113895.27</v>
      </c>
      <c r="CX52" s="37">
        <v>-86498.45</v>
      </c>
      <c r="CY52" s="37">
        <v>-92640.04</v>
      </c>
      <c r="CZ52" s="37">
        <v>-65068.92</v>
      </c>
      <c r="DA52" s="37">
        <v>15074.02</v>
      </c>
      <c r="DB52" s="37">
        <v>-142480.54999999999</v>
      </c>
      <c r="DC52" s="37">
        <v>-157839.07</v>
      </c>
      <c r="DD52" s="37">
        <v>-75756.69</v>
      </c>
      <c r="DE52" s="37">
        <v>-198077.72</v>
      </c>
      <c r="DF52" s="37">
        <v>-134961.5</v>
      </c>
      <c r="DG52" s="37">
        <v>-127002.19</v>
      </c>
      <c r="DH52" s="37">
        <v>-93995.76</v>
      </c>
      <c r="DI52" s="37">
        <v>-144708.13</v>
      </c>
      <c r="DJ52" s="37">
        <v>-124635.23</v>
      </c>
      <c r="DK52" s="37">
        <v>-55215.98</v>
      </c>
      <c r="DL52" s="37">
        <v>-19546.3</v>
      </c>
      <c r="DM52" s="37">
        <v>-110713.95</v>
      </c>
      <c r="DN52" s="37">
        <v>-94490.91</v>
      </c>
      <c r="DO52" s="37">
        <v>-70320.929999999993</v>
      </c>
      <c r="DP52" s="37">
        <v>-25440.23</v>
      </c>
    </row>
    <row r="53" spans="1:120">
      <c r="A53" s="31" t="s">
        <v>266</v>
      </c>
      <c r="B53" s="24">
        <v>6666778.2800001269</v>
      </c>
      <c r="C53" s="24">
        <v>6608330.4599999776</v>
      </c>
      <c r="D53" s="24">
        <v>-151838.23000000007</v>
      </c>
      <c r="E53" s="24">
        <v>443909.79999999993</v>
      </c>
      <c r="F53" s="24">
        <v>118488.51000000001</v>
      </c>
      <c r="G53" s="24">
        <v>-3510967.3400000008</v>
      </c>
      <c r="H53" s="24">
        <v>3158855.0800001128</v>
      </c>
      <c r="I53" s="24">
        <v>-39623814.189999998</v>
      </c>
      <c r="J53" s="24">
        <v>3.14</v>
      </c>
      <c r="K53" s="24">
        <v>0</v>
      </c>
      <c r="L53" s="24">
        <v>28538007.34</v>
      </c>
      <c r="M53" s="24">
        <v>431344.57</v>
      </c>
      <c r="N53" s="24">
        <v>-128208.17</v>
      </c>
      <c r="O53" s="24">
        <v>-521569.26</v>
      </c>
      <c r="P53" s="24">
        <v>-193440.6</v>
      </c>
      <c r="Q53" s="24">
        <v>0</v>
      </c>
      <c r="R53" s="24">
        <v>18106007.629999999</v>
      </c>
      <c r="S53" s="24">
        <v>-3647348.7</v>
      </c>
      <c r="T53" s="24">
        <v>18650146.710000001</v>
      </c>
      <c r="U53" s="24">
        <v>7463228.1699999999</v>
      </c>
      <c r="V53" s="24">
        <v>3568306.77</v>
      </c>
      <c r="W53" s="24">
        <v>2102794.56</v>
      </c>
      <c r="X53" s="24">
        <v>404709.76000000024</v>
      </c>
      <c r="Y53" s="24">
        <v>-3829.93</v>
      </c>
      <c r="Z53" s="24">
        <v>-582107.63</v>
      </c>
      <c r="AA53" s="24">
        <v>3577644.95</v>
      </c>
      <c r="AB53" s="24">
        <v>-773172.91</v>
      </c>
      <c r="AC53" s="24">
        <v>-522488.84</v>
      </c>
      <c r="AD53" s="24">
        <v>-417443.14</v>
      </c>
      <c r="AE53" s="24">
        <v>-554778.29</v>
      </c>
      <c r="AF53" s="24">
        <v>-296309.57</v>
      </c>
      <c r="AG53" s="24">
        <v>0</v>
      </c>
      <c r="AH53" s="24">
        <v>-293163.36</v>
      </c>
      <c r="AI53" s="24">
        <v>-294515</v>
      </c>
      <c r="AJ53" s="24">
        <v>-7991170.8799999999</v>
      </c>
      <c r="AK53" s="24">
        <v>8450641.0700000003</v>
      </c>
      <c r="AL53" s="24">
        <v>-4033076.29</v>
      </c>
      <c r="AM53" s="24">
        <v>0</v>
      </c>
      <c r="AN53" s="24">
        <v>24569923.41</v>
      </c>
      <c r="AO53" s="24">
        <v>-803144.48</v>
      </c>
      <c r="AP53" s="24">
        <v>-1381087.94</v>
      </c>
      <c r="AQ53" s="24">
        <v>-1428651.32</v>
      </c>
      <c r="AR53" s="24">
        <v>1182044.25</v>
      </c>
      <c r="AS53" s="24">
        <v>-330435.53000000003</v>
      </c>
      <c r="AT53" s="24">
        <v>-513537.07</v>
      </c>
      <c r="AU53" s="24">
        <v>-47714.09</v>
      </c>
      <c r="AV53" s="24">
        <v>-224052.64</v>
      </c>
      <c r="AW53" s="24">
        <v>12274.47</v>
      </c>
      <c r="AX53" s="24">
        <v>182677.93</v>
      </c>
      <c r="AY53" s="24">
        <v>52372.94</v>
      </c>
      <c r="AZ53" s="24">
        <v>-185921.57</v>
      </c>
      <c r="BA53" s="24">
        <v>-286697.28999999998</v>
      </c>
      <c r="BB53" s="24">
        <v>-173330.71</v>
      </c>
      <c r="BC53" s="24">
        <v>-181792.73</v>
      </c>
      <c r="BD53" s="24">
        <v>3173100.92</v>
      </c>
      <c r="BE53" s="24">
        <v>-393966.06</v>
      </c>
      <c r="BF53" s="24">
        <v>-471011.48</v>
      </c>
      <c r="BG53" s="24">
        <v>-79451.929999999993</v>
      </c>
      <c r="BH53" s="24">
        <v>-9261.31</v>
      </c>
      <c r="BI53" s="24">
        <v>-49194.99</v>
      </c>
      <c r="BJ53" s="24">
        <v>-735944.1</v>
      </c>
      <c r="BK53" s="24">
        <v>-256076.3</v>
      </c>
      <c r="BL53" s="24">
        <v>-95797.79</v>
      </c>
      <c r="BM53" s="24">
        <v>-92910.32</v>
      </c>
      <c r="BN53" s="24">
        <v>-155730.23000000001</v>
      </c>
      <c r="BO53" s="24">
        <v>-141292.18</v>
      </c>
      <c r="BP53" s="24">
        <v>-49920.44</v>
      </c>
      <c r="BQ53" s="24">
        <v>-143276.44</v>
      </c>
      <c r="BR53" s="24">
        <v>-109721.24</v>
      </c>
      <c r="BS53" s="24">
        <v>-117239.44</v>
      </c>
      <c r="BT53" s="24">
        <v>-66799.960000000006</v>
      </c>
      <c r="BU53" s="24">
        <v>-49196.25</v>
      </c>
      <c r="BV53" s="24">
        <v>-383730.65</v>
      </c>
      <c r="BW53" s="24">
        <v>-78444.639999999999</v>
      </c>
      <c r="BX53" s="24">
        <v>-139692.28</v>
      </c>
      <c r="BY53" s="24">
        <v>-47248.93</v>
      </c>
      <c r="BZ53" s="24">
        <v>-73952.61</v>
      </c>
      <c r="CA53" s="24">
        <v>-22933.32</v>
      </c>
      <c r="CB53" s="24">
        <v>-263279.57</v>
      </c>
      <c r="CC53" s="24">
        <v>7538892.3600000003</v>
      </c>
      <c r="CD53" s="24">
        <v>-100183.51</v>
      </c>
      <c r="CE53" s="24">
        <v>-93867.21</v>
      </c>
      <c r="CF53" s="24">
        <v>-111729.11</v>
      </c>
      <c r="CG53" s="24">
        <v>-68101.350000000006</v>
      </c>
      <c r="CH53" s="24">
        <v>-66485.89</v>
      </c>
      <c r="CI53" s="24">
        <v>-136305.4</v>
      </c>
      <c r="CJ53" s="24">
        <v>-35018.1</v>
      </c>
      <c r="CK53" s="24">
        <v>-134260.54999999999</v>
      </c>
      <c r="CL53" s="24">
        <v>-95931.33</v>
      </c>
      <c r="CM53" s="24">
        <v>-123054.65</v>
      </c>
      <c r="CN53" s="24">
        <v>-159097.43</v>
      </c>
      <c r="CO53" s="24">
        <v>-25472.06</v>
      </c>
      <c r="CP53" s="24">
        <v>-64860.86</v>
      </c>
      <c r="CQ53" s="24">
        <v>-140015.15</v>
      </c>
      <c r="CR53" s="24">
        <v>-72006.78</v>
      </c>
      <c r="CS53" s="24">
        <v>-109176.03</v>
      </c>
      <c r="CT53" s="24">
        <v>-87183.3</v>
      </c>
      <c r="CU53" s="24">
        <v>-170389.72</v>
      </c>
      <c r="CV53" s="24">
        <v>-96368.05</v>
      </c>
      <c r="CW53" s="24">
        <v>-113895.27</v>
      </c>
      <c r="CX53" s="24">
        <v>-86498.45</v>
      </c>
      <c r="CY53" s="24">
        <v>-92640.04</v>
      </c>
      <c r="CZ53" s="24">
        <v>-65068.92</v>
      </c>
      <c r="DA53" s="24">
        <v>15074.02</v>
      </c>
      <c r="DB53" s="24">
        <v>-142480.54999999999</v>
      </c>
      <c r="DC53" s="24">
        <v>-157839.07</v>
      </c>
      <c r="DD53" s="24">
        <v>-75756.69</v>
      </c>
      <c r="DE53" s="24">
        <v>-198077.72</v>
      </c>
      <c r="DF53" s="24">
        <v>-134961.5</v>
      </c>
      <c r="DG53" s="24">
        <v>-127002.19</v>
      </c>
      <c r="DH53" s="24">
        <v>-93995.76</v>
      </c>
      <c r="DI53" s="24">
        <v>-144708.13</v>
      </c>
      <c r="DJ53" s="24">
        <v>-124635.23</v>
      </c>
      <c r="DK53" s="24">
        <v>-55215.98</v>
      </c>
      <c r="DL53" s="24">
        <v>-19546.3</v>
      </c>
      <c r="DM53" s="24">
        <v>-110713.95</v>
      </c>
      <c r="DN53" s="24">
        <v>-94490.91</v>
      </c>
      <c r="DO53" s="24">
        <v>-70320.929999999993</v>
      </c>
      <c r="DP53" s="24">
        <v>-25440.23</v>
      </c>
    </row>
    <row r="54" spans="1:120" ht="14.25" thickBot="1">
      <c r="A54" s="38" t="s">
        <v>267</v>
      </c>
      <c r="B54" s="39">
        <v>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0</v>
      </c>
      <c r="AM54" s="39">
        <v>0</v>
      </c>
      <c r="AN54" s="39">
        <v>0</v>
      </c>
      <c r="AO54" s="39">
        <v>0</v>
      </c>
      <c r="AP54" s="39">
        <v>0</v>
      </c>
      <c r="AQ54" s="39">
        <v>0</v>
      </c>
      <c r="AR54" s="39">
        <v>0</v>
      </c>
      <c r="AS54" s="39">
        <v>0</v>
      </c>
      <c r="AT54" s="39">
        <v>0</v>
      </c>
      <c r="AU54" s="39">
        <v>0</v>
      </c>
      <c r="AV54" s="39">
        <v>0</v>
      </c>
      <c r="AW54" s="39">
        <v>0</v>
      </c>
      <c r="AX54" s="39">
        <v>0</v>
      </c>
      <c r="AY54" s="39">
        <v>0</v>
      </c>
      <c r="AZ54" s="39">
        <v>0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</v>
      </c>
      <c r="BG54" s="39">
        <v>0</v>
      </c>
      <c r="BH54" s="39">
        <v>0</v>
      </c>
      <c r="BI54" s="39">
        <v>0</v>
      </c>
      <c r="BJ54" s="39">
        <v>0</v>
      </c>
      <c r="BK54" s="39">
        <v>0</v>
      </c>
      <c r="BL54" s="39">
        <v>0</v>
      </c>
      <c r="BM54" s="39">
        <v>0</v>
      </c>
      <c r="BN54" s="39">
        <v>0</v>
      </c>
      <c r="BO54" s="39">
        <v>0</v>
      </c>
      <c r="BP54" s="39">
        <v>0</v>
      </c>
      <c r="BQ54" s="39">
        <v>0</v>
      </c>
      <c r="BR54" s="39">
        <v>0</v>
      </c>
      <c r="BS54" s="39">
        <v>0</v>
      </c>
      <c r="BT54" s="39">
        <v>0</v>
      </c>
      <c r="BU54" s="39">
        <v>0</v>
      </c>
      <c r="BV54" s="39">
        <v>0</v>
      </c>
      <c r="BW54" s="39">
        <v>0</v>
      </c>
      <c r="BX54" s="39">
        <v>0</v>
      </c>
      <c r="BY54" s="39">
        <v>0</v>
      </c>
      <c r="BZ54" s="39">
        <v>0</v>
      </c>
      <c r="CA54" s="39">
        <v>0</v>
      </c>
      <c r="CB54" s="39">
        <v>0</v>
      </c>
      <c r="CC54" s="39">
        <v>0</v>
      </c>
      <c r="CD54" s="39">
        <v>0</v>
      </c>
      <c r="CE54" s="39">
        <v>0</v>
      </c>
      <c r="CF54" s="39">
        <v>0</v>
      </c>
      <c r="CG54" s="39">
        <v>0</v>
      </c>
      <c r="CH54" s="39">
        <v>0</v>
      </c>
      <c r="CI54" s="39">
        <v>0</v>
      </c>
      <c r="CJ54" s="39">
        <v>0</v>
      </c>
      <c r="CK54" s="39">
        <v>0</v>
      </c>
      <c r="CL54" s="39">
        <v>0</v>
      </c>
      <c r="CM54" s="39">
        <v>0</v>
      </c>
      <c r="CN54" s="39">
        <v>0</v>
      </c>
      <c r="CO54" s="39">
        <v>0</v>
      </c>
      <c r="CP54" s="39">
        <v>0</v>
      </c>
      <c r="CQ54" s="39">
        <v>0</v>
      </c>
      <c r="CR54" s="39">
        <v>0</v>
      </c>
      <c r="CS54" s="39">
        <v>0</v>
      </c>
      <c r="CT54" s="39">
        <v>0</v>
      </c>
      <c r="CU54" s="39">
        <v>0</v>
      </c>
      <c r="CV54" s="39">
        <v>0</v>
      </c>
      <c r="CW54" s="39">
        <v>0</v>
      </c>
      <c r="CX54" s="39">
        <v>0</v>
      </c>
      <c r="CY54" s="39">
        <v>0</v>
      </c>
      <c r="CZ54" s="39">
        <v>0</v>
      </c>
      <c r="DA54" s="39">
        <v>0</v>
      </c>
      <c r="DB54" s="39">
        <v>0</v>
      </c>
      <c r="DC54" s="39">
        <v>0</v>
      </c>
      <c r="DD54" s="39">
        <v>0</v>
      </c>
      <c r="DE54" s="39">
        <v>0</v>
      </c>
      <c r="DF54" s="39">
        <v>0</v>
      </c>
      <c r="DG54" s="39">
        <v>0</v>
      </c>
      <c r="DH54" s="39">
        <v>0</v>
      </c>
      <c r="DI54" s="39">
        <v>0</v>
      </c>
      <c r="DJ54" s="39">
        <v>0</v>
      </c>
      <c r="DK54" s="39">
        <v>0</v>
      </c>
      <c r="DL54" s="39">
        <v>0</v>
      </c>
      <c r="DM54" s="39">
        <v>0</v>
      </c>
      <c r="DN54" s="39">
        <v>0</v>
      </c>
      <c r="DO54" s="39">
        <v>0</v>
      </c>
      <c r="DP54" s="39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69"/>
  <sheetViews>
    <sheetView topLeftCell="A37" workbookViewId="0">
      <selection activeCell="J68" sqref="J68"/>
    </sheetView>
  </sheetViews>
  <sheetFormatPr defaultRowHeight="12"/>
  <cols>
    <col min="1" max="1" width="8" style="48" bestFit="1" customWidth="1"/>
    <col min="2" max="2" width="15" style="48" bestFit="1" customWidth="1"/>
    <col min="3" max="3" width="14.125" style="48" bestFit="1" customWidth="1"/>
    <col min="4" max="5" width="13.125" style="49" bestFit="1" customWidth="1"/>
    <col min="6" max="6" width="11.375" style="49" bestFit="1" customWidth="1"/>
    <col min="7" max="7" width="13.125" style="49" bestFit="1" customWidth="1"/>
    <col min="8" max="10" width="11.25" style="49" bestFit="1" customWidth="1"/>
    <col min="11" max="11" width="9.625" style="49" customWidth="1"/>
    <col min="12" max="15" width="11.25" style="49" bestFit="1" customWidth="1"/>
    <col min="16" max="16" width="11.375" style="49" bestFit="1" customWidth="1"/>
    <col min="17" max="17" width="11.25" style="49" bestFit="1" customWidth="1"/>
    <col min="18" max="18" width="13.125" style="49" bestFit="1" customWidth="1"/>
    <col min="19" max="20" width="11.25" style="49" bestFit="1" customWidth="1"/>
    <col min="21" max="21" width="8" style="49" bestFit="1" customWidth="1"/>
    <col min="22" max="22" width="6.375" style="49" bestFit="1" customWidth="1"/>
    <col min="23" max="23" width="10.25" style="49" bestFit="1" customWidth="1"/>
    <col min="24" max="25" width="11.25" style="49" bestFit="1" customWidth="1"/>
    <col min="26" max="26" width="8" style="48" bestFit="1" customWidth="1"/>
    <col min="27" max="27" width="9.625" style="48" bestFit="1" customWidth="1"/>
    <col min="28" max="30" width="13.125" style="48" bestFit="1" customWidth="1"/>
    <col min="31" max="32" width="11.25" style="48" bestFit="1" customWidth="1"/>
    <col min="33" max="33" width="9.625" style="48" bestFit="1" customWidth="1"/>
    <col min="34" max="34" width="14.125" style="48" bestFit="1" customWidth="1"/>
    <col min="35" max="37" width="13.125" style="48" bestFit="1" customWidth="1"/>
    <col min="38" max="38" width="11.25" style="48" bestFit="1" customWidth="1"/>
    <col min="39" max="39" width="11.375" style="48" bestFit="1" customWidth="1"/>
    <col min="40" max="41" width="11.25" style="48" bestFit="1" customWidth="1"/>
    <col min="42" max="44" width="13.125" style="48" bestFit="1" customWidth="1"/>
    <col min="45" max="46" width="11.375" style="48" bestFit="1" customWidth="1"/>
    <col min="47" max="49" width="15" style="48" bestFit="1" customWidth="1"/>
    <col min="50" max="50" width="13.125" style="48" bestFit="1" customWidth="1"/>
    <col min="51" max="51" width="11.25" style="48" bestFit="1" customWidth="1"/>
    <col min="52" max="53" width="13.125" style="48" bestFit="1" customWidth="1"/>
    <col min="54" max="54" width="11.375" style="48" bestFit="1" customWidth="1"/>
    <col min="55" max="55" width="9.625" style="48" bestFit="1" customWidth="1"/>
    <col min="56" max="56" width="13.125" style="48" bestFit="1" customWidth="1"/>
    <col min="57" max="57" width="9.625" style="48" bestFit="1" customWidth="1"/>
    <col min="58" max="58" width="13.125" style="48" bestFit="1" customWidth="1"/>
    <col min="59" max="59" width="11.25" style="48" bestFit="1" customWidth="1"/>
    <col min="60" max="60" width="13.125" style="48" bestFit="1" customWidth="1"/>
    <col min="61" max="61" width="15" style="48" bestFit="1" customWidth="1"/>
    <col min="62" max="62" width="14.125" style="48" bestFit="1" customWidth="1"/>
    <col min="63" max="67" width="13.125" style="48" bestFit="1" customWidth="1"/>
    <col min="68" max="69" width="11.25" style="48" bestFit="1" customWidth="1"/>
    <col min="70" max="70" width="13.125" style="48" bestFit="1" customWidth="1"/>
    <col min="71" max="72" width="15" style="48" bestFit="1" customWidth="1"/>
    <col min="73" max="73" width="13.125" style="48" bestFit="1" customWidth="1"/>
    <col min="74" max="74" width="11.25" style="48" bestFit="1" customWidth="1"/>
    <col min="75" max="75" width="16.75" style="48" bestFit="1" customWidth="1"/>
    <col min="76" max="76" width="15" style="48" bestFit="1" customWidth="1"/>
    <col min="77" max="77" width="11.25" style="48" bestFit="1" customWidth="1"/>
    <col min="78" max="78" width="11.375" style="48" bestFit="1" customWidth="1"/>
    <col min="79" max="79" width="11.25" style="48" bestFit="1" customWidth="1"/>
    <col min="80" max="80" width="13.125" style="48" bestFit="1" customWidth="1"/>
    <col min="81" max="83" width="11.25" style="48" bestFit="1" customWidth="1"/>
    <col min="84" max="84" width="13.125" style="48" bestFit="1" customWidth="1"/>
    <col min="85" max="85" width="15" style="48" bestFit="1" customWidth="1"/>
    <col min="86" max="91" width="11.25" style="48" bestFit="1" customWidth="1"/>
    <col min="92" max="92" width="13.125" style="48" bestFit="1" customWidth="1"/>
    <col min="93" max="96" width="11.25" style="48" bestFit="1" customWidth="1"/>
    <col min="97" max="97" width="13.125" style="48" bestFit="1" customWidth="1"/>
    <col min="98" max="99" width="11.25" style="48" bestFit="1" customWidth="1"/>
    <col min="100" max="100" width="15" style="48" bestFit="1" customWidth="1"/>
    <col min="101" max="111" width="11.25" style="48" bestFit="1" customWidth="1"/>
    <col min="112" max="112" width="10.25" style="48" bestFit="1" customWidth="1"/>
    <col min="113" max="113" width="11.375" style="48" bestFit="1" customWidth="1"/>
    <col min="114" max="114" width="11.25" style="48" bestFit="1" customWidth="1"/>
    <col min="115" max="115" width="11.375" style="48" bestFit="1" customWidth="1"/>
    <col min="116" max="122" width="11.25" style="48" bestFit="1" customWidth="1"/>
    <col min="123" max="123" width="15" style="48" bestFit="1" customWidth="1"/>
    <col min="124" max="125" width="11.25" style="48" bestFit="1" customWidth="1"/>
    <col min="126" max="126" width="13.125" style="48" bestFit="1" customWidth="1"/>
    <col min="127" max="127" width="20.375" style="48" bestFit="1" customWidth="1"/>
    <col min="128" max="130" width="13.125" style="48" bestFit="1" customWidth="1"/>
    <col min="131" max="131" width="15" style="48" bestFit="1" customWidth="1"/>
    <col min="132" max="132" width="13.125" style="48" bestFit="1" customWidth="1"/>
    <col min="133" max="133" width="27.625" style="48" bestFit="1" customWidth="1"/>
    <col min="134" max="134" width="20.375" style="48" bestFit="1" customWidth="1"/>
    <col min="135" max="136" width="25.75" style="48" bestFit="1" customWidth="1"/>
    <col min="137" max="137" width="20.375" style="48" bestFit="1" customWidth="1"/>
    <col min="138" max="138" width="24" style="48" bestFit="1" customWidth="1"/>
    <col min="139" max="16384" width="9" style="48"/>
  </cols>
  <sheetData>
    <row r="2" spans="1:138">
      <c r="A2" s="48" t="s">
        <v>272</v>
      </c>
    </row>
    <row r="3" spans="1:138" s="53" customFormat="1">
      <c r="A3" s="50" t="s">
        <v>273</v>
      </c>
      <c r="B3" s="50" t="s">
        <v>274</v>
      </c>
      <c r="C3" s="50" t="s">
        <v>72</v>
      </c>
      <c r="D3" s="51" t="s">
        <v>275</v>
      </c>
      <c r="E3" s="51" t="s">
        <v>276</v>
      </c>
      <c r="F3" s="51" t="s">
        <v>277</v>
      </c>
      <c r="G3" s="51" t="s">
        <v>278</v>
      </c>
      <c r="H3" s="51" t="s">
        <v>279</v>
      </c>
      <c r="I3" s="51" t="s">
        <v>280</v>
      </c>
      <c r="J3" s="51" t="s">
        <v>281</v>
      </c>
      <c r="K3" s="51" t="s">
        <v>282</v>
      </c>
      <c r="L3" s="51" t="s">
        <v>283</v>
      </c>
      <c r="M3" s="51" t="s">
        <v>284</v>
      </c>
      <c r="N3" s="51" t="s">
        <v>285</v>
      </c>
      <c r="O3" s="51" t="s">
        <v>286</v>
      </c>
      <c r="P3" s="51" t="s">
        <v>287</v>
      </c>
      <c r="Q3" s="51" t="s">
        <v>288</v>
      </c>
      <c r="R3" s="51" t="s">
        <v>289</v>
      </c>
      <c r="S3" s="51" t="s">
        <v>290</v>
      </c>
      <c r="T3" s="51" t="s">
        <v>291</v>
      </c>
      <c r="U3" s="51" t="s">
        <v>292</v>
      </c>
      <c r="V3" s="51" t="s">
        <v>293</v>
      </c>
      <c r="W3" s="51" t="s">
        <v>294</v>
      </c>
      <c r="X3" s="51" t="s">
        <v>295</v>
      </c>
      <c r="Y3" s="51" t="s">
        <v>296</v>
      </c>
      <c r="Z3" s="52" t="s">
        <v>74</v>
      </c>
      <c r="AA3" s="52" t="s">
        <v>75</v>
      </c>
      <c r="AB3" s="52" t="s">
        <v>76</v>
      </c>
      <c r="AC3" s="52" t="s">
        <v>77</v>
      </c>
      <c r="AD3" s="52" t="s">
        <v>78</v>
      </c>
      <c r="AE3" s="52" t="s">
        <v>79</v>
      </c>
      <c r="AF3" s="52" t="s">
        <v>80</v>
      </c>
      <c r="AG3" s="52" t="s">
        <v>81</v>
      </c>
      <c r="AH3" s="52" t="s">
        <v>82</v>
      </c>
      <c r="AI3" s="52" t="s">
        <v>83</v>
      </c>
      <c r="AJ3" s="52" t="s">
        <v>84</v>
      </c>
      <c r="AK3" s="52" t="s">
        <v>85</v>
      </c>
      <c r="AL3" s="52" t="s">
        <v>86</v>
      </c>
      <c r="AM3" s="52" t="s">
        <v>87</v>
      </c>
      <c r="AN3" s="52" t="s">
        <v>88</v>
      </c>
      <c r="AO3" s="52" t="s">
        <v>89</v>
      </c>
      <c r="AP3" s="52" t="s">
        <v>90</v>
      </c>
      <c r="AQ3" s="52" t="s">
        <v>91</v>
      </c>
      <c r="AR3" s="52" t="s">
        <v>92</v>
      </c>
      <c r="AS3" s="52" t="s">
        <v>93</v>
      </c>
      <c r="AT3" s="52" t="s">
        <v>94</v>
      </c>
      <c r="AU3" s="52" t="s">
        <v>95</v>
      </c>
      <c r="AV3" s="52" t="s">
        <v>96</v>
      </c>
      <c r="AW3" s="52" t="s">
        <v>97</v>
      </c>
      <c r="AX3" s="52" t="s">
        <v>98</v>
      </c>
      <c r="AY3" s="52" t="s">
        <v>99</v>
      </c>
      <c r="AZ3" s="52" t="s">
        <v>100</v>
      </c>
      <c r="BA3" s="52" t="s">
        <v>101</v>
      </c>
      <c r="BB3" s="52" t="s">
        <v>102</v>
      </c>
      <c r="BC3" s="52" t="s">
        <v>103</v>
      </c>
      <c r="BD3" s="52" t="s">
        <v>104</v>
      </c>
      <c r="BE3" s="52" t="s">
        <v>105</v>
      </c>
      <c r="BF3" s="52" t="s">
        <v>106</v>
      </c>
      <c r="BG3" s="52" t="s">
        <v>107</v>
      </c>
      <c r="BH3" s="52" t="s">
        <v>108</v>
      </c>
      <c r="BI3" s="52" t="s">
        <v>109</v>
      </c>
      <c r="BJ3" s="52" t="s">
        <v>110</v>
      </c>
      <c r="BK3" s="52" t="s">
        <v>111</v>
      </c>
      <c r="BL3" s="52" t="s">
        <v>112</v>
      </c>
      <c r="BM3" s="52" t="s">
        <v>113</v>
      </c>
      <c r="BN3" s="52" t="s">
        <v>114</v>
      </c>
      <c r="BO3" s="52" t="s">
        <v>115</v>
      </c>
      <c r="BP3" s="52" t="s">
        <v>116</v>
      </c>
      <c r="BQ3" s="52" t="s">
        <v>117</v>
      </c>
      <c r="BR3" s="52" t="s">
        <v>118</v>
      </c>
      <c r="BS3" s="52" t="s">
        <v>119</v>
      </c>
      <c r="BT3" s="52" t="s">
        <v>120</v>
      </c>
      <c r="BU3" s="52" t="s">
        <v>210</v>
      </c>
      <c r="BV3" s="52" t="s">
        <v>121</v>
      </c>
      <c r="BW3" s="52" t="s">
        <v>122</v>
      </c>
      <c r="BX3" s="52" t="s">
        <v>297</v>
      </c>
      <c r="BY3" s="52" t="s">
        <v>124</v>
      </c>
      <c r="BZ3" s="52" t="s">
        <v>125</v>
      </c>
      <c r="CA3" s="52" t="s">
        <v>126</v>
      </c>
      <c r="CB3" s="52" t="s">
        <v>127</v>
      </c>
      <c r="CC3" s="52" t="s">
        <v>128</v>
      </c>
      <c r="CD3" s="52" t="s">
        <v>129</v>
      </c>
      <c r="CE3" s="52" t="s">
        <v>130</v>
      </c>
      <c r="CF3" s="52" t="s">
        <v>131</v>
      </c>
      <c r="CG3" s="52" t="s">
        <v>132</v>
      </c>
      <c r="CH3" s="52" t="s">
        <v>133</v>
      </c>
      <c r="CI3" s="52" t="s">
        <v>134</v>
      </c>
      <c r="CJ3" s="52" t="s">
        <v>135</v>
      </c>
      <c r="CK3" s="52" t="s">
        <v>136</v>
      </c>
      <c r="CL3" s="52" t="s">
        <v>137</v>
      </c>
      <c r="CM3" s="52" t="s">
        <v>138</v>
      </c>
      <c r="CN3" s="52" t="s">
        <v>139</v>
      </c>
      <c r="CO3" s="52" t="s">
        <v>140</v>
      </c>
      <c r="CP3" s="52" t="s">
        <v>141</v>
      </c>
      <c r="CQ3" s="52" t="s">
        <v>142</v>
      </c>
      <c r="CR3" s="52" t="s">
        <v>143</v>
      </c>
      <c r="CS3" s="52" t="s">
        <v>144</v>
      </c>
      <c r="CT3" s="52" t="s">
        <v>145</v>
      </c>
      <c r="CU3" s="52" t="s">
        <v>146</v>
      </c>
      <c r="CV3" s="52" t="s">
        <v>147</v>
      </c>
      <c r="CW3" s="52" t="s">
        <v>148</v>
      </c>
      <c r="CX3" s="52" t="s">
        <v>149</v>
      </c>
      <c r="CY3" s="52" t="s">
        <v>150</v>
      </c>
      <c r="CZ3" s="52" t="s">
        <v>151</v>
      </c>
      <c r="DA3" s="52" t="s">
        <v>152</v>
      </c>
      <c r="DB3" s="52" t="s">
        <v>153</v>
      </c>
      <c r="DC3" s="52" t="s">
        <v>154</v>
      </c>
      <c r="DD3" s="52" t="s">
        <v>155</v>
      </c>
      <c r="DE3" s="52" t="s">
        <v>156</v>
      </c>
      <c r="DF3" s="52" t="s">
        <v>157</v>
      </c>
      <c r="DG3" s="52" t="s">
        <v>158</v>
      </c>
      <c r="DH3" s="52" t="s">
        <v>159</v>
      </c>
      <c r="DI3" s="52" t="s">
        <v>160</v>
      </c>
      <c r="DJ3" s="52" t="s">
        <v>161</v>
      </c>
      <c r="DK3" s="52" t="s">
        <v>162</v>
      </c>
      <c r="DL3" s="52" t="s">
        <v>163</v>
      </c>
      <c r="DM3" s="52" t="s">
        <v>164</v>
      </c>
      <c r="DN3" s="52" t="s">
        <v>165</v>
      </c>
      <c r="DO3" s="52" t="s">
        <v>166</v>
      </c>
      <c r="DP3" s="52" t="s">
        <v>167</v>
      </c>
      <c r="DQ3" s="52" t="s">
        <v>168</v>
      </c>
      <c r="DR3" s="52" t="s">
        <v>169</v>
      </c>
      <c r="DS3" s="52" t="s">
        <v>212</v>
      </c>
      <c r="DT3" s="52" t="s">
        <v>170</v>
      </c>
      <c r="DU3" s="52" t="s">
        <v>171</v>
      </c>
      <c r="DV3" s="52" t="s">
        <v>172</v>
      </c>
      <c r="DW3" s="52" t="s">
        <v>213</v>
      </c>
      <c r="DX3" s="52" t="s">
        <v>173</v>
      </c>
      <c r="DY3" s="52" t="s">
        <v>174</v>
      </c>
      <c r="DZ3" s="52" t="s">
        <v>175</v>
      </c>
      <c r="EA3" s="52" t="s">
        <v>214</v>
      </c>
      <c r="EB3" s="52" t="s">
        <v>176</v>
      </c>
      <c r="EC3" s="52" t="s">
        <v>177</v>
      </c>
      <c r="ED3" s="52" t="s">
        <v>178</v>
      </c>
      <c r="EE3" s="52" t="s">
        <v>179</v>
      </c>
      <c r="EF3" s="52" t="s">
        <v>180</v>
      </c>
      <c r="EG3" s="52" t="s">
        <v>181</v>
      </c>
      <c r="EH3" s="52" t="s">
        <v>182</v>
      </c>
    </row>
    <row r="4" spans="1:138">
      <c r="A4" s="54" t="s">
        <v>298</v>
      </c>
      <c r="B4" s="54" t="s">
        <v>299</v>
      </c>
      <c r="C4" s="55">
        <v>1589949.3000000003</v>
      </c>
      <c r="D4" s="56">
        <v>300000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7">
        <v>0</v>
      </c>
      <c r="AA4" s="57">
        <v>0</v>
      </c>
      <c r="AB4" s="58">
        <v>0</v>
      </c>
      <c r="AC4" s="58">
        <v>0</v>
      </c>
      <c r="AD4" s="58">
        <v>0</v>
      </c>
      <c r="AE4" s="58">
        <v>0</v>
      </c>
      <c r="AF4" s="59">
        <v>0</v>
      </c>
      <c r="AG4" s="59">
        <v>0</v>
      </c>
      <c r="AH4" s="58">
        <v>1289949.3000000003</v>
      </c>
      <c r="AI4" s="57">
        <v>0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57">
        <v>0</v>
      </c>
      <c r="AP4" s="57">
        <v>0</v>
      </c>
      <c r="AQ4" s="57">
        <v>0</v>
      </c>
      <c r="AR4" s="57">
        <v>0</v>
      </c>
      <c r="AS4" s="57">
        <v>0</v>
      </c>
      <c r="AT4" s="57">
        <v>0</v>
      </c>
      <c r="AU4" s="57">
        <v>0</v>
      </c>
      <c r="AV4" s="57">
        <v>0</v>
      </c>
      <c r="AW4" s="57">
        <v>0</v>
      </c>
      <c r="AX4" s="57">
        <v>0</v>
      </c>
      <c r="AY4" s="57">
        <v>0</v>
      </c>
      <c r="AZ4" s="57">
        <v>0</v>
      </c>
      <c r="BA4" s="57">
        <v>0</v>
      </c>
      <c r="BB4" s="57">
        <v>0</v>
      </c>
      <c r="BC4" s="57">
        <v>0</v>
      </c>
      <c r="BD4" s="57">
        <v>0</v>
      </c>
      <c r="BE4" s="57">
        <v>0</v>
      </c>
      <c r="BF4" s="57">
        <v>0</v>
      </c>
      <c r="BG4" s="57">
        <v>55320.42</v>
      </c>
      <c r="BH4" s="57">
        <v>0</v>
      </c>
      <c r="BI4" s="57">
        <v>28254</v>
      </c>
      <c r="BJ4" s="58">
        <v>1206374.8800000004</v>
      </c>
      <c r="BK4" s="57">
        <v>47583.95</v>
      </c>
      <c r="BL4" s="57">
        <v>92139.95</v>
      </c>
      <c r="BM4" s="57">
        <v>111200.7</v>
      </c>
      <c r="BN4" s="57">
        <v>26115.38</v>
      </c>
      <c r="BO4" s="57">
        <v>68582.13</v>
      </c>
      <c r="BP4" s="57">
        <v>57191.01</v>
      </c>
      <c r="BQ4" s="57">
        <v>29827.9</v>
      </c>
      <c r="BR4" s="57">
        <v>71328.14</v>
      </c>
      <c r="BS4" s="57">
        <v>19171.38</v>
      </c>
      <c r="BT4" s="57">
        <v>11312.15</v>
      </c>
      <c r="BU4" s="57">
        <v>71081.87</v>
      </c>
      <c r="BV4" s="57">
        <v>32747.94</v>
      </c>
      <c r="BW4" s="57">
        <v>31489.25</v>
      </c>
      <c r="BX4" s="57">
        <v>8126.98</v>
      </c>
      <c r="BY4" s="57">
        <v>31748.04</v>
      </c>
      <c r="BZ4" s="57">
        <v>32919.019999999997</v>
      </c>
      <c r="CA4" s="57">
        <v>18148.580000000002</v>
      </c>
      <c r="CB4" s="57">
        <v>73654.27</v>
      </c>
      <c r="CC4" s="57">
        <v>9574.77</v>
      </c>
      <c r="CD4" s="57">
        <v>12932.84</v>
      </c>
      <c r="CE4" s="57">
        <v>24789.38</v>
      </c>
      <c r="CF4" s="57">
        <v>29849.62</v>
      </c>
      <c r="CG4" s="57">
        <v>6954.26</v>
      </c>
      <c r="CH4" s="57">
        <v>7830.93</v>
      </c>
      <c r="CI4" s="57">
        <v>3761.11</v>
      </c>
      <c r="CJ4" s="57">
        <v>18972.939999999999</v>
      </c>
      <c r="CK4" s="57">
        <v>12403.16</v>
      </c>
      <c r="CL4" s="57">
        <v>16195.33</v>
      </c>
      <c r="CM4" s="57">
        <v>15532.02</v>
      </c>
      <c r="CN4" s="57">
        <v>-3046.08</v>
      </c>
      <c r="CO4" s="57">
        <v>2985.63</v>
      </c>
      <c r="CP4" s="57">
        <v>14615.63</v>
      </c>
      <c r="CQ4" s="57">
        <v>4985.68</v>
      </c>
      <c r="CR4" s="57">
        <v>8335.27</v>
      </c>
      <c r="CS4" s="57">
        <v>2579.1799999999998</v>
      </c>
      <c r="CT4" s="57">
        <v>15473.79</v>
      </c>
      <c r="CU4" s="57">
        <v>23819.27</v>
      </c>
      <c r="CV4" s="57">
        <v>588.14</v>
      </c>
      <c r="CW4" s="57">
        <v>1483.56</v>
      </c>
      <c r="CX4" s="57">
        <v>257.76</v>
      </c>
      <c r="CY4" s="57">
        <v>4360.01</v>
      </c>
      <c r="CZ4" s="57">
        <v>9.1300000000000008</v>
      </c>
      <c r="DA4" s="57">
        <v>1267.8499999999999</v>
      </c>
      <c r="DB4" s="57">
        <v>7060.9</v>
      </c>
      <c r="DC4" s="57">
        <v>2734.79</v>
      </c>
      <c r="DD4" s="57">
        <v>-1718.4</v>
      </c>
      <c r="DE4" s="57">
        <v>1665.06</v>
      </c>
      <c r="DF4" s="57">
        <v>8245.92</v>
      </c>
      <c r="DG4" s="57">
        <v>2725.64</v>
      </c>
      <c r="DH4" s="57">
        <v>2034.67</v>
      </c>
      <c r="DI4" s="57">
        <v>3763.08</v>
      </c>
      <c r="DJ4" s="57">
        <v>282.36</v>
      </c>
      <c r="DK4" s="57">
        <v>2524.73</v>
      </c>
      <c r="DL4" s="57">
        <v>1606.69</v>
      </c>
      <c r="DM4" s="57">
        <v>1308.1400000000001</v>
      </c>
      <c r="DN4" s="57">
        <v>861.57</v>
      </c>
      <c r="DO4" s="57">
        <v>380.13</v>
      </c>
      <c r="DP4" s="57">
        <v>617.87</v>
      </c>
      <c r="DQ4" s="57">
        <v>4900.49</v>
      </c>
      <c r="DR4" s="57">
        <v>24178.6</v>
      </c>
      <c r="DS4" s="57">
        <v>6915.08</v>
      </c>
      <c r="DT4" s="57">
        <v>12556.82</v>
      </c>
      <c r="DU4" s="57">
        <v>1773.82</v>
      </c>
      <c r="DV4" s="57">
        <v>1267.55</v>
      </c>
      <c r="DW4" s="57">
        <v>30419.79</v>
      </c>
      <c r="DX4" s="57">
        <v>4724.93</v>
      </c>
      <c r="DY4" s="57">
        <v>5524.83</v>
      </c>
      <c r="DZ4" s="57">
        <v>7282.68</v>
      </c>
      <c r="EA4" s="57">
        <v>548.78</v>
      </c>
      <c r="EB4" s="57">
        <v>1308.54</v>
      </c>
      <c r="EC4" s="57">
        <v>0</v>
      </c>
      <c r="ED4" s="57">
        <v>0</v>
      </c>
      <c r="EE4" s="57">
        <v>0</v>
      </c>
      <c r="EF4" s="57">
        <v>0</v>
      </c>
      <c r="EG4" s="57">
        <v>0</v>
      </c>
      <c r="EH4" s="57">
        <v>0</v>
      </c>
    </row>
    <row r="5" spans="1:138">
      <c r="A5" s="54" t="s">
        <v>298</v>
      </c>
      <c r="B5" s="54" t="s">
        <v>0</v>
      </c>
      <c r="C5" s="55">
        <v>3490566.04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7">
        <v>0</v>
      </c>
      <c r="AA5" s="57">
        <v>0</v>
      </c>
      <c r="AB5" s="58">
        <v>0</v>
      </c>
      <c r="AC5" s="58">
        <v>0</v>
      </c>
      <c r="AD5" s="58">
        <v>0</v>
      </c>
      <c r="AE5" s="58">
        <v>0</v>
      </c>
      <c r="AF5" s="59">
        <v>0</v>
      </c>
      <c r="AG5" s="59">
        <v>0</v>
      </c>
      <c r="AH5" s="58">
        <v>3490566.04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0</v>
      </c>
      <c r="AR5" s="57">
        <v>0</v>
      </c>
      <c r="AS5" s="57">
        <v>0</v>
      </c>
      <c r="AT5" s="57">
        <v>0</v>
      </c>
      <c r="AU5" s="57">
        <v>0</v>
      </c>
      <c r="AV5" s="57">
        <v>0</v>
      </c>
      <c r="AW5" s="57">
        <v>0</v>
      </c>
      <c r="AX5" s="57">
        <v>0</v>
      </c>
      <c r="AY5" s="57">
        <v>0</v>
      </c>
      <c r="AZ5" s="57">
        <v>0</v>
      </c>
      <c r="BA5" s="57">
        <v>0</v>
      </c>
      <c r="BB5" s="57">
        <v>0</v>
      </c>
      <c r="BC5" s="57">
        <v>0</v>
      </c>
      <c r="BD5" s="57">
        <v>3490566.04</v>
      </c>
      <c r="BE5" s="57">
        <v>0</v>
      </c>
      <c r="BF5" s="57">
        <v>0</v>
      </c>
      <c r="BG5" s="57">
        <v>0</v>
      </c>
      <c r="BH5" s="57">
        <v>0</v>
      </c>
      <c r="BI5" s="57">
        <v>0</v>
      </c>
      <c r="BJ5" s="58">
        <v>0</v>
      </c>
      <c r="BK5" s="57">
        <v>0</v>
      </c>
      <c r="BL5" s="57">
        <v>0</v>
      </c>
      <c r="BM5" s="57">
        <v>0</v>
      </c>
      <c r="BN5" s="57">
        <v>0</v>
      </c>
      <c r="BO5" s="57">
        <v>0</v>
      </c>
      <c r="BP5" s="57">
        <v>0</v>
      </c>
      <c r="BQ5" s="57">
        <v>0</v>
      </c>
      <c r="BR5" s="57">
        <v>0</v>
      </c>
      <c r="BS5" s="57">
        <v>0</v>
      </c>
      <c r="BT5" s="57">
        <v>0</v>
      </c>
      <c r="BU5" s="57">
        <v>0</v>
      </c>
      <c r="BV5" s="57">
        <v>0</v>
      </c>
      <c r="BW5" s="57">
        <v>0</v>
      </c>
      <c r="BX5" s="57">
        <v>0</v>
      </c>
      <c r="BY5" s="57">
        <v>0</v>
      </c>
      <c r="BZ5" s="57">
        <v>0</v>
      </c>
      <c r="CA5" s="57">
        <v>0</v>
      </c>
      <c r="CB5" s="57">
        <v>0</v>
      </c>
      <c r="CC5" s="57">
        <v>0</v>
      </c>
      <c r="CD5" s="57">
        <v>0</v>
      </c>
      <c r="CE5" s="57">
        <v>0</v>
      </c>
      <c r="CF5" s="57">
        <v>0</v>
      </c>
      <c r="CG5" s="57">
        <v>0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>
        <v>0</v>
      </c>
      <c r="CO5" s="57">
        <v>0</v>
      </c>
      <c r="CP5" s="57">
        <v>0</v>
      </c>
      <c r="CQ5" s="57">
        <v>0</v>
      </c>
      <c r="CR5" s="57">
        <v>0</v>
      </c>
      <c r="CS5" s="57">
        <v>0</v>
      </c>
      <c r="CT5" s="57">
        <v>0</v>
      </c>
      <c r="CU5" s="57">
        <v>0</v>
      </c>
      <c r="CV5" s="57">
        <v>0</v>
      </c>
      <c r="CW5" s="57">
        <v>0</v>
      </c>
      <c r="CX5" s="57">
        <v>0</v>
      </c>
      <c r="CY5" s="57">
        <v>0</v>
      </c>
      <c r="CZ5" s="57">
        <v>0</v>
      </c>
      <c r="DA5" s="57">
        <v>0</v>
      </c>
      <c r="DB5" s="57">
        <v>0</v>
      </c>
      <c r="DC5" s="57">
        <v>0</v>
      </c>
      <c r="DD5" s="57">
        <v>0</v>
      </c>
      <c r="DE5" s="57">
        <v>0</v>
      </c>
      <c r="DF5" s="57">
        <v>0</v>
      </c>
      <c r="DG5" s="57">
        <v>0</v>
      </c>
      <c r="DH5" s="57">
        <v>0</v>
      </c>
      <c r="DI5" s="57">
        <v>0</v>
      </c>
      <c r="DJ5" s="57">
        <v>0</v>
      </c>
      <c r="DK5" s="57">
        <v>0</v>
      </c>
      <c r="DL5" s="57">
        <v>0</v>
      </c>
      <c r="DM5" s="57">
        <v>0</v>
      </c>
      <c r="DN5" s="57">
        <v>0</v>
      </c>
      <c r="DO5" s="57">
        <v>0</v>
      </c>
      <c r="DP5" s="57">
        <v>0</v>
      </c>
      <c r="DQ5" s="57">
        <v>0</v>
      </c>
      <c r="DR5" s="57">
        <v>0</v>
      </c>
      <c r="DS5" s="57">
        <v>0</v>
      </c>
      <c r="DT5" s="57">
        <v>0</v>
      </c>
      <c r="DU5" s="57">
        <v>0</v>
      </c>
      <c r="DV5" s="57">
        <v>0</v>
      </c>
      <c r="DW5" s="57">
        <v>0</v>
      </c>
      <c r="DX5" s="57">
        <v>0</v>
      </c>
      <c r="DY5" s="57">
        <v>0</v>
      </c>
      <c r="DZ5" s="57">
        <v>0</v>
      </c>
      <c r="EA5" s="57">
        <v>0</v>
      </c>
      <c r="EB5" s="57">
        <v>0</v>
      </c>
      <c r="EC5" s="57">
        <v>0</v>
      </c>
      <c r="ED5" s="57">
        <v>0</v>
      </c>
      <c r="EE5" s="57">
        <v>0</v>
      </c>
      <c r="EF5" s="57">
        <v>0</v>
      </c>
      <c r="EG5" s="57">
        <v>0</v>
      </c>
      <c r="EH5" s="57">
        <v>0</v>
      </c>
    </row>
    <row r="6" spans="1:138">
      <c r="A6" s="54" t="s">
        <v>298</v>
      </c>
      <c r="B6" s="54" t="s">
        <v>1</v>
      </c>
      <c r="C6" s="55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7">
        <v>0</v>
      </c>
      <c r="AA6" s="57">
        <v>0</v>
      </c>
      <c r="AB6" s="58">
        <v>0</v>
      </c>
      <c r="AC6" s="58">
        <v>0</v>
      </c>
      <c r="AD6" s="58">
        <v>0</v>
      </c>
      <c r="AE6" s="58">
        <v>0</v>
      </c>
      <c r="AF6" s="59">
        <v>0</v>
      </c>
      <c r="AG6" s="59">
        <v>0</v>
      </c>
      <c r="AH6" s="58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0</v>
      </c>
      <c r="AT6" s="57">
        <v>0</v>
      </c>
      <c r="AU6" s="57">
        <v>0</v>
      </c>
      <c r="AV6" s="57">
        <v>0</v>
      </c>
      <c r="AW6" s="57">
        <v>0</v>
      </c>
      <c r="AX6" s="57">
        <v>0</v>
      </c>
      <c r="AY6" s="57">
        <v>0</v>
      </c>
      <c r="AZ6" s="57">
        <v>0</v>
      </c>
      <c r="BA6" s="57">
        <v>0</v>
      </c>
      <c r="BB6" s="57">
        <v>0</v>
      </c>
      <c r="BC6" s="57">
        <v>0</v>
      </c>
      <c r="BD6" s="57">
        <v>0</v>
      </c>
      <c r="BE6" s="57">
        <v>0</v>
      </c>
      <c r="BF6" s="57">
        <v>0</v>
      </c>
      <c r="BG6" s="57">
        <v>0</v>
      </c>
      <c r="BH6" s="57">
        <v>0</v>
      </c>
      <c r="BI6" s="57">
        <v>0</v>
      </c>
      <c r="BJ6" s="58">
        <v>0</v>
      </c>
      <c r="BK6" s="57">
        <v>0</v>
      </c>
      <c r="BL6" s="57">
        <v>0</v>
      </c>
      <c r="BM6" s="57">
        <v>0</v>
      </c>
      <c r="BN6" s="57">
        <v>0</v>
      </c>
      <c r="BO6" s="57">
        <v>0</v>
      </c>
      <c r="BP6" s="57">
        <v>0</v>
      </c>
      <c r="BQ6" s="57">
        <v>0</v>
      </c>
      <c r="BR6" s="57">
        <v>0</v>
      </c>
      <c r="BS6" s="57">
        <v>0</v>
      </c>
      <c r="BT6" s="57">
        <v>0</v>
      </c>
      <c r="BU6" s="57">
        <v>0</v>
      </c>
      <c r="BV6" s="57">
        <v>0</v>
      </c>
      <c r="BW6" s="57">
        <v>0</v>
      </c>
      <c r="BX6" s="57">
        <v>0</v>
      </c>
      <c r="BY6" s="57">
        <v>0</v>
      </c>
      <c r="BZ6" s="57">
        <v>0</v>
      </c>
      <c r="CA6" s="57">
        <v>0</v>
      </c>
      <c r="CB6" s="57">
        <v>0</v>
      </c>
      <c r="CC6" s="57">
        <v>0</v>
      </c>
      <c r="CD6" s="57">
        <v>0</v>
      </c>
      <c r="CE6" s="57">
        <v>0</v>
      </c>
      <c r="CF6" s="57">
        <v>0</v>
      </c>
      <c r="CG6" s="57">
        <v>0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>
        <v>0</v>
      </c>
      <c r="CO6" s="57">
        <v>0</v>
      </c>
      <c r="CP6" s="57">
        <v>0</v>
      </c>
      <c r="CQ6" s="57">
        <v>0</v>
      </c>
      <c r="CR6" s="57">
        <v>0</v>
      </c>
      <c r="CS6" s="57">
        <v>0</v>
      </c>
      <c r="CT6" s="57">
        <v>0</v>
      </c>
      <c r="CU6" s="57">
        <v>0</v>
      </c>
      <c r="CV6" s="57">
        <v>0</v>
      </c>
      <c r="CW6" s="57">
        <v>0</v>
      </c>
      <c r="CX6" s="57">
        <v>0</v>
      </c>
      <c r="CY6" s="57">
        <v>0</v>
      </c>
      <c r="CZ6" s="57">
        <v>0</v>
      </c>
      <c r="DA6" s="57">
        <v>0</v>
      </c>
      <c r="DB6" s="57">
        <v>0</v>
      </c>
      <c r="DC6" s="57">
        <v>0</v>
      </c>
      <c r="DD6" s="57">
        <v>0</v>
      </c>
      <c r="DE6" s="57">
        <v>0</v>
      </c>
      <c r="DF6" s="57">
        <v>0</v>
      </c>
      <c r="DG6" s="57">
        <v>0</v>
      </c>
      <c r="DH6" s="57">
        <v>0</v>
      </c>
      <c r="DI6" s="57">
        <v>0</v>
      </c>
      <c r="DJ6" s="57">
        <v>0</v>
      </c>
      <c r="DK6" s="57">
        <v>0</v>
      </c>
      <c r="DL6" s="57">
        <v>0</v>
      </c>
      <c r="DM6" s="57">
        <v>0</v>
      </c>
      <c r="DN6" s="57">
        <v>0</v>
      </c>
      <c r="DO6" s="57">
        <v>0</v>
      </c>
      <c r="DP6" s="57">
        <v>0</v>
      </c>
      <c r="DQ6" s="57">
        <v>0</v>
      </c>
      <c r="DR6" s="57">
        <v>0</v>
      </c>
      <c r="DS6" s="57">
        <v>0</v>
      </c>
      <c r="DT6" s="57">
        <v>0</v>
      </c>
      <c r="DU6" s="57">
        <v>0</v>
      </c>
      <c r="DV6" s="57">
        <v>0</v>
      </c>
      <c r="DW6" s="57">
        <v>0</v>
      </c>
      <c r="DX6" s="57">
        <v>0</v>
      </c>
      <c r="DY6" s="57">
        <v>0</v>
      </c>
      <c r="DZ6" s="57">
        <v>0</v>
      </c>
      <c r="EA6" s="57">
        <v>0</v>
      </c>
      <c r="EB6" s="57">
        <v>0</v>
      </c>
      <c r="EC6" s="57">
        <v>0</v>
      </c>
      <c r="ED6" s="57">
        <v>0</v>
      </c>
      <c r="EE6" s="57">
        <v>0</v>
      </c>
      <c r="EF6" s="57">
        <v>0</v>
      </c>
      <c r="EG6" s="57">
        <v>0</v>
      </c>
      <c r="EH6" s="57">
        <v>0</v>
      </c>
    </row>
    <row r="7" spans="1:138">
      <c r="A7" s="54" t="s">
        <v>298</v>
      </c>
      <c r="B7" s="54" t="s">
        <v>300</v>
      </c>
      <c r="C7" s="55">
        <v>892070.46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7">
        <v>0</v>
      </c>
      <c r="AA7" s="57">
        <v>0</v>
      </c>
      <c r="AB7" s="58">
        <v>0</v>
      </c>
      <c r="AC7" s="58">
        <v>0</v>
      </c>
      <c r="AD7" s="58">
        <v>0</v>
      </c>
      <c r="AE7" s="58">
        <v>0</v>
      </c>
      <c r="AF7" s="59">
        <v>0</v>
      </c>
      <c r="AG7" s="59">
        <v>0</v>
      </c>
      <c r="AH7" s="58">
        <v>892070.46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>
        <v>0</v>
      </c>
      <c r="AP7" s="57">
        <v>0</v>
      </c>
      <c r="AQ7" s="57">
        <v>0</v>
      </c>
      <c r="AR7" s="57">
        <v>0</v>
      </c>
      <c r="AS7" s="57">
        <v>0</v>
      </c>
      <c r="AT7" s="57">
        <v>0</v>
      </c>
      <c r="AU7" s="57">
        <v>0</v>
      </c>
      <c r="AV7" s="57">
        <v>0</v>
      </c>
      <c r="AW7" s="57">
        <v>0</v>
      </c>
      <c r="AX7" s="57">
        <v>0</v>
      </c>
      <c r="AY7" s="57">
        <v>0</v>
      </c>
      <c r="AZ7" s="57">
        <v>0</v>
      </c>
      <c r="BA7" s="57">
        <v>0</v>
      </c>
      <c r="BB7" s="57">
        <v>0</v>
      </c>
      <c r="BC7" s="57">
        <v>0</v>
      </c>
      <c r="BD7" s="57">
        <v>0</v>
      </c>
      <c r="BE7" s="57">
        <v>0</v>
      </c>
      <c r="BF7" s="57">
        <v>2500</v>
      </c>
      <c r="BG7" s="57">
        <v>19000</v>
      </c>
      <c r="BH7" s="57">
        <v>0</v>
      </c>
      <c r="BI7" s="57">
        <v>0</v>
      </c>
      <c r="BJ7" s="58">
        <v>870570.46</v>
      </c>
      <c r="BK7" s="57">
        <v>39388</v>
      </c>
      <c r="BL7" s="57">
        <v>85874.59</v>
      </c>
      <c r="BM7" s="57">
        <v>13775</v>
      </c>
      <c r="BN7" s="57">
        <v>136455.25</v>
      </c>
      <c r="BO7" s="57">
        <v>72834</v>
      </c>
      <c r="BP7" s="57">
        <v>13274</v>
      </c>
      <c r="BQ7" s="57">
        <v>5930</v>
      </c>
      <c r="BR7" s="57">
        <v>17850</v>
      </c>
      <c r="BS7" s="57">
        <v>9720</v>
      </c>
      <c r="BT7" s="57">
        <v>8348.85</v>
      </c>
      <c r="BU7" s="57">
        <v>24305</v>
      </c>
      <c r="BV7" s="57">
        <v>7729</v>
      </c>
      <c r="BW7" s="57">
        <v>24400</v>
      </c>
      <c r="BX7" s="57">
        <v>6221</v>
      </c>
      <c r="BY7" s="57">
        <v>13820</v>
      </c>
      <c r="BZ7" s="57">
        <v>6828.51</v>
      </c>
      <c r="CA7" s="57">
        <v>-3913</v>
      </c>
      <c r="CB7" s="57">
        <v>-1079</v>
      </c>
      <c r="CC7" s="57">
        <v>6924</v>
      </c>
      <c r="CD7" s="57">
        <v>42062</v>
      </c>
      <c r="CE7" s="57">
        <v>9330</v>
      </c>
      <c r="CF7" s="57">
        <v>0</v>
      </c>
      <c r="CG7" s="57">
        <v>11862</v>
      </c>
      <c r="CH7" s="57">
        <v>13499</v>
      </c>
      <c r="CI7" s="57">
        <v>4530</v>
      </c>
      <c r="CJ7" s="57">
        <v>5511</v>
      </c>
      <c r="CK7" s="57">
        <v>7280</v>
      </c>
      <c r="CL7" s="57">
        <v>7580</v>
      </c>
      <c r="CM7" s="57">
        <v>4538</v>
      </c>
      <c r="CN7" s="57">
        <v>60552.55</v>
      </c>
      <c r="CO7" s="57">
        <v>6414</v>
      </c>
      <c r="CP7" s="57">
        <v>2124</v>
      </c>
      <c r="CQ7" s="57">
        <v>1100</v>
      </c>
      <c r="CR7" s="57">
        <v>5473</v>
      </c>
      <c r="CS7" s="57">
        <v>2414</v>
      </c>
      <c r="CT7" s="57">
        <v>3468</v>
      </c>
      <c r="CU7" s="57">
        <v>10309.42</v>
      </c>
      <c r="CV7" s="57">
        <v>3521</v>
      </c>
      <c r="CW7" s="57">
        <v>210</v>
      </c>
      <c r="CX7" s="57">
        <v>190</v>
      </c>
      <c r="CY7" s="57">
        <v>0</v>
      </c>
      <c r="CZ7" s="57">
        <v>700</v>
      </c>
      <c r="DA7" s="57">
        <v>9712.11</v>
      </c>
      <c r="DB7" s="57">
        <v>5581</v>
      </c>
      <c r="DC7" s="57">
        <v>4144</v>
      </c>
      <c r="DD7" s="57">
        <v>3269.72</v>
      </c>
      <c r="DE7" s="57">
        <v>4938</v>
      </c>
      <c r="DF7" s="57">
        <v>12220</v>
      </c>
      <c r="DG7" s="57">
        <v>1739</v>
      </c>
      <c r="DH7" s="57">
        <v>1140</v>
      </c>
      <c r="DI7" s="57">
        <v>5436</v>
      </c>
      <c r="DJ7" s="57">
        <v>50</v>
      </c>
      <c r="DK7" s="57">
        <v>5020</v>
      </c>
      <c r="DL7" s="57">
        <v>2760</v>
      </c>
      <c r="DM7" s="57">
        <v>19320</v>
      </c>
      <c r="DN7" s="57">
        <v>1140</v>
      </c>
      <c r="DO7" s="57">
        <v>5740</v>
      </c>
      <c r="DP7" s="57">
        <v>1576.36</v>
      </c>
      <c r="DQ7" s="57">
        <v>5036.1000000000004</v>
      </c>
      <c r="DR7" s="57">
        <v>670</v>
      </c>
      <c r="DS7" s="57">
        <v>8802</v>
      </c>
      <c r="DT7" s="57">
        <v>9850</v>
      </c>
      <c r="DU7" s="57">
        <v>6254</v>
      </c>
      <c r="DV7" s="57">
        <v>4569</v>
      </c>
      <c r="DW7" s="57">
        <v>10454</v>
      </c>
      <c r="DX7" s="57">
        <v>19000</v>
      </c>
      <c r="DY7" s="57">
        <v>11573</v>
      </c>
      <c r="DZ7" s="57">
        <v>3520</v>
      </c>
      <c r="EA7" s="57">
        <v>8023</v>
      </c>
      <c r="EB7" s="57">
        <v>7680</v>
      </c>
      <c r="EC7" s="57">
        <v>0</v>
      </c>
      <c r="ED7" s="57">
        <v>0</v>
      </c>
      <c r="EE7" s="57">
        <v>0</v>
      </c>
      <c r="EF7" s="57">
        <v>0</v>
      </c>
      <c r="EG7" s="57">
        <v>0</v>
      </c>
      <c r="EH7" s="57">
        <v>0</v>
      </c>
    </row>
    <row r="8" spans="1:138">
      <c r="A8" s="54" t="s">
        <v>298</v>
      </c>
      <c r="B8" s="54" t="s">
        <v>2</v>
      </c>
      <c r="C8" s="55">
        <v>1638.97</v>
      </c>
      <c r="D8" s="56">
        <v>0</v>
      </c>
      <c r="E8" s="56">
        <v>0</v>
      </c>
      <c r="F8" s="56">
        <v>320</v>
      </c>
      <c r="G8" s="56">
        <v>1318.97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7">
        <v>0</v>
      </c>
      <c r="AA8" s="57">
        <v>0</v>
      </c>
      <c r="AB8" s="58">
        <v>0</v>
      </c>
      <c r="AC8" s="58">
        <v>0</v>
      </c>
      <c r="AD8" s="58">
        <v>0</v>
      </c>
      <c r="AE8" s="58">
        <v>0</v>
      </c>
      <c r="AF8" s="59">
        <v>0</v>
      </c>
      <c r="AG8" s="59">
        <v>0</v>
      </c>
      <c r="AH8" s="58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8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0</v>
      </c>
      <c r="DQ8" s="57">
        <v>0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</v>
      </c>
    </row>
    <row r="9" spans="1:138">
      <c r="A9" s="54" t="s">
        <v>298</v>
      </c>
      <c r="B9" s="54" t="s">
        <v>301</v>
      </c>
      <c r="C9" s="55">
        <v>1194156.2399999998</v>
      </c>
      <c r="D9" s="56">
        <v>0</v>
      </c>
      <c r="E9" s="56">
        <v>-306135.03999999998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7">
        <v>0</v>
      </c>
      <c r="AA9" s="57">
        <v>0</v>
      </c>
      <c r="AB9" s="58">
        <v>524884.32999999996</v>
      </c>
      <c r="AC9" s="58">
        <v>93396.23000000001</v>
      </c>
      <c r="AD9" s="58">
        <v>149877.74</v>
      </c>
      <c r="AE9" s="58">
        <v>-4.55</v>
      </c>
      <c r="AF9" s="59">
        <v>3839.42</v>
      </c>
      <c r="AG9" s="59">
        <v>0</v>
      </c>
      <c r="AH9" s="58">
        <v>728298.10999999987</v>
      </c>
      <c r="AI9" s="57">
        <v>-2.41</v>
      </c>
      <c r="AJ9" s="57">
        <v>255732.34</v>
      </c>
      <c r="AK9" s="57">
        <v>111139.75</v>
      </c>
      <c r="AL9" s="57">
        <v>61172.5</v>
      </c>
      <c r="AM9" s="57">
        <v>36073.68</v>
      </c>
      <c r="AN9" s="57">
        <v>58347.199999999997</v>
      </c>
      <c r="AO9" s="57">
        <v>2421.27</v>
      </c>
      <c r="AP9" s="57">
        <v>0</v>
      </c>
      <c r="AQ9" s="57">
        <v>76428.44</v>
      </c>
      <c r="AR9" s="57">
        <v>15218.94</v>
      </c>
      <c r="AS9" s="57">
        <v>801</v>
      </c>
      <c r="AT9" s="57">
        <v>947.85</v>
      </c>
      <c r="AU9" s="57">
        <v>0</v>
      </c>
      <c r="AV9" s="57">
        <v>0</v>
      </c>
      <c r="AW9" s="57">
        <v>0</v>
      </c>
      <c r="AX9" s="57">
        <v>4.63</v>
      </c>
      <c r="AY9" s="57">
        <v>3181.61</v>
      </c>
      <c r="AZ9" s="57">
        <v>19578.810000000001</v>
      </c>
      <c r="BA9" s="57">
        <v>127112.69</v>
      </c>
      <c r="BB9" s="57">
        <v>-4.55</v>
      </c>
      <c r="BC9" s="57">
        <v>0</v>
      </c>
      <c r="BD9" s="57">
        <v>3922.18</v>
      </c>
      <c r="BE9" s="57">
        <v>0</v>
      </c>
      <c r="BF9" s="57">
        <v>361998.41</v>
      </c>
      <c r="BG9" s="57">
        <v>3.95</v>
      </c>
      <c r="BH9" s="57">
        <v>0</v>
      </c>
      <c r="BI9" s="57">
        <v>0</v>
      </c>
      <c r="BJ9" s="58">
        <v>362373.56999999995</v>
      </c>
      <c r="BK9" s="57">
        <v>14014.57</v>
      </c>
      <c r="BL9" s="57">
        <v>10338.61</v>
      </c>
      <c r="BM9" s="57">
        <v>11956.76</v>
      </c>
      <c r="BN9" s="57">
        <v>8470.65</v>
      </c>
      <c r="BO9" s="57">
        <v>15192.63</v>
      </c>
      <c r="BP9" s="57">
        <v>13681.87</v>
      </c>
      <c r="BQ9" s="57">
        <v>4976.2299999999996</v>
      </c>
      <c r="BR9" s="57">
        <v>16021.63</v>
      </c>
      <c r="BS9" s="57">
        <v>4172.54</v>
      </c>
      <c r="BT9" s="57">
        <v>4338.43</v>
      </c>
      <c r="BU9" s="57">
        <v>13284.41</v>
      </c>
      <c r="BV9" s="57">
        <v>52617.42</v>
      </c>
      <c r="BW9" s="57">
        <v>4532.3599999999997</v>
      </c>
      <c r="BX9" s="57">
        <v>1513.18</v>
      </c>
      <c r="BY9" s="57">
        <v>4374.3500000000004</v>
      </c>
      <c r="BZ9" s="57">
        <v>4444.37</v>
      </c>
      <c r="CA9" s="57">
        <v>4279.55</v>
      </c>
      <c r="CB9" s="57">
        <v>4748.1899999999996</v>
      </c>
      <c r="CC9" s="57">
        <v>3701.45</v>
      </c>
      <c r="CD9" s="57">
        <v>3109.2</v>
      </c>
      <c r="CE9" s="57">
        <v>3801.23</v>
      </c>
      <c r="CF9" s="57">
        <v>4732.51</v>
      </c>
      <c r="CG9" s="57">
        <v>1059.26</v>
      </c>
      <c r="CH9" s="57">
        <v>1925.44</v>
      </c>
      <c r="CI9" s="57">
        <v>879.77</v>
      </c>
      <c r="CJ9" s="57">
        <v>1577.69</v>
      </c>
      <c r="CK9" s="57">
        <v>1247.24</v>
      </c>
      <c r="CL9" s="57">
        <v>3023.66</v>
      </c>
      <c r="CM9" s="57">
        <v>1789.8</v>
      </c>
      <c r="CN9" s="57">
        <v>58.08</v>
      </c>
      <c r="CO9" s="57">
        <v>488.66</v>
      </c>
      <c r="CP9" s="57">
        <v>847.46</v>
      </c>
      <c r="CQ9" s="57">
        <v>381.43</v>
      </c>
      <c r="CR9" s="57">
        <v>800.65</v>
      </c>
      <c r="CS9" s="57">
        <v>1488.85</v>
      </c>
      <c r="CT9" s="57">
        <v>1357.66</v>
      </c>
      <c r="CU9" s="57">
        <v>114953.16</v>
      </c>
      <c r="CV9" s="57">
        <v>351.79</v>
      </c>
      <c r="CW9" s="57">
        <v>80.06</v>
      </c>
      <c r="CX9" s="57">
        <v>-194.84</v>
      </c>
      <c r="CY9" s="57">
        <v>982.67</v>
      </c>
      <c r="CZ9" s="57">
        <v>-15.17</v>
      </c>
      <c r="DA9" s="57">
        <v>699.87</v>
      </c>
      <c r="DB9" s="57">
        <v>3659.49</v>
      </c>
      <c r="DC9" s="57">
        <v>311.41000000000003</v>
      </c>
      <c r="DD9" s="57">
        <v>610</v>
      </c>
      <c r="DE9" s="57">
        <v>468.61</v>
      </c>
      <c r="DF9" s="57">
        <v>196.26</v>
      </c>
      <c r="DG9" s="57">
        <v>1126.4000000000001</v>
      </c>
      <c r="DH9" s="57">
        <v>526.25</v>
      </c>
      <c r="DI9" s="57">
        <v>276.89999999999998</v>
      </c>
      <c r="DJ9" s="57">
        <v>413.38</v>
      </c>
      <c r="DK9" s="57">
        <v>139.96</v>
      </c>
      <c r="DL9" s="57">
        <v>185.23</v>
      </c>
      <c r="DM9" s="57">
        <v>82.55</v>
      </c>
      <c r="DN9" s="57">
        <v>60.2</v>
      </c>
      <c r="DO9" s="57">
        <v>259.48</v>
      </c>
      <c r="DP9" s="57">
        <v>139.07</v>
      </c>
      <c r="DQ9" s="57">
        <v>495.8</v>
      </c>
      <c r="DR9" s="57">
        <v>948.19</v>
      </c>
      <c r="DS9" s="57">
        <v>4954.2700000000004</v>
      </c>
      <c r="DT9" s="57">
        <v>1165</v>
      </c>
      <c r="DU9" s="57">
        <v>39.58</v>
      </c>
      <c r="DV9" s="57">
        <v>376.41</v>
      </c>
      <c r="DW9" s="57">
        <v>3020.03</v>
      </c>
      <c r="DX9" s="57">
        <v>384.04</v>
      </c>
      <c r="DY9" s="57">
        <v>233.59</v>
      </c>
      <c r="DZ9" s="57">
        <v>12.86</v>
      </c>
      <c r="EA9" s="57">
        <v>145.44</v>
      </c>
      <c r="EB9" s="57">
        <v>65.819999999999993</v>
      </c>
      <c r="EC9" s="57">
        <v>0</v>
      </c>
      <c r="ED9" s="57">
        <v>0</v>
      </c>
      <c r="EE9" s="57">
        <v>-5.88</v>
      </c>
      <c r="EF9" s="57">
        <v>-2.66</v>
      </c>
      <c r="EG9" s="57">
        <v>0.56000000000000005</v>
      </c>
      <c r="EH9" s="57">
        <v>0</v>
      </c>
    </row>
    <row r="10" spans="1:138">
      <c r="A10" s="54" t="s">
        <v>298</v>
      </c>
      <c r="B10" s="54" t="s">
        <v>302</v>
      </c>
      <c r="C10" s="55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  <c r="Z10" s="57">
        <v>0</v>
      </c>
      <c r="AA10" s="57">
        <v>0</v>
      </c>
      <c r="AB10" s="58">
        <v>0</v>
      </c>
      <c r="AC10" s="58">
        <v>0</v>
      </c>
      <c r="AD10" s="58">
        <v>0</v>
      </c>
      <c r="AE10" s="58">
        <v>0</v>
      </c>
      <c r="AF10" s="59">
        <v>0</v>
      </c>
      <c r="AG10" s="59">
        <v>0</v>
      </c>
      <c r="AH10" s="58">
        <v>0</v>
      </c>
      <c r="AI10" s="57">
        <v>0</v>
      </c>
      <c r="AJ10" s="57">
        <v>0</v>
      </c>
      <c r="AK10" s="57">
        <v>0</v>
      </c>
      <c r="AL10" s="57">
        <v>0</v>
      </c>
      <c r="AM10" s="57">
        <v>0</v>
      </c>
      <c r="AN10" s="57">
        <v>0</v>
      </c>
      <c r="AO10" s="57">
        <v>0</v>
      </c>
      <c r="AP10" s="57">
        <v>0</v>
      </c>
      <c r="AQ10" s="57">
        <v>0</v>
      </c>
      <c r="AR10" s="57">
        <v>0</v>
      </c>
      <c r="AS10" s="57">
        <v>0</v>
      </c>
      <c r="AT10" s="57">
        <v>0</v>
      </c>
      <c r="AU10" s="57">
        <v>0</v>
      </c>
      <c r="AV10" s="57">
        <v>0</v>
      </c>
      <c r="AW10" s="57">
        <v>0</v>
      </c>
      <c r="AX10" s="57">
        <v>0</v>
      </c>
      <c r="AY10" s="57">
        <v>0</v>
      </c>
      <c r="AZ10" s="57">
        <v>0</v>
      </c>
      <c r="BA10" s="57">
        <v>0</v>
      </c>
      <c r="BB10" s="57">
        <v>0</v>
      </c>
      <c r="BC10" s="57">
        <v>0</v>
      </c>
      <c r="BD10" s="57">
        <v>0</v>
      </c>
      <c r="BE10" s="57">
        <v>0</v>
      </c>
      <c r="BF10" s="57">
        <v>0</v>
      </c>
      <c r="BG10" s="57">
        <v>0</v>
      </c>
      <c r="BH10" s="57">
        <v>0</v>
      </c>
      <c r="BI10" s="57">
        <v>0</v>
      </c>
      <c r="BJ10" s="58">
        <v>0</v>
      </c>
      <c r="BK10" s="57">
        <v>0</v>
      </c>
      <c r="BL10" s="57">
        <v>0</v>
      </c>
      <c r="BM10" s="57">
        <v>0</v>
      </c>
      <c r="BN10" s="57">
        <v>0</v>
      </c>
      <c r="BO10" s="57">
        <v>0</v>
      </c>
      <c r="BP10" s="57">
        <v>0</v>
      </c>
      <c r="BQ10" s="57">
        <v>0</v>
      </c>
      <c r="BR10" s="57">
        <v>0</v>
      </c>
      <c r="BS10" s="57">
        <v>0</v>
      </c>
      <c r="BT10" s="57">
        <v>0</v>
      </c>
      <c r="BU10" s="57">
        <v>0</v>
      </c>
      <c r="BV10" s="57">
        <v>0</v>
      </c>
      <c r="BW10" s="57">
        <v>0</v>
      </c>
      <c r="BX10" s="57">
        <v>0</v>
      </c>
      <c r="BY10" s="57">
        <v>0</v>
      </c>
      <c r="BZ10" s="57">
        <v>0</v>
      </c>
      <c r="CA10" s="57">
        <v>0</v>
      </c>
      <c r="CB10" s="57">
        <v>0</v>
      </c>
      <c r="CC10" s="57">
        <v>0</v>
      </c>
      <c r="CD10" s="57">
        <v>0</v>
      </c>
      <c r="CE10" s="57">
        <v>0</v>
      </c>
      <c r="CF10" s="57">
        <v>0</v>
      </c>
      <c r="CG10" s="57">
        <v>0</v>
      </c>
      <c r="CH10" s="57">
        <v>0</v>
      </c>
      <c r="CI10" s="57">
        <v>0</v>
      </c>
      <c r="CJ10" s="57">
        <v>0</v>
      </c>
      <c r="CK10" s="57">
        <v>0</v>
      </c>
      <c r="CL10" s="57">
        <v>0</v>
      </c>
      <c r="CM10" s="57">
        <v>0</v>
      </c>
      <c r="CN10" s="57">
        <v>0</v>
      </c>
      <c r="CO10" s="57">
        <v>0</v>
      </c>
      <c r="CP10" s="57">
        <v>0</v>
      </c>
      <c r="CQ10" s="57">
        <v>0</v>
      </c>
      <c r="CR10" s="57">
        <v>0</v>
      </c>
      <c r="CS10" s="57">
        <v>0</v>
      </c>
      <c r="CT10" s="57">
        <v>0</v>
      </c>
      <c r="CU10" s="57">
        <v>0</v>
      </c>
      <c r="CV10" s="57">
        <v>0</v>
      </c>
      <c r="CW10" s="57">
        <v>0</v>
      </c>
      <c r="CX10" s="57">
        <v>0</v>
      </c>
      <c r="CY10" s="57">
        <v>0</v>
      </c>
      <c r="CZ10" s="57">
        <v>0</v>
      </c>
      <c r="DA10" s="57">
        <v>0</v>
      </c>
      <c r="DB10" s="57">
        <v>0</v>
      </c>
      <c r="DC10" s="57">
        <v>0</v>
      </c>
      <c r="DD10" s="57">
        <v>0</v>
      </c>
      <c r="DE10" s="57">
        <v>0</v>
      </c>
      <c r="DF10" s="57">
        <v>0</v>
      </c>
      <c r="DG10" s="57">
        <v>0</v>
      </c>
      <c r="DH10" s="57">
        <v>0</v>
      </c>
      <c r="DI10" s="57">
        <v>0</v>
      </c>
      <c r="DJ10" s="57">
        <v>0</v>
      </c>
      <c r="DK10" s="57">
        <v>0</v>
      </c>
      <c r="DL10" s="57">
        <v>0</v>
      </c>
      <c r="DM10" s="57">
        <v>0</v>
      </c>
      <c r="DN10" s="57">
        <v>0</v>
      </c>
      <c r="DO10" s="57">
        <v>0</v>
      </c>
      <c r="DP10" s="57">
        <v>0</v>
      </c>
      <c r="DQ10" s="57">
        <v>0</v>
      </c>
      <c r="DR10" s="57">
        <v>0</v>
      </c>
      <c r="DS10" s="57">
        <v>0</v>
      </c>
      <c r="DT10" s="57">
        <v>0</v>
      </c>
      <c r="DU10" s="57">
        <v>0</v>
      </c>
      <c r="DV10" s="57">
        <v>0</v>
      </c>
      <c r="DW10" s="57">
        <v>0</v>
      </c>
      <c r="DX10" s="57">
        <v>0</v>
      </c>
      <c r="DY10" s="57">
        <v>0</v>
      </c>
      <c r="DZ10" s="57">
        <v>0</v>
      </c>
      <c r="EA10" s="57">
        <v>0</v>
      </c>
      <c r="EB10" s="57">
        <v>0</v>
      </c>
      <c r="EC10" s="57">
        <v>0</v>
      </c>
      <c r="ED10" s="57">
        <v>0</v>
      </c>
      <c r="EE10" s="57">
        <v>0</v>
      </c>
      <c r="EF10" s="57">
        <v>0</v>
      </c>
      <c r="EG10" s="57">
        <v>0</v>
      </c>
      <c r="EH10" s="57">
        <v>0</v>
      </c>
    </row>
    <row r="11" spans="1:138">
      <c r="A11" s="54" t="s">
        <v>298</v>
      </c>
      <c r="B11" s="54" t="s">
        <v>303</v>
      </c>
      <c r="C11" s="55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7">
        <v>0</v>
      </c>
      <c r="AA11" s="57">
        <v>0</v>
      </c>
      <c r="AB11" s="58">
        <v>0</v>
      </c>
      <c r="AC11" s="58">
        <v>0</v>
      </c>
      <c r="AD11" s="58">
        <v>0</v>
      </c>
      <c r="AE11" s="58">
        <v>0</v>
      </c>
      <c r="AF11" s="59">
        <v>0</v>
      </c>
      <c r="AG11" s="59">
        <v>0</v>
      </c>
      <c r="AH11" s="58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  <c r="AO11" s="57">
        <v>0</v>
      </c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57">
        <v>0</v>
      </c>
      <c r="AV11" s="57">
        <v>0</v>
      </c>
      <c r="AW11" s="57">
        <v>0</v>
      </c>
      <c r="AX11" s="57">
        <v>0</v>
      </c>
      <c r="AY11" s="57">
        <v>0</v>
      </c>
      <c r="AZ11" s="57">
        <v>0</v>
      </c>
      <c r="BA11" s="57">
        <v>0</v>
      </c>
      <c r="BB11" s="57">
        <v>0</v>
      </c>
      <c r="BC11" s="57">
        <v>0</v>
      </c>
      <c r="BD11" s="57">
        <v>0</v>
      </c>
      <c r="BE11" s="57">
        <v>0</v>
      </c>
      <c r="BF11" s="57">
        <v>0</v>
      </c>
      <c r="BG11" s="57">
        <v>0</v>
      </c>
      <c r="BH11" s="57">
        <v>0</v>
      </c>
      <c r="BI11" s="57">
        <v>0</v>
      </c>
      <c r="BJ11" s="58">
        <v>0</v>
      </c>
      <c r="BK11" s="57">
        <v>0</v>
      </c>
      <c r="BL11" s="57">
        <v>0</v>
      </c>
      <c r="BM11" s="57">
        <v>0</v>
      </c>
      <c r="BN11" s="57">
        <v>0</v>
      </c>
      <c r="BO11" s="57">
        <v>0</v>
      </c>
      <c r="BP11" s="57">
        <v>0</v>
      </c>
      <c r="BQ11" s="57">
        <v>0</v>
      </c>
      <c r="BR11" s="57">
        <v>0</v>
      </c>
      <c r="BS11" s="57">
        <v>0</v>
      </c>
      <c r="BT11" s="57">
        <v>0</v>
      </c>
      <c r="BU11" s="57">
        <v>0</v>
      </c>
      <c r="BV11" s="57">
        <v>0</v>
      </c>
      <c r="BW11" s="57">
        <v>0</v>
      </c>
      <c r="BX11" s="57">
        <v>0</v>
      </c>
      <c r="BY11" s="57">
        <v>0</v>
      </c>
      <c r="BZ11" s="57">
        <v>0</v>
      </c>
      <c r="CA11" s="57">
        <v>0</v>
      </c>
      <c r="CB11" s="57">
        <v>0</v>
      </c>
      <c r="CC11" s="57">
        <v>0</v>
      </c>
      <c r="CD11" s="57">
        <v>0</v>
      </c>
      <c r="CE11" s="57">
        <v>0</v>
      </c>
      <c r="CF11" s="57">
        <v>0</v>
      </c>
      <c r="CG11" s="57">
        <v>0</v>
      </c>
      <c r="CH11" s="57">
        <v>0</v>
      </c>
      <c r="CI11" s="57">
        <v>0</v>
      </c>
      <c r="CJ11" s="57">
        <v>0</v>
      </c>
      <c r="CK11" s="57">
        <v>0</v>
      </c>
      <c r="CL11" s="57">
        <v>0</v>
      </c>
      <c r="CM11" s="57">
        <v>0</v>
      </c>
      <c r="CN11" s="57">
        <v>0</v>
      </c>
      <c r="CO11" s="57">
        <v>0</v>
      </c>
      <c r="CP11" s="57">
        <v>0</v>
      </c>
      <c r="CQ11" s="57">
        <v>0</v>
      </c>
      <c r="CR11" s="57">
        <v>0</v>
      </c>
      <c r="CS11" s="57">
        <v>0</v>
      </c>
      <c r="CT11" s="57">
        <v>0</v>
      </c>
      <c r="CU11" s="57">
        <v>0</v>
      </c>
      <c r="CV11" s="57">
        <v>0</v>
      </c>
      <c r="CW11" s="57">
        <v>0</v>
      </c>
      <c r="CX11" s="57">
        <v>0</v>
      </c>
      <c r="CY11" s="57">
        <v>0</v>
      </c>
      <c r="CZ11" s="57">
        <v>0</v>
      </c>
      <c r="DA11" s="57">
        <v>0</v>
      </c>
      <c r="DB11" s="57">
        <v>0</v>
      </c>
      <c r="DC11" s="57">
        <v>0</v>
      </c>
      <c r="DD11" s="57">
        <v>0</v>
      </c>
      <c r="DE11" s="57">
        <v>0</v>
      </c>
      <c r="DF11" s="57">
        <v>0</v>
      </c>
      <c r="DG11" s="57">
        <v>0</v>
      </c>
      <c r="DH11" s="57">
        <v>0</v>
      </c>
      <c r="DI11" s="57">
        <v>0</v>
      </c>
      <c r="DJ11" s="57">
        <v>0</v>
      </c>
      <c r="DK11" s="57">
        <v>0</v>
      </c>
      <c r="DL11" s="57">
        <v>0</v>
      </c>
      <c r="DM11" s="57">
        <v>0</v>
      </c>
      <c r="DN11" s="57">
        <v>0</v>
      </c>
      <c r="DO11" s="57">
        <v>0</v>
      </c>
      <c r="DP11" s="57">
        <v>0</v>
      </c>
      <c r="DQ11" s="57">
        <v>0</v>
      </c>
      <c r="DR11" s="57">
        <v>0</v>
      </c>
      <c r="DS11" s="57">
        <v>0</v>
      </c>
      <c r="DT11" s="57">
        <v>0</v>
      </c>
      <c r="DU11" s="57">
        <v>0</v>
      </c>
      <c r="DV11" s="57">
        <v>0</v>
      </c>
      <c r="DW11" s="57">
        <v>0</v>
      </c>
      <c r="DX11" s="57">
        <v>0</v>
      </c>
      <c r="DY11" s="57">
        <v>0</v>
      </c>
      <c r="DZ11" s="57">
        <v>0</v>
      </c>
      <c r="EA11" s="57">
        <v>0</v>
      </c>
      <c r="EB11" s="57">
        <v>0</v>
      </c>
      <c r="EC11" s="57">
        <v>0</v>
      </c>
      <c r="ED11" s="57">
        <v>0</v>
      </c>
      <c r="EE11" s="57">
        <v>0</v>
      </c>
      <c r="EF11" s="57">
        <v>0</v>
      </c>
      <c r="EG11" s="57">
        <v>0</v>
      </c>
      <c r="EH11" s="57">
        <v>0</v>
      </c>
    </row>
    <row r="12" spans="1:138">
      <c r="A12" s="54" t="s">
        <v>298</v>
      </c>
      <c r="B12" s="54" t="s">
        <v>304</v>
      </c>
      <c r="C12" s="55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7">
        <v>0</v>
      </c>
      <c r="AA12" s="57">
        <v>0</v>
      </c>
      <c r="AB12" s="58">
        <v>0</v>
      </c>
      <c r="AC12" s="58">
        <v>0</v>
      </c>
      <c r="AD12" s="58">
        <v>0</v>
      </c>
      <c r="AE12" s="58">
        <v>0</v>
      </c>
      <c r="AF12" s="59">
        <v>0</v>
      </c>
      <c r="AG12" s="59">
        <v>0</v>
      </c>
      <c r="AH12" s="58">
        <v>0</v>
      </c>
      <c r="AI12" s="57">
        <v>0</v>
      </c>
      <c r="AJ12" s="57">
        <v>0</v>
      </c>
      <c r="AK12" s="57">
        <v>0</v>
      </c>
      <c r="AL12" s="57">
        <v>0</v>
      </c>
      <c r="AM12" s="57">
        <v>0</v>
      </c>
      <c r="AN12" s="57">
        <v>0</v>
      </c>
      <c r="AO12" s="57">
        <v>0</v>
      </c>
      <c r="AP12" s="57">
        <v>0</v>
      </c>
      <c r="AQ12" s="57">
        <v>0</v>
      </c>
      <c r="AR12" s="57">
        <v>0</v>
      </c>
      <c r="AS12" s="57">
        <v>0</v>
      </c>
      <c r="AT12" s="57">
        <v>0</v>
      </c>
      <c r="AU12" s="57">
        <v>0</v>
      </c>
      <c r="AV12" s="57">
        <v>0</v>
      </c>
      <c r="AW12" s="57">
        <v>0</v>
      </c>
      <c r="AX12" s="57">
        <v>0</v>
      </c>
      <c r="AY12" s="57">
        <v>0</v>
      </c>
      <c r="AZ12" s="57">
        <v>0</v>
      </c>
      <c r="BA12" s="57">
        <v>0</v>
      </c>
      <c r="BB12" s="57">
        <v>0</v>
      </c>
      <c r="BC12" s="57">
        <v>0</v>
      </c>
      <c r="BD12" s="57">
        <v>0</v>
      </c>
      <c r="BE12" s="57">
        <v>0</v>
      </c>
      <c r="BF12" s="57">
        <v>0</v>
      </c>
      <c r="BG12" s="57">
        <v>0</v>
      </c>
      <c r="BH12" s="57">
        <v>0</v>
      </c>
      <c r="BI12" s="57">
        <v>0</v>
      </c>
      <c r="BJ12" s="58">
        <v>0</v>
      </c>
      <c r="BK12" s="57">
        <v>0</v>
      </c>
      <c r="BL12" s="57">
        <v>0</v>
      </c>
      <c r="BM12" s="57">
        <v>0</v>
      </c>
      <c r="BN12" s="57">
        <v>0</v>
      </c>
      <c r="BO12" s="57">
        <v>0</v>
      </c>
      <c r="BP12" s="57">
        <v>0</v>
      </c>
      <c r="BQ12" s="57">
        <v>0</v>
      </c>
      <c r="BR12" s="57">
        <v>0</v>
      </c>
      <c r="BS12" s="57">
        <v>0</v>
      </c>
      <c r="BT12" s="57">
        <v>0</v>
      </c>
      <c r="BU12" s="57">
        <v>0</v>
      </c>
      <c r="BV12" s="57">
        <v>0</v>
      </c>
      <c r="BW12" s="57">
        <v>0</v>
      </c>
      <c r="BX12" s="57">
        <v>0</v>
      </c>
      <c r="BY12" s="57">
        <v>0</v>
      </c>
      <c r="BZ12" s="57">
        <v>0</v>
      </c>
      <c r="CA12" s="57">
        <v>0</v>
      </c>
      <c r="CB12" s="57">
        <v>0</v>
      </c>
      <c r="CC12" s="57">
        <v>0</v>
      </c>
      <c r="CD12" s="57">
        <v>0</v>
      </c>
      <c r="CE12" s="57">
        <v>0</v>
      </c>
      <c r="CF12" s="57">
        <v>0</v>
      </c>
      <c r="CG12" s="57">
        <v>0</v>
      </c>
      <c r="CH12" s="57">
        <v>0</v>
      </c>
      <c r="CI12" s="57">
        <v>0</v>
      </c>
      <c r="CJ12" s="57">
        <v>0</v>
      </c>
      <c r="CK12" s="57">
        <v>0</v>
      </c>
      <c r="CL12" s="57">
        <v>0</v>
      </c>
      <c r="CM12" s="57">
        <v>0</v>
      </c>
      <c r="CN12" s="57">
        <v>0</v>
      </c>
      <c r="CO12" s="57">
        <v>0</v>
      </c>
      <c r="CP12" s="57">
        <v>0</v>
      </c>
      <c r="CQ12" s="57">
        <v>0</v>
      </c>
      <c r="CR12" s="57">
        <v>0</v>
      </c>
      <c r="CS12" s="57">
        <v>0</v>
      </c>
      <c r="CT12" s="57">
        <v>0</v>
      </c>
      <c r="CU12" s="57">
        <v>0</v>
      </c>
      <c r="CV12" s="57">
        <v>0</v>
      </c>
      <c r="CW12" s="57">
        <v>0</v>
      </c>
      <c r="CX12" s="57">
        <v>0</v>
      </c>
      <c r="CY12" s="57">
        <v>0</v>
      </c>
      <c r="CZ12" s="57">
        <v>0</v>
      </c>
      <c r="DA12" s="57">
        <v>0</v>
      </c>
      <c r="DB12" s="57">
        <v>0</v>
      </c>
      <c r="DC12" s="57">
        <v>0</v>
      </c>
      <c r="DD12" s="57">
        <v>0</v>
      </c>
      <c r="DE12" s="57">
        <v>0</v>
      </c>
      <c r="DF12" s="57">
        <v>0</v>
      </c>
      <c r="DG12" s="57">
        <v>0</v>
      </c>
      <c r="DH12" s="57">
        <v>0</v>
      </c>
      <c r="DI12" s="57">
        <v>0</v>
      </c>
      <c r="DJ12" s="57">
        <v>0</v>
      </c>
      <c r="DK12" s="57">
        <v>0</v>
      </c>
      <c r="DL12" s="57">
        <v>0</v>
      </c>
      <c r="DM12" s="57">
        <v>0</v>
      </c>
      <c r="DN12" s="57">
        <v>0</v>
      </c>
      <c r="DO12" s="57">
        <v>0</v>
      </c>
      <c r="DP12" s="57">
        <v>0</v>
      </c>
      <c r="DQ12" s="57">
        <v>0</v>
      </c>
      <c r="DR12" s="57">
        <v>0</v>
      </c>
      <c r="DS12" s="57">
        <v>0</v>
      </c>
      <c r="DT12" s="57">
        <v>0</v>
      </c>
      <c r="DU12" s="57">
        <v>0</v>
      </c>
      <c r="DV12" s="57">
        <v>0</v>
      </c>
      <c r="DW12" s="57">
        <v>0</v>
      </c>
      <c r="DX12" s="57">
        <v>0</v>
      </c>
      <c r="DY12" s="57">
        <v>0</v>
      </c>
      <c r="DZ12" s="57">
        <v>0</v>
      </c>
      <c r="EA12" s="57">
        <v>0</v>
      </c>
      <c r="EB12" s="57">
        <v>0</v>
      </c>
      <c r="EC12" s="57">
        <v>0</v>
      </c>
      <c r="ED12" s="57">
        <v>0</v>
      </c>
      <c r="EE12" s="57">
        <v>0</v>
      </c>
      <c r="EF12" s="57">
        <v>0</v>
      </c>
      <c r="EG12" s="57">
        <v>0</v>
      </c>
      <c r="EH12" s="57">
        <v>0</v>
      </c>
    </row>
    <row r="13" spans="1:138">
      <c r="A13" s="54" t="s">
        <v>298</v>
      </c>
      <c r="B13" s="54" t="s">
        <v>305</v>
      </c>
      <c r="C13" s="55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7">
        <v>0</v>
      </c>
      <c r="AA13" s="57">
        <v>0</v>
      </c>
      <c r="AB13" s="58">
        <v>0</v>
      </c>
      <c r="AC13" s="58">
        <v>0</v>
      </c>
      <c r="AD13" s="58">
        <v>0</v>
      </c>
      <c r="AE13" s="58">
        <v>0</v>
      </c>
      <c r="AF13" s="59">
        <v>0</v>
      </c>
      <c r="AG13" s="59">
        <v>0</v>
      </c>
      <c r="AH13" s="58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>
        <v>0</v>
      </c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57">
        <v>0</v>
      </c>
      <c r="AV13" s="57">
        <v>0</v>
      </c>
      <c r="AW13" s="57">
        <v>0</v>
      </c>
      <c r="AX13" s="57">
        <v>0</v>
      </c>
      <c r="AY13" s="57">
        <v>0</v>
      </c>
      <c r="AZ13" s="57">
        <v>0</v>
      </c>
      <c r="BA13" s="57">
        <v>0</v>
      </c>
      <c r="BB13" s="57">
        <v>0</v>
      </c>
      <c r="BC13" s="57">
        <v>0</v>
      </c>
      <c r="BD13" s="57">
        <v>0</v>
      </c>
      <c r="BE13" s="57">
        <v>0</v>
      </c>
      <c r="BF13" s="57">
        <v>0</v>
      </c>
      <c r="BG13" s="57">
        <v>0</v>
      </c>
      <c r="BH13" s="57">
        <v>0</v>
      </c>
      <c r="BI13" s="57">
        <v>0</v>
      </c>
      <c r="BJ13" s="58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>
        <v>0</v>
      </c>
      <c r="BQ13" s="57">
        <v>0</v>
      </c>
      <c r="BR13" s="57">
        <v>0</v>
      </c>
      <c r="BS13" s="57">
        <v>0</v>
      </c>
      <c r="BT13" s="57">
        <v>0</v>
      </c>
      <c r="BU13" s="57">
        <v>0</v>
      </c>
      <c r="BV13" s="57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  <c r="CO13" s="57">
        <v>0</v>
      </c>
      <c r="CP13" s="57">
        <v>0</v>
      </c>
      <c r="CQ13" s="57">
        <v>0</v>
      </c>
      <c r="CR13" s="57">
        <v>0</v>
      </c>
      <c r="CS13" s="57">
        <v>0</v>
      </c>
      <c r="CT13" s="57">
        <v>0</v>
      </c>
      <c r="CU13" s="57">
        <v>0</v>
      </c>
      <c r="CV13" s="57">
        <v>0</v>
      </c>
      <c r="CW13" s="57">
        <v>0</v>
      </c>
      <c r="CX13" s="57">
        <v>0</v>
      </c>
      <c r="CY13" s="57">
        <v>0</v>
      </c>
      <c r="CZ13" s="57">
        <v>0</v>
      </c>
      <c r="DA13" s="57">
        <v>0</v>
      </c>
      <c r="DB13" s="57">
        <v>0</v>
      </c>
      <c r="DC13" s="57">
        <v>0</v>
      </c>
      <c r="DD13" s="57">
        <v>0</v>
      </c>
      <c r="DE13" s="57">
        <v>0</v>
      </c>
      <c r="DF13" s="57">
        <v>0</v>
      </c>
      <c r="DG13" s="57">
        <v>0</v>
      </c>
      <c r="DH13" s="57">
        <v>0</v>
      </c>
      <c r="DI13" s="57">
        <v>0</v>
      </c>
      <c r="DJ13" s="57">
        <v>0</v>
      </c>
      <c r="DK13" s="57">
        <v>0</v>
      </c>
      <c r="DL13" s="57">
        <v>0</v>
      </c>
      <c r="DM13" s="57">
        <v>0</v>
      </c>
      <c r="DN13" s="57">
        <v>0</v>
      </c>
      <c r="DO13" s="57">
        <v>0</v>
      </c>
      <c r="DP13" s="57">
        <v>0</v>
      </c>
      <c r="DQ13" s="57">
        <v>0</v>
      </c>
      <c r="DR13" s="57">
        <v>0</v>
      </c>
      <c r="DS13" s="57">
        <v>0</v>
      </c>
      <c r="DT13" s="57">
        <v>0</v>
      </c>
      <c r="DU13" s="57">
        <v>0</v>
      </c>
      <c r="DV13" s="57">
        <v>0</v>
      </c>
      <c r="DW13" s="57">
        <v>0</v>
      </c>
      <c r="DX13" s="57">
        <v>0</v>
      </c>
      <c r="DY13" s="57">
        <v>0</v>
      </c>
      <c r="DZ13" s="57">
        <v>0</v>
      </c>
      <c r="EA13" s="57">
        <v>0</v>
      </c>
      <c r="EB13" s="57">
        <v>0</v>
      </c>
      <c r="EC13" s="57">
        <v>0</v>
      </c>
      <c r="ED13" s="57">
        <v>0</v>
      </c>
      <c r="EE13" s="57">
        <v>0</v>
      </c>
      <c r="EF13" s="57">
        <v>0</v>
      </c>
      <c r="EG13" s="57">
        <v>0</v>
      </c>
      <c r="EH13" s="57">
        <v>0</v>
      </c>
    </row>
    <row r="14" spans="1:138">
      <c r="A14" s="54" t="s">
        <v>298</v>
      </c>
      <c r="B14" s="54" t="s">
        <v>3</v>
      </c>
      <c r="C14" s="55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7">
        <v>0</v>
      </c>
      <c r="AA14" s="57">
        <v>0</v>
      </c>
      <c r="AB14" s="58">
        <v>0</v>
      </c>
      <c r="AC14" s="58">
        <v>0</v>
      </c>
      <c r="AD14" s="58">
        <v>0</v>
      </c>
      <c r="AE14" s="58">
        <v>0</v>
      </c>
      <c r="AF14" s="59">
        <v>0</v>
      </c>
      <c r="AG14" s="59">
        <v>0</v>
      </c>
      <c r="AH14" s="58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>
        <v>0</v>
      </c>
      <c r="AP14" s="57">
        <v>0</v>
      </c>
      <c r="AQ14" s="57">
        <v>0</v>
      </c>
      <c r="AR14" s="57">
        <v>0</v>
      </c>
      <c r="AS14" s="57">
        <v>0</v>
      </c>
      <c r="AT14" s="57">
        <v>0</v>
      </c>
      <c r="AU14" s="57">
        <v>0</v>
      </c>
      <c r="AV14" s="57">
        <v>0</v>
      </c>
      <c r="AW14" s="57">
        <v>0</v>
      </c>
      <c r="AX14" s="57">
        <v>0</v>
      </c>
      <c r="AY14" s="57">
        <v>0</v>
      </c>
      <c r="AZ14" s="57">
        <v>0</v>
      </c>
      <c r="BA14" s="57">
        <v>0</v>
      </c>
      <c r="BB14" s="57">
        <v>0</v>
      </c>
      <c r="BC14" s="57">
        <v>0</v>
      </c>
      <c r="BD14" s="57">
        <v>0</v>
      </c>
      <c r="BE14" s="57">
        <v>0</v>
      </c>
      <c r="BF14" s="57">
        <v>0</v>
      </c>
      <c r="BG14" s="57">
        <v>0</v>
      </c>
      <c r="BH14" s="57">
        <v>0</v>
      </c>
      <c r="BI14" s="57">
        <v>0</v>
      </c>
      <c r="BJ14" s="58">
        <v>0</v>
      </c>
      <c r="BK14" s="57">
        <v>0</v>
      </c>
      <c r="BL14" s="57">
        <v>0</v>
      </c>
      <c r="BM14" s="57">
        <v>0</v>
      </c>
      <c r="BN14" s="57">
        <v>0</v>
      </c>
      <c r="BO14" s="57">
        <v>0</v>
      </c>
      <c r="BP14" s="57">
        <v>0</v>
      </c>
      <c r="BQ14" s="57">
        <v>0</v>
      </c>
      <c r="BR14" s="57">
        <v>0</v>
      </c>
      <c r="BS14" s="57">
        <v>0</v>
      </c>
      <c r="BT14" s="57">
        <v>0</v>
      </c>
      <c r="BU14" s="57">
        <v>0</v>
      </c>
      <c r="BV14" s="57">
        <v>0</v>
      </c>
      <c r="BW14" s="57">
        <v>0</v>
      </c>
      <c r="BX14" s="57">
        <v>0</v>
      </c>
      <c r="BY14" s="57">
        <v>0</v>
      </c>
      <c r="BZ14" s="57">
        <v>0</v>
      </c>
      <c r="CA14" s="57">
        <v>0</v>
      </c>
      <c r="CB14" s="57">
        <v>0</v>
      </c>
      <c r="CC14" s="57">
        <v>0</v>
      </c>
      <c r="CD14" s="57">
        <v>0</v>
      </c>
      <c r="CE14" s="57">
        <v>0</v>
      </c>
      <c r="CF14" s="57">
        <v>0</v>
      </c>
      <c r="CG14" s="57">
        <v>0</v>
      </c>
      <c r="CH14" s="57">
        <v>0</v>
      </c>
      <c r="CI14" s="57">
        <v>0</v>
      </c>
      <c r="CJ14" s="57">
        <v>0</v>
      </c>
      <c r="CK14" s="57">
        <v>0</v>
      </c>
      <c r="CL14" s="57">
        <v>0</v>
      </c>
      <c r="CM14" s="57">
        <v>0</v>
      </c>
      <c r="CN14" s="57">
        <v>0</v>
      </c>
      <c r="CO14" s="57">
        <v>0</v>
      </c>
      <c r="CP14" s="57">
        <v>0</v>
      </c>
      <c r="CQ14" s="57">
        <v>0</v>
      </c>
      <c r="CR14" s="57">
        <v>0</v>
      </c>
      <c r="CS14" s="57">
        <v>0</v>
      </c>
      <c r="CT14" s="57">
        <v>0</v>
      </c>
      <c r="CU14" s="57">
        <v>0</v>
      </c>
      <c r="CV14" s="57">
        <v>0</v>
      </c>
      <c r="CW14" s="57">
        <v>0</v>
      </c>
      <c r="CX14" s="57">
        <v>0</v>
      </c>
      <c r="CY14" s="57">
        <v>0</v>
      </c>
      <c r="CZ14" s="57">
        <v>0</v>
      </c>
      <c r="DA14" s="57">
        <v>0</v>
      </c>
      <c r="DB14" s="57">
        <v>0</v>
      </c>
      <c r="DC14" s="57">
        <v>0</v>
      </c>
      <c r="DD14" s="57">
        <v>0</v>
      </c>
      <c r="DE14" s="57">
        <v>0</v>
      </c>
      <c r="DF14" s="57">
        <v>0</v>
      </c>
      <c r="DG14" s="57">
        <v>0</v>
      </c>
      <c r="DH14" s="57">
        <v>0</v>
      </c>
      <c r="DI14" s="57">
        <v>0</v>
      </c>
      <c r="DJ14" s="57">
        <v>0</v>
      </c>
      <c r="DK14" s="57">
        <v>0</v>
      </c>
      <c r="DL14" s="57">
        <v>0</v>
      </c>
      <c r="DM14" s="57">
        <v>0</v>
      </c>
      <c r="DN14" s="57">
        <v>0</v>
      </c>
      <c r="DO14" s="57">
        <v>0</v>
      </c>
      <c r="DP14" s="57">
        <v>0</v>
      </c>
      <c r="DQ14" s="57">
        <v>0</v>
      </c>
      <c r="DR14" s="57">
        <v>0</v>
      </c>
      <c r="DS14" s="57">
        <v>0</v>
      </c>
      <c r="DT14" s="57">
        <v>0</v>
      </c>
      <c r="DU14" s="57">
        <v>0</v>
      </c>
      <c r="DV14" s="57">
        <v>0</v>
      </c>
      <c r="DW14" s="57">
        <v>0</v>
      </c>
      <c r="DX14" s="57">
        <v>0</v>
      </c>
      <c r="DY14" s="57">
        <v>0</v>
      </c>
      <c r="DZ14" s="57">
        <v>0</v>
      </c>
      <c r="EA14" s="57">
        <v>0</v>
      </c>
      <c r="EB14" s="57">
        <v>0</v>
      </c>
      <c r="EC14" s="57">
        <v>0</v>
      </c>
      <c r="ED14" s="57">
        <v>0</v>
      </c>
      <c r="EE14" s="57">
        <v>0</v>
      </c>
      <c r="EF14" s="57">
        <v>0</v>
      </c>
      <c r="EG14" s="57">
        <v>0</v>
      </c>
      <c r="EH14" s="57">
        <v>0</v>
      </c>
    </row>
    <row r="15" spans="1:138">
      <c r="A15" s="54" t="s">
        <v>298</v>
      </c>
      <c r="B15" s="54" t="s">
        <v>4</v>
      </c>
      <c r="C15" s="55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7">
        <v>0</v>
      </c>
      <c r="AA15" s="57">
        <v>0</v>
      </c>
      <c r="AB15" s="58">
        <v>0</v>
      </c>
      <c r="AC15" s="58">
        <v>0</v>
      </c>
      <c r="AD15" s="58">
        <v>0</v>
      </c>
      <c r="AE15" s="58">
        <v>0</v>
      </c>
      <c r="AF15" s="59">
        <v>0</v>
      </c>
      <c r="AG15" s="59">
        <v>0</v>
      </c>
      <c r="AH15" s="58">
        <v>0</v>
      </c>
      <c r="AI15" s="57">
        <v>0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>
        <v>0</v>
      </c>
      <c r="AP15" s="57">
        <v>0</v>
      </c>
      <c r="AQ15" s="57">
        <v>0</v>
      </c>
      <c r="AR15" s="57">
        <v>0</v>
      </c>
      <c r="AS15" s="57">
        <v>0</v>
      </c>
      <c r="AT15" s="57">
        <v>0</v>
      </c>
      <c r="AU15" s="57">
        <v>0</v>
      </c>
      <c r="AV15" s="57">
        <v>0</v>
      </c>
      <c r="AW15" s="57">
        <v>0</v>
      </c>
      <c r="AX15" s="57">
        <v>0</v>
      </c>
      <c r="AY15" s="57">
        <v>0</v>
      </c>
      <c r="AZ15" s="57">
        <v>0</v>
      </c>
      <c r="BA15" s="57">
        <v>0</v>
      </c>
      <c r="BB15" s="57">
        <v>0</v>
      </c>
      <c r="BC15" s="57">
        <v>0</v>
      </c>
      <c r="BD15" s="57">
        <v>0</v>
      </c>
      <c r="BE15" s="57">
        <v>0</v>
      </c>
      <c r="BF15" s="57">
        <v>0</v>
      </c>
      <c r="BG15" s="57">
        <v>0</v>
      </c>
      <c r="BH15" s="57">
        <v>0</v>
      </c>
      <c r="BI15" s="57">
        <v>0</v>
      </c>
      <c r="BJ15" s="58">
        <v>0</v>
      </c>
      <c r="BK15" s="57">
        <v>0</v>
      </c>
      <c r="BL15" s="57">
        <v>0</v>
      </c>
      <c r="BM15" s="57">
        <v>0</v>
      </c>
      <c r="BN15" s="57">
        <v>0</v>
      </c>
      <c r="BO15" s="57">
        <v>0</v>
      </c>
      <c r="BP15" s="57">
        <v>0</v>
      </c>
      <c r="BQ15" s="57">
        <v>0</v>
      </c>
      <c r="BR15" s="57">
        <v>0</v>
      </c>
      <c r="BS15" s="57">
        <v>0</v>
      </c>
      <c r="BT15" s="57">
        <v>0</v>
      </c>
      <c r="BU15" s="57">
        <v>0</v>
      </c>
      <c r="BV15" s="57">
        <v>0</v>
      </c>
      <c r="BW15" s="57">
        <v>0</v>
      </c>
      <c r="BX15" s="57">
        <v>0</v>
      </c>
      <c r="BY15" s="57">
        <v>0</v>
      </c>
      <c r="BZ15" s="57">
        <v>0</v>
      </c>
      <c r="CA15" s="57">
        <v>0</v>
      </c>
      <c r="CB15" s="57">
        <v>0</v>
      </c>
      <c r="CC15" s="57">
        <v>0</v>
      </c>
      <c r="CD15" s="57">
        <v>0</v>
      </c>
      <c r="CE15" s="57">
        <v>0</v>
      </c>
      <c r="CF15" s="57">
        <v>0</v>
      </c>
      <c r="CG15" s="57">
        <v>0</v>
      </c>
      <c r="CH15" s="57">
        <v>0</v>
      </c>
      <c r="CI15" s="57">
        <v>0</v>
      </c>
      <c r="CJ15" s="57">
        <v>0</v>
      </c>
      <c r="CK15" s="57">
        <v>0</v>
      </c>
      <c r="CL15" s="57">
        <v>0</v>
      </c>
      <c r="CM15" s="57">
        <v>0</v>
      </c>
      <c r="CN15" s="57">
        <v>0</v>
      </c>
      <c r="CO15" s="57">
        <v>0</v>
      </c>
      <c r="CP15" s="57">
        <v>0</v>
      </c>
      <c r="CQ15" s="57">
        <v>0</v>
      </c>
      <c r="CR15" s="57">
        <v>0</v>
      </c>
      <c r="CS15" s="57">
        <v>0</v>
      </c>
      <c r="CT15" s="57">
        <v>0</v>
      </c>
      <c r="CU15" s="57">
        <v>0</v>
      </c>
      <c r="CV15" s="57">
        <v>0</v>
      </c>
      <c r="CW15" s="57">
        <v>0</v>
      </c>
      <c r="CX15" s="57">
        <v>0</v>
      </c>
      <c r="CY15" s="57">
        <v>0</v>
      </c>
      <c r="CZ15" s="57">
        <v>0</v>
      </c>
      <c r="DA15" s="57">
        <v>0</v>
      </c>
      <c r="DB15" s="57">
        <v>0</v>
      </c>
      <c r="DC15" s="57">
        <v>0</v>
      </c>
      <c r="DD15" s="57">
        <v>0</v>
      </c>
      <c r="DE15" s="57">
        <v>0</v>
      </c>
      <c r="DF15" s="57">
        <v>0</v>
      </c>
      <c r="DG15" s="57">
        <v>0</v>
      </c>
      <c r="DH15" s="57">
        <v>0</v>
      </c>
      <c r="DI15" s="57">
        <v>0</v>
      </c>
      <c r="DJ15" s="57">
        <v>0</v>
      </c>
      <c r="DK15" s="57">
        <v>0</v>
      </c>
      <c r="DL15" s="57">
        <v>0</v>
      </c>
      <c r="DM15" s="57">
        <v>0</v>
      </c>
      <c r="DN15" s="57">
        <v>0</v>
      </c>
      <c r="DO15" s="57">
        <v>0</v>
      </c>
      <c r="DP15" s="57">
        <v>0</v>
      </c>
      <c r="DQ15" s="57">
        <v>0</v>
      </c>
      <c r="DR15" s="57">
        <v>0</v>
      </c>
      <c r="DS15" s="57">
        <v>0</v>
      </c>
      <c r="DT15" s="57">
        <v>0</v>
      </c>
      <c r="DU15" s="57">
        <v>0</v>
      </c>
      <c r="DV15" s="57">
        <v>0</v>
      </c>
      <c r="DW15" s="57">
        <v>0</v>
      </c>
      <c r="DX15" s="57">
        <v>0</v>
      </c>
      <c r="DY15" s="57">
        <v>0</v>
      </c>
      <c r="DZ15" s="57">
        <v>0</v>
      </c>
      <c r="EA15" s="57">
        <v>0</v>
      </c>
      <c r="EB15" s="57">
        <v>0</v>
      </c>
      <c r="EC15" s="57">
        <v>0</v>
      </c>
      <c r="ED15" s="57">
        <v>0</v>
      </c>
      <c r="EE15" s="57">
        <v>0</v>
      </c>
      <c r="EF15" s="57">
        <v>0</v>
      </c>
      <c r="EG15" s="57">
        <v>0</v>
      </c>
      <c r="EH15" s="57">
        <v>0</v>
      </c>
    </row>
    <row r="16" spans="1:138">
      <c r="A16" s="54" t="s">
        <v>298</v>
      </c>
      <c r="B16" s="54" t="s">
        <v>5</v>
      </c>
      <c r="C16" s="55">
        <v>1170.3300000000002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7">
        <v>0</v>
      </c>
      <c r="AA16" s="57">
        <v>0</v>
      </c>
      <c r="AB16" s="58">
        <v>0</v>
      </c>
      <c r="AC16" s="58">
        <v>1170.3300000000002</v>
      </c>
      <c r="AD16" s="58">
        <v>0</v>
      </c>
      <c r="AE16" s="58">
        <v>0</v>
      </c>
      <c r="AF16" s="59">
        <v>0</v>
      </c>
      <c r="AG16" s="59">
        <v>0</v>
      </c>
      <c r="AH16" s="58">
        <v>0</v>
      </c>
      <c r="AI16" s="57">
        <v>0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>
        <v>0</v>
      </c>
      <c r="AP16" s="57">
        <v>86.83</v>
      </c>
      <c r="AQ16" s="57">
        <v>0</v>
      </c>
      <c r="AR16" s="57">
        <v>0</v>
      </c>
      <c r="AS16" s="57">
        <v>0</v>
      </c>
      <c r="AT16" s="57">
        <v>0</v>
      </c>
      <c r="AU16" s="57">
        <v>909.84</v>
      </c>
      <c r="AV16" s="57">
        <v>173.66</v>
      </c>
      <c r="AW16" s="57">
        <v>0</v>
      </c>
      <c r="AX16" s="57">
        <v>0</v>
      </c>
      <c r="AY16" s="57">
        <v>0</v>
      </c>
      <c r="AZ16" s="57">
        <v>0</v>
      </c>
      <c r="BA16" s="57">
        <v>0</v>
      </c>
      <c r="BB16" s="57">
        <v>0</v>
      </c>
      <c r="BC16" s="57">
        <v>0</v>
      </c>
      <c r="BD16" s="57">
        <v>0</v>
      </c>
      <c r="BE16" s="57">
        <v>0</v>
      </c>
      <c r="BF16" s="57">
        <v>0</v>
      </c>
      <c r="BG16" s="57">
        <v>0</v>
      </c>
      <c r="BH16" s="57">
        <v>0</v>
      </c>
      <c r="BI16" s="57">
        <v>0</v>
      </c>
      <c r="BJ16" s="58">
        <v>0</v>
      </c>
      <c r="BK16" s="57">
        <v>0</v>
      </c>
      <c r="BL16" s="57">
        <v>0</v>
      </c>
      <c r="BM16" s="57">
        <v>0</v>
      </c>
      <c r="BN16" s="57">
        <v>0</v>
      </c>
      <c r="BO16" s="57">
        <v>0</v>
      </c>
      <c r="BP16" s="57">
        <v>0</v>
      </c>
      <c r="BQ16" s="57">
        <v>0</v>
      </c>
      <c r="BR16" s="57">
        <v>0</v>
      </c>
      <c r="BS16" s="57">
        <v>0</v>
      </c>
      <c r="BT16" s="57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7">
        <v>0</v>
      </c>
      <c r="CP16" s="57">
        <v>0</v>
      </c>
      <c r="CQ16" s="57">
        <v>0</v>
      </c>
      <c r="CR16" s="57">
        <v>0</v>
      </c>
      <c r="CS16" s="57">
        <v>0</v>
      </c>
      <c r="CT16" s="57">
        <v>0</v>
      </c>
      <c r="CU16" s="57">
        <v>0</v>
      </c>
      <c r="CV16" s="57">
        <v>0</v>
      </c>
      <c r="CW16" s="57">
        <v>0</v>
      </c>
      <c r="CX16" s="57">
        <v>0</v>
      </c>
      <c r="CY16" s="57">
        <v>0</v>
      </c>
      <c r="CZ16" s="57">
        <v>0</v>
      </c>
      <c r="DA16" s="57">
        <v>0</v>
      </c>
      <c r="DB16" s="57">
        <v>0</v>
      </c>
      <c r="DC16" s="57">
        <v>0</v>
      </c>
      <c r="DD16" s="57">
        <v>0</v>
      </c>
      <c r="DE16" s="57">
        <v>0</v>
      </c>
      <c r="DF16" s="57">
        <v>0</v>
      </c>
      <c r="DG16" s="57">
        <v>0</v>
      </c>
      <c r="DH16" s="57">
        <v>0</v>
      </c>
      <c r="DI16" s="57">
        <v>0</v>
      </c>
      <c r="DJ16" s="57">
        <v>0</v>
      </c>
      <c r="DK16" s="57">
        <v>0</v>
      </c>
      <c r="DL16" s="57">
        <v>0</v>
      </c>
      <c r="DM16" s="57">
        <v>0</v>
      </c>
      <c r="DN16" s="57">
        <v>0</v>
      </c>
      <c r="DO16" s="57">
        <v>0</v>
      </c>
      <c r="DP16" s="57">
        <v>0</v>
      </c>
      <c r="DQ16" s="57">
        <v>0</v>
      </c>
      <c r="DR16" s="57">
        <v>0</v>
      </c>
      <c r="DS16" s="57">
        <v>0</v>
      </c>
      <c r="DT16" s="57">
        <v>0</v>
      </c>
      <c r="DU16" s="57">
        <v>0</v>
      </c>
      <c r="DV16" s="57">
        <v>0</v>
      </c>
      <c r="DW16" s="57">
        <v>0</v>
      </c>
      <c r="DX16" s="57">
        <v>0</v>
      </c>
      <c r="DY16" s="57">
        <v>0</v>
      </c>
      <c r="DZ16" s="57">
        <v>0</v>
      </c>
      <c r="EA16" s="57">
        <v>0</v>
      </c>
      <c r="EB16" s="57">
        <v>0</v>
      </c>
      <c r="EC16" s="57">
        <v>0</v>
      </c>
      <c r="ED16" s="57">
        <v>0</v>
      </c>
      <c r="EE16" s="57">
        <v>0</v>
      </c>
      <c r="EF16" s="57">
        <v>0</v>
      </c>
      <c r="EG16" s="57">
        <v>0</v>
      </c>
      <c r="EH16" s="57">
        <v>0</v>
      </c>
    </row>
    <row r="17" spans="1:138">
      <c r="A17" s="54" t="s">
        <v>298</v>
      </c>
      <c r="B17" s="54" t="s">
        <v>306</v>
      </c>
      <c r="C17" s="55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7">
        <v>0</v>
      </c>
      <c r="AA17" s="57">
        <v>0</v>
      </c>
      <c r="AB17" s="58">
        <v>0</v>
      </c>
      <c r="AC17" s="58">
        <v>0</v>
      </c>
      <c r="AD17" s="58">
        <v>0</v>
      </c>
      <c r="AE17" s="58">
        <v>0</v>
      </c>
      <c r="AF17" s="59">
        <v>0</v>
      </c>
      <c r="AG17" s="59">
        <v>0</v>
      </c>
      <c r="AH17" s="58">
        <v>0</v>
      </c>
      <c r="AI17" s="57">
        <v>0</v>
      </c>
      <c r="AJ17" s="57">
        <v>0</v>
      </c>
      <c r="AK17" s="57">
        <v>0</v>
      </c>
      <c r="AL17" s="57">
        <v>0</v>
      </c>
      <c r="AM17" s="57">
        <v>0</v>
      </c>
      <c r="AN17" s="57">
        <v>0</v>
      </c>
      <c r="AO17" s="57">
        <v>0</v>
      </c>
      <c r="AP17" s="57">
        <v>0</v>
      </c>
      <c r="AQ17" s="57">
        <v>0</v>
      </c>
      <c r="AR17" s="57">
        <v>0</v>
      </c>
      <c r="AS17" s="57">
        <v>0</v>
      </c>
      <c r="AT17" s="57">
        <v>0</v>
      </c>
      <c r="AU17" s="57">
        <v>0</v>
      </c>
      <c r="AV17" s="57">
        <v>0</v>
      </c>
      <c r="AW17" s="57">
        <v>0</v>
      </c>
      <c r="AX17" s="57">
        <v>0</v>
      </c>
      <c r="AY17" s="57">
        <v>0</v>
      </c>
      <c r="AZ17" s="57">
        <v>0</v>
      </c>
      <c r="BA17" s="57">
        <v>0</v>
      </c>
      <c r="BB17" s="57">
        <v>0</v>
      </c>
      <c r="BC17" s="57">
        <v>0</v>
      </c>
      <c r="BD17" s="57">
        <v>0</v>
      </c>
      <c r="BE17" s="57">
        <v>0</v>
      </c>
      <c r="BF17" s="57">
        <v>0</v>
      </c>
      <c r="BG17" s="57">
        <v>0</v>
      </c>
      <c r="BH17" s="57">
        <v>0</v>
      </c>
      <c r="BI17" s="57">
        <v>0</v>
      </c>
      <c r="BJ17" s="58">
        <v>0</v>
      </c>
      <c r="BK17" s="57">
        <v>0</v>
      </c>
      <c r="BL17" s="57">
        <v>0</v>
      </c>
      <c r="BM17" s="57">
        <v>0</v>
      </c>
      <c r="BN17" s="57">
        <v>0</v>
      </c>
      <c r="BO17" s="57">
        <v>0</v>
      </c>
      <c r="BP17" s="57">
        <v>0</v>
      </c>
      <c r="BQ17" s="57">
        <v>0</v>
      </c>
      <c r="BR17" s="57">
        <v>0</v>
      </c>
      <c r="BS17" s="57">
        <v>0</v>
      </c>
      <c r="BT17" s="57">
        <v>0</v>
      </c>
      <c r="BU17" s="57">
        <v>0</v>
      </c>
      <c r="BV17" s="57">
        <v>0</v>
      </c>
      <c r="BW17" s="57">
        <v>0</v>
      </c>
      <c r="BX17" s="57">
        <v>0</v>
      </c>
      <c r="BY17" s="57">
        <v>0</v>
      </c>
      <c r="BZ17" s="57">
        <v>0</v>
      </c>
      <c r="CA17" s="57">
        <v>0</v>
      </c>
      <c r="CB17" s="57">
        <v>0</v>
      </c>
      <c r="CC17" s="57">
        <v>0</v>
      </c>
      <c r="CD17" s="57">
        <v>0</v>
      </c>
      <c r="CE17" s="57">
        <v>0</v>
      </c>
      <c r="CF17" s="57">
        <v>0</v>
      </c>
      <c r="CG17" s="57">
        <v>0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</v>
      </c>
      <c r="CN17" s="57">
        <v>0</v>
      </c>
      <c r="CO17" s="57">
        <v>0</v>
      </c>
      <c r="CP17" s="57">
        <v>0</v>
      </c>
      <c r="CQ17" s="57">
        <v>0</v>
      </c>
      <c r="CR17" s="57">
        <v>0</v>
      </c>
      <c r="CS17" s="57">
        <v>0</v>
      </c>
      <c r="CT17" s="57">
        <v>0</v>
      </c>
      <c r="CU17" s="57">
        <v>0</v>
      </c>
      <c r="CV17" s="57">
        <v>0</v>
      </c>
      <c r="CW17" s="57">
        <v>0</v>
      </c>
      <c r="CX17" s="57">
        <v>0</v>
      </c>
      <c r="CY17" s="57">
        <v>0</v>
      </c>
      <c r="CZ17" s="57">
        <v>0</v>
      </c>
      <c r="DA17" s="57">
        <v>0</v>
      </c>
      <c r="DB17" s="57">
        <v>0</v>
      </c>
      <c r="DC17" s="57">
        <v>0</v>
      </c>
      <c r="DD17" s="57">
        <v>0</v>
      </c>
      <c r="DE17" s="57">
        <v>0</v>
      </c>
      <c r="DF17" s="57">
        <v>0</v>
      </c>
      <c r="DG17" s="57">
        <v>0</v>
      </c>
      <c r="DH17" s="57">
        <v>0</v>
      </c>
      <c r="DI17" s="57">
        <v>0</v>
      </c>
      <c r="DJ17" s="57">
        <v>0</v>
      </c>
      <c r="DK17" s="57">
        <v>0</v>
      </c>
      <c r="DL17" s="57">
        <v>0</v>
      </c>
      <c r="DM17" s="57">
        <v>0</v>
      </c>
      <c r="DN17" s="57">
        <v>0</v>
      </c>
      <c r="DO17" s="57">
        <v>0</v>
      </c>
      <c r="DP17" s="57">
        <v>0</v>
      </c>
      <c r="DQ17" s="57">
        <v>0</v>
      </c>
      <c r="DR17" s="57">
        <v>0</v>
      </c>
      <c r="DS17" s="57">
        <v>0</v>
      </c>
      <c r="DT17" s="57">
        <v>0</v>
      </c>
      <c r="DU17" s="57">
        <v>0</v>
      </c>
      <c r="DV17" s="57">
        <v>0</v>
      </c>
      <c r="DW17" s="57">
        <v>0</v>
      </c>
      <c r="DX17" s="57">
        <v>0</v>
      </c>
      <c r="DY17" s="57">
        <v>0</v>
      </c>
      <c r="DZ17" s="57">
        <v>0</v>
      </c>
      <c r="EA17" s="57">
        <v>0</v>
      </c>
      <c r="EB17" s="57">
        <v>0</v>
      </c>
      <c r="EC17" s="57">
        <v>0</v>
      </c>
      <c r="ED17" s="57">
        <v>0</v>
      </c>
      <c r="EE17" s="57">
        <v>0</v>
      </c>
      <c r="EF17" s="57">
        <v>0</v>
      </c>
      <c r="EG17" s="57">
        <v>0</v>
      </c>
      <c r="EH17" s="57">
        <v>0</v>
      </c>
    </row>
    <row r="18" spans="1:138">
      <c r="A18" s="54" t="s">
        <v>298</v>
      </c>
      <c r="B18" s="54" t="s">
        <v>307</v>
      </c>
      <c r="C18" s="55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7">
        <v>0</v>
      </c>
      <c r="AA18" s="57">
        <v>0</v>
      </c>
      <c r="AB18" s="58">
        <v>0</v>
      </c>
      <c r="AC18" s="58">
        <v>0</v>
      </c>
      <c r="AD18" s="58">
        <v>0</v>
      </c>
      <c r="AE18" s="58">
        <v>0</v>
      </c>
      <c r="AF18" s="59">
        <v>0</v>
      </c>
      <c r="AG18" s="59">
        <v>0</v>
      </c>
      <c r="AH18" s="58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57">
        <v>0</v>
      </c>
      <c r="BG18" s="57">
        <v>0</v>
      </c>
      <c r="BH18" s="57">
        <v>0</v>
      </c>
      <c r="BI18" s="57">
        <v>0</v>
      </c>
      <c r="BJ18" s="58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57">
        <v>0</v>
      </c>
      <c r="BR18" s="57">
        <v>0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0</v>
      </c>
      <c r="BZ18" s="57">
        <v>0</v>
      </c>
      <c r="CA18" s="57">
        <v>0</v>
      </c>
      <c r="CB18" s="57">
        <v>0</v>
      </c>
      <c r="CC18" s="57">
        <v>0</v>
      </c>
      <c r="CD18" s="57">
        <v>0</v>
      </c>
      <c r="CE18" s="57">
        <v>0</v>
      </c>
      <c r="CF18" s="57">
        <v>0</v>
      </c>
      <c r="CG18" s="57">
        <v>0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</v>
      </c>
      <c r="CN18" s="57">
        <v>0</v>
      </c>
      <c r="CO18" s="57">
        <v>0</v>
      </c>
      <c r="CP18" s="57">
        <v>0</v>
      </c>
      <c r="CQ18" s="57">
        <v>0</v>
      </c>
      <c r="CR18" s="57">
        <v>0</v>
      </c>
      <c r="CS18" s="57">
        <v>0</v>
      </c>
      <c r="CT18" s="57">
        <v>0</v>
      </c>
      <c r="CU18" s="57">
        <v>0</v>
      </c>
      <c r="CV18" s="57">
        <v>0</v>
      </c>
      <c r="CW18" s="57">
        <v>0</v>
      </c>
      <c r="CX18" s="57">
        <v>0</v>
      </c>
      <c r="CY18" s="57">
        <v>0</v>
      </c>
      <c r="CZ18" s="57">
        <v>0</v>
      </c>
      <c r="DA18" s="57">
        <v>0</v>
      </c>
      <c r="DB18" s="57">
        <v>0</v>
      </c>
      <c r="DC18" s="57">
        <v>0</v>
      </c>
      <c r="DD18" s="57">
        <v>0</v>
      </c>
      <c r="DE18" s="57">
        <v>0</v>
      </c>
      <c r="DF18" s="57">
        <v>0</v>
      </c>
      <c r="DG18" s="57">
        <v>0</v>
      </c>
      <c r="DH18" s="57">
        <v>0</v>
      </c>
      <c r="DI18" s="57">
        <v>0</v>
      </c>
      <c r="DJ18" s="57">
        <v>0</v>
      </c>
      <c r="DK18" s="57">
        <v>0</v>
      </c>
      <c r="DL18" s="57">
        <v>0</v>
      </c>
      <c r="DM18" s="57">
        <v>0</v>
      </c>
      <c r="DN18" s="57">
        <v>0</v>
      </c>
      <c r="DO18" s="57">
        <v>0</v>
      </c>
      <c r="DP18" s="57">
        <v>0</v>
      </c>
      <c r="DQ18" s="57">
        <v>0</v>
      </c>
      <c r="DR18" s="57">
        <v>0</v>
      </c>
      <c r="DS18" s="57">
        <v>0</v>
      </c>
      <c r="DT18" s="57">
        <v>0</v>
      </c>
      <c r="DU18" s="57">
        <v>0</v>
      </c>
      <c r="DV18" s="57">
        <v>0</v>
      </c>
      <c r="DW18" s="57">
        <v>0</v>
      </c>
      <c r="DX18" s="57">
        <v>0</v>
      </c>
      <c r="DY18" s="57">
        <v>0</v>
      </c>
      <c r="DZ18" s="57">
        <v>0</v>
      </c>
      <c r="EA18" s="57">
        <v>0</v>
      </c>
      <c r="EB18" s="57">
        <v>0</v>
      </c>
      <c r="EC18" s="57">
        <v>0</v>
      </c>
      <c r="ED18" s="57">
        <v>0</v>
      </c>
      <c r="EE18" s="57">
        <v>0</v>
      </c>
      <c r="EF18" s="57">
        <v>0</v>
      </c>
      <c r="EG18" s="57">
        <v>0</v>
      </c>
      <c r="EH18" s="57">
        <v>0</v>
      </c>
    </row>
    <row r="19" spans="1:138">
      <c r="A19" s="54" t="s">
        <v>298</v>
      </c>
      <c r="B19" s="54" t="s">
        <v>308</v>
      </c>
      <c r="C19" s="55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7">
        <v>0</v>
      </c>
      <c r="AA19" s="57">
        <v>0</v>
      </c>
      <c r="AB19" s="58">
        <v>0</v>
      </c>
      <c r="AC19" s="58">
        <v>0</v>
      </c>
      <c r="AD19" s="58">
        <v>0</v>
      </c>
      <c r="AE19" s="58">
        <v>0</v>
      </c>
      <c r="AF19" s="59">
        <v>0</v>
      </c>
      <c r="AG19" s="59">
        <v>0</v>
      </c>
      <c r="AH19" s="58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57">
        <v>0</v>
      </c>
      <c r="AU19" s="57">
        <v>0</v>
      </c>
      <c r="AV19" s="57">
        <v>0</v>
      </c>
      <c r="AW19" s="57">
        <v>0</v>
      </c>
      <c r="AX19" s="57">
        <v>0</v>
      </c>
      <c r="AY19" s="57">
        <v>0</v>
      </c>
      <c r="AZ19" s="57">
        <v>0</v>
      </c>
      <c r="BA19" s="57">
        <v>0</v>
      </c>
      <c r="BB19" s="57">
        <v>0</v>
      </c>
      <c r="BC19" s="57">
        <v>0</v>
      </c>
      <c r="BD19" s="57">
        <v>0</v>
      </c>
      <c r="BE19" s="57">
        <v>0</v>
      </c>
      <c r="BF19" s="57">
        <v>0</v>
      </c>
      <c r="BG19" s="57">
        <v>0</v>
      </c>
      <c r="BH19" s="57">
        <v>0</v>
      </c>
      <c r="BI19" s="57">
        <v>0</v>
      </c>
      <c r="BJ19" s="58">
        <v>0</v>
      </c>
      <c r="BK19" s="57">
        <v>0</v>
      </c>
      <c r="BL19" s="57">
        <v>0</v>
      </c>
      <c r="BM19" s="57">
        <v>0</v>
      </c>
      <c r="BN19" s="57">
        <v>0</v>
      </c>
      <c r="BO19" s="57">
        <v>0</v>
      </c>
      <c r="BP19" s="57">
        <v>0</v>
      </c>
      <c r="BQ19" s="57">
        <v>0</v>
      </c>
      <c r="BR19" s="57">
        <v>0</v>
      </c>
      <c r="BS19" s="57">
        <v>0</v>
      </c>
      <c r="BT19" s="57">
        <v>0</v>
      </c>
      <c r="BU19" s="57">
        <v>0</v>
      </c>
      <c r="BV19" s="57">
        <v>0</v>
      </c>
      <c r="BW19" s="57">
        <v>0</v>
      </c>
      <c r="BX19" s="57">
        <v>0</v>
      </c>
      <c r="BY19" s="57">
        <v>0</v>
      </c>
      <c r="BZ19" s="57">
        <v>0</v>
      </c>
      <c r="CA19" s="57">
        <v>0</v>
      </c>
      <c r="CB19" s="57">
        <v>0</v>
      </c>
      <c r="CC19" s="57">
        <v>0</v>
      </c>
      <c r="CD19" s="57">
        <v>0</v>
      </c>
      <c r="CE19" s="57">
        <v>0</v>
      </c>
      <c r="CF19" s="57">
        <v>0</v>
      </c>
      <c r="CG19" s="57">
        <v>0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</v>
      </c>
      <c r="CN19" s="57">
        <v>0</v>
      </c>
      <c r="CO19" s="57">
        <v>0</v>
      </c>
      <c r="CP19" s="57">
        <v>0</v>
      </c>
      <c r="CQ19" s="57">
        <v>0</v>
      </c>
      <c r="CR19" s="57">
        <v>0</v>
      </c>
      <c r="CS19" s="57">
        <v>0</v>
      </c>
      <c r="CT19" s="57">
        <v>0</v>
      </c>
      <c r="CU19" s="57">
        <v>0</v>
      </c>
      <c r="CV19" s="57">
        <v>0</v>
      </c>
      <c r="CW19" s="57">
        <v>0</v>
      </c>
      <c r="CX19" s="57">
        <v>0</v>
      </c>
      <c r="CY19" s="57">
        <v>0</v>
      </c>
      <c r="CZ19" s="57">
        <v>0</v>
      </c>
      <c r="DA19" s="57">
        <v>0</v>
      </c>
      <c r="DB19" s="57">
        <v>0</v>
      </c>
      <c r="DC19" s="57">
        <v>0</v>
      </c>
      <c r="DD19" s="57">
        <v>0</v>
      </c>
      <c r="DE19" s="57">
        <v>0</v>
      </c>
      <c r="DF19" s="57">
        <v>0</v>
      </c>
      <c r="DG19" s="57">
        <v>0</v>
      </c>
      <c r="DH19" s="57">
        <v>0</v>
      </c>
      <c r="DI19" s="57">
        <v>0</v>
      </c>
      <c r="DJ19" s="57">
        <v>0</v>
      </c>
      <c r="DK19" s="57">
        <v>0</v>
      </c>
      <c r="DL19" s="57">
        <v>0</v>
      </c>
      <c r="DM19" s="57">
        <v>0</v>
      </c>
      <c r="DN19" s="57">
        <v>0</v>
      </c>
      <c r="DO19" s="57">
        <v>0</v>
      </c>
      <c r="DP19" s="57">
        <v>0</v>
      </c>
      <c r="DQ19" s="57">
        <v>0</v>
      </c>
      <c r="DR19" s="57">
        <v>0</v>
      </c>
      <c r="DS19" s="57">
        <v>0</v>
      </c>
      <c r="DT19" s="57">
        <v>0</v>
      </c>
      <c r="DU19" s="57">
        <v>0</v>
      </c>
      <c r="DV19" s="57">
        <v>0</v>
      </c>
      <c r="DW19" s="57">
        <v>0</v>
      </c>
      <c r="DX19" s="57">
        <v>0</v>
      </c>
      <c r="DY19" s="57">
        <v>0</v>
      </c>
      <c r="DZ19" s="57">
        <v>0</v>
      </c>
      <c r="EA19" s="57">
        <v>0</v>
      </c>
      <c r="EB19" s="57">
        <v>0</v>
      </c>
      <c r="EC19" s="57">
        <v>0</v>
      </c>
      <c r="ED19" s="57">
        <v>0</v>
      </c>
      <c r="EE19" s="57">
        <v>0</v>
      </c>
      <c r="EF19" s="57">
        <v>0</v>
      </c>
      <c r="EG19" s="57">
        <v>0</v>
      </c>
      <c r="EH19" s="57">
        <v>0</v>
      </c>
    </row>
    <row r="20" spans="1:138">
      <c r="A20" s="54" t="s">
        <v>298</v>
      </c>
      <c r="B20" s="54" t="s">
        <v>309</v>
      </c>
      <c r="C20" s="55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7">
        <v>0</v>
      </c>
      <c r="AA20" s="57">
        <v>0</v>
      </c>
      <c r="AB20" s="58">
        <v>0</v>
      </c>
      <c r="AC20" s="58">
        <v>0</v>
      </c>
      <c r="AD20" s="58">
        <v>0</v>
      </c>
      <c r="AE20" s="58">
        <v>0</v>
      </c>
      <c r="AF20" s="59">
        <v>0</v>
      </c>
      <c r="AG20" s="59">
        <v>0</v>
      </c>
      <c r="AH20" s="58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>
        <v>0</v>
      </c>
      <c r="AP20" s="57">
        <v>0</v>
      </c>
      <c r="AQ20" s="57">
        <v>0</v>
      </c>
      <c r="AR20" s="57">
        <v>0</v>
      </c>
      <c r="AS20" s="57">
        <v>0</v>
      </c>
      <c r="AT20" s="57">
        <v>0</v>
      </c>
      <c r="AU20" s="57">
        <v>0</v>
      </c>
      <c r="AV20" s="57">
        <v>0</v>
      </c>
      <c r="AW20" s="57">
        <v>0</v>
      </c>
      <c r="AX20" s="57">
        <v>0</v>
      </c>
      <c r="AY20" s="57">
        <v>0</v>
      </c>
      <c r="AZ20" s="57">
        <v>0</v>
      </c>
      <c r="BA20" s="57">
        <v>0</v>
      </c>
      <c r="BB20" s="57">
        <v>0</v>
      </c>
      <c r="BC20" s="57">
        <v>0</v>
      </c>
      <c r="BD20" s="57">
        <v>0</v>
      </c>
      <c r="BE20" s="57">
        <v>0</v>
      </c>
      <c r="BF20" s="57">
        <v>0</v>
      </c>
      <c r="BG20" s="57">
        <v>0</v>
      </c>
      <c r="BH20" s="57">
        <v>0</v>
      </c>
      <c r="BI20" s="57">
        <v>0</v>
      </c>
      <c r="BJ20" s="58">
        <v>0</v>
      </c>
      <c r="BK20" s="57">
        <v>0</v>
      </c>
      <c r="BL20" s="57">
        <v>0</v>
      </c>
      <c r="BM20" s="57">
        <v>0</v>
      </c>
      <c r="BN20" s="57">
        <v>0</v>
      </c>
      <c r="BO20" s="57">
        <v>0</v>
      </c>
      <c r="BP20" s="57">
        <v>0</v>
      </c>
      <c r="BQ20" s="57">
        <v>0</v>
      </c>
      <c r="BR20" s="57">
        <v>0</v>
      </c>
      <c r="BS20" s="57">
        <v>0</v>
      </c>
      <c r="BT20" s="57">
        <v>0</v>
      </c>
      <c r="BU20" s="57">
        <v>0</v>
      </c>
      <c r="BV20" s="57">
        <v>0</v>
      </c>
      <c r="BW20" s="57">
        <v>0</v>
      </c>
      <c r="BX20" s="57">
        <v>0</v>
      </c>
      <c r="BY20" s="57">
        <v>0</v>
      </c>
      <c r="BZ20" s="57">
        <v>0</v>
      </c>
      <c r="CA20" s="57">
        <v>0</v>
      </c>
      <c r="CB20" s="57">
        <v>0</v>
      </c>
      <c r="CC20" s="57">
        <v>0</v>
      </c>
      <c r="CD20" s="57">
        <v>0</v>
      </c>
      <c r="CE20" s="57">
        <v>0</v>
      </c>
      <c r="CF20" s="57">
        <v>0</v>
      </c>
      <c r="CG20" s="57">
        <v>0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>
        <v>0</v>
      </c>
      <c r="CO20" s="57">
        <v>0</v>
      </c>
      <c r="CP20" s="57">
        <v>0</v>
      </c>
      <c r="CQ20" s="57">
        <v>0</v>
      </c>
      <c r="CR20" s="57">
        <v>0</v>
      </c>
      <c r="CS20" s="57">
        <v>0</v>
      </c>
      <c r="CT20" s="57">
        <v>0</v>
      </c>
      <c r="CU20" s="57">
        <v>0</v>
      </c>
      <c r="CV20" s="57">
        <v>0</v>
      </c>
      <c r="CW20" s="57">
        <v>0</v>
      </c>
      <c r="CX20" s="57">
        <v>0</v>
      </c>
      <c r="CY20" s="57">
        <v>0</v>
      </c>
      <c r="CZ20" s="57">
        <v>0</v>
      </c>
      <c r="DA20" s="57">
        <v>0</v>
      </c>
      <c r="DB20" s="57">
        <v>0</v>
      </c>
      <c r="DC20" s="57">
        <v>0</v>
      </c>
      <c r="DD20" s="57">
        <v>0</v>
      </c>
      <c r="DE20" s="57">
        <v>0</v>
      </c>
      <c r="DF20" s="57">
        <v>0</v>
      </c>
      <c r="DG20" s="57">
        <v>0</v>
      </c>
      <c r="DH20" s="57">
        <v>0</v>
      </c>
      <c r="DI20" s="57">
        <v>0</v>
      </c>
      <c r="DJ20" s="57">
        <v>0</v>
      </c>
      <c r="DK20" s="57">
        <v>0</v>
      </c>
      <c r="DL20" s="57">
        <v>0</v>
      </c>
      <c r="DM20" s="57">
        <v>0</v>
      </c>
      <c r="DN20" s="57">
        <v>0</v>
      </c>
      <c r="DO20" s="57">
        <v>0</v>
      </c>
      <c r="DP20" s="57">
        <v>0</v>
      </c>
      <c r="DQ20" s="57">
        <v>0</v>
      </c>
      <c r="DR20" s="57">
        <v>0</v>
      </c>
      <c r="DS20" s="57">
        <v>0</v>
      </c>
      <c r="DT20" s="57">
        <v>0</v>
      </c>
      <c r="DU20" s="57">
        <v>0</v>
      </c>
      <c r="DV20" s="57">
        <v>0</v>
      </c>
      <c r="DW20" s="57">
        <v>0</v>
      </c>
      <c r="DX20" s="57">
        <v>0</v>
      </c>
      <c r="DY20" s="57">
        <v>0</v>
      </c>
      <c r="DZ20" s="57">
        <v>0</v>
      </c>
      <c r="EA20" s="57">
        <v>0</v>
      </c>
      <c r="EB20" s="57">
        <v>0</v>
      </c>
      <c r="EC20" s="57">
        <v>0</v>
      </c>
      <c r="ED20" s="57">
        <v>0</v>
      </c>
      <c r="EE20" s="57">
        <v>0</v>
      </c>
      <c r="EF20" s="57">
        <v>0</v>
      </c>
      <c r="EG20" s="57">
        <v>0</v>
      </c>
      <c r="EH20" s="57">
        <v>0</v>
      </c>
    </row>
    <row r="21" spans="1:138">
      <c r="A21" s="54" t="s">
        <v>298</v>
      </c>
      <c r="B21" s="54" t="s">
        <v>6</v>
      </c>
      <c r="C21" s="55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7">
        <v>0</v>
      </c>
      <c r="AA21" s="57">
        <v>0</v>
      </c>
      <c r="AB21" s="58">
        <v>0</v>
      </c>
      <c r="AC21" s="58">
        <v>0</v>
      </c>
      <c r="AD21" s="58">
        <v>0</v>
      </c>
      <c r="AE21" s="58">
        <v>0</v>
      </c>
      <c r="AF21" s="59">
        <v>0</v>
      </c>
      <c r="AG21" s="59">
        <v>0</v>
      </c>
      <c r="AH21" s="58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>
        <v>0</v>
      </c>
      <c r="AP21" s="57">
        <v>0</v>
      </c>
      <c r="AQ21" s="57">
        <v>0</v>
      </c>
      <c r="AR21" s="57">
        <v>0</v>
      </c>
      <c r="AS21" s="57">
        <v>0</v>
      </c>
      <c r="AT21" s="57">
        <v>0</v>
      </c>
      <c r="AU21" s="57">
        <v>0</v>
      </c>
      <c r="AV21" s="57">
        <v>0</v>
      </c>
      <c r="AW21" s="57">
        <v>0</v>
      </c>
      <c r="AX21" s="57">
        <v>0</v>
      </c>
      <c r="AY21" s="57">
        <v>0</v>
      </c>
      <c r="AZ21" s="57">
        <v>0</v>
      </c>
      <c r="BA21" s="57">
        <v>0</v>
      </c>
      <c r="BB21" s="57">
        <v>0</v>
      </c>
      <c r="BC21" s="57">
        <v>0</v>
      </c>
      <c r="BD21" s="57">
        <v>0</v>
      </c>
      <c r="BE21" s="57">
        <v>0</v>
      </c>
      <c r="BF21" s="57">
        <v>0</v>
      </c>
      <c r="BG21" s="57">
        <v>0</v>
      </c>
      <c r="BH21" s="57">
        <v>0</v>
      </c>
      <c r="BI21" s="57">
        <v>0</v>
      </c>
      <c r="BJ21" s="58">
        <v>0</v>
      </c>
      <c r="BK21" s="57">
        <v>0</v>
      </c>
      <c r="BL21" s="57">
        <v>0</v>
      </c>
      <c r="BM21" s="57">
        <v>0</v>
      </c>
      <c r="BN21" s="57">
        <v>0</v>
      </c>
      <c r="BO21" s="57">
        <v>0</v>
      </c>
      <c r="BP21" s="57">
        <v>0</v>
      </c>
      <c r="BQ21" s="57">
        <v>0</v>
      </c>
      <c r="BR21" s="57">
        <v>0</v>
      </c>
      <c r="BS21" s="57">
        <v>0</v>
      </c>
      <c r="BT21" s="57">
        <v>0</v>
      </c>
      <c r="BU21" s="57">
        <v>0</v>
      </c>
      <c r="BV21" s="57">
        <v>0</v>
      </c>
      <c r="BW21" s="57">
        <v>0</v>
      </c>
      <c r="BX21" s="57">
        <v>0</v>
      </c>
      <c r="BY21" s="57">
        <v>0</v>
      </c>
      <c r="BZ21" s="57">
        <v>0</v>
      </c>
      <c r="CA21" s="57">
        <v>0</v>
      </c>
      <c r="CB21" s="57">
        <v>0</v>
      </c>
      <c r="CC21" s="57">
        <v>0</v>
      </c>
      <c r="CD21" s="57">
        <v>0</v>
      </c>
      <c r="CE21" s="57">
        <v>0</v>
      </c>
      <c r="CF21" s="57">
        <v>0</v>
      </c>
      <c r="CG21" s="57">
        <v>0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0</v>
      </c>
      <c r="CO21" s="57">
        <v>0</v>
      </c>
      <c r="CP21" s="57">
        <v>0</v>
      </c>
      <c r="CQ21" s="57">
        <v>0</v>
      </c>
      <c r="CR21" s="57">
        <v>0</v>
      </c>
      <c r="CS21" s="57">
        <v>0</v>
      </c>
      <c r="CT21" s="57">
        <v>0</v>
      </c>
      <c r="CU21" s="57">
        <v>0</v>
      </c>
      <c r="CV21" s="57">
        <v>0</v>
      </c>
      <c r="CW21" s="57">
        <v>0</v>
      </c>
      <c r="CX21" s="57">
        <v>0</v>
      </c>
      <c r="CY21" s="57">
        <v>0</v>
      </c>
      <c r="CZ21" s="57">
        <v>0</v>
      </c>
      <c r="DA21" s="57">
        <v>0</v>
      </c>
      <c r="DB21" s="57">
        <v>0</v>
      </c>
      <c r="DC21" s="57">
        <v>0</v>
      </c>
      <c r="DD21" s="57">
        <v>0</v>
      </c>
      <c r="DE21" s="57">
        <v>0</v>
      </c>
      <c r="DF21" s="57">
        <v>0</v>
      </c>
      <c r="DG21" s="57">
        <v>0</v>
      </c>
      <c r="DH21" s="57">
        <v>0</v>
      </c>
      <c r="DI21" s="57">
        <v>0</v>
      </c>
      <c r="DJ21" s="57">
        <v>0</v>
      </c>
      <c r="DK21" s="57">
        <v>0</v>
      </c>
      <c r="DL21" s="57">
        <v>0</v>
      </c>
      <c r="DM21" s="57">
        <v>0</v>
      </c>
      <c r="DN21" s="57">
        <v>0</v>
      </c>
      <c r="DO21" s="57">
        <v>0</v>
      </c>
      <c r="DP21" s="57">
        <v>0</v>
      </c>
      <c r="DQ21" s="57">
        <v>0</v>
      </c>
      <c r="DR21" s="57">
        <v>0</v>
      </c>
      <c r="DS21" s="57">
        <v>0</v>
      </c>
      <c r="DT21" s="57">
        <v>0</v>
      </c>
      <c r="DU21" s="57">
        <v>0</v>
      </c>
      <c r="DV21" s="57">
        <v>0</v>
      </c>
      <c r="DW21" s="57">
        <v>0</v>
      </c>
      <c r="DX21" s="57">
        <v>0</v>
      </c>
      <c r="DY21" s="57">
        <v>0</v>
      </c>
      <c r="DZ21" s="57">
        <v>0</v>
      </c>
      <c r="EA21" s="57">
        <v>0</v>
      </c>
      <c r="EB21" s="57">
        <v>0</v>
      </c>
      <c r="EC21" s="57">
        <v>0</v>
      </c>
      <c r="ED21" s="57">
        <v>0</v>
      </c>
      <c r="EE21" s="57">
        <v>0</v>
      </c>
      <c r="EF21" s="57">
        <v>0</v>
      </c>
      <c r="EG21" s="57">
        <v>0</v>
      </c>
      <c r="EH21" s="57">
        <v>0</v>
      </c>
    </row>
    <row r="22" spans="1:138">
      <c r="A22" s="54" t="s">
        <v>298</v>
      </c>
      <c r="B22" s="54" t="s">
        <v>7</v>
      </c>
      <c r="C22" s="55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0</v>
      </c>
      <c r="W22" s="56">
        <v>0</v>
      </c>
      <c r="X22" s="56">
        <v>0</v>
      </c>
      <c r="Y22" s="56">
        <v>0</v>
      </c>
      <c r="Z22" s="57">
        <v>0</v>
      </c>
      <c r="AA22" s="57">
        <v>0</v>
      </c>
      <c r="AB22" s="58">
        <v>0</v>
      </c>
      <c r="AC22" s="58">
        <v>0</v>
      </c>
      <c r="AD22" s="58">
        <v>0</v>
      </c>
      <c r="AE22" s="58">
        <v>0</v>
      </c>
      <c r="AF22" s="59">
        <v>0</v>
      </c>
      <c r="AG22" s="59">
        <v>0</v>
      </c>
      <c r="AH22" s="58">
        <v>0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0</v>
      </c>
      <c r="AP22" s="57">
        <v>0</v>
      </c>
      <c r="AQ22" s="57">
        <v>0</v>
      </c>
      <c r="AR22" s="57">
        <v>0</v>
      </c>
      <c r="AS22" s="57">
        <v>0</v>
      </c>
      <c r="AT22" s="57">
        <v>0</v>
      </c>
      <c r="AU22" s="57">
        <v>0</v>
      </c>
      <c r="AV22" s="57">
        <v>0</v>
      </c>
      <c r="AW22" s="57">
        <v>0</v>
      </c>
      <c r="AX22" s="57">
        <v>0</v>
      </c>
      <c r="AY22" s="57">
        <v>0</v>
      </c>
      <c r="AZ22" s="57">
        <v>0</v>
      </c>
      <c r="BA22" s="57">
        <v>0</v>
      </c>
      <c r="BB22" s="57">
        <v>0</v>
      </c>
      <c r="BC22" s="57">
        <v>0</v>
      </c>
      <c r="BD22" s="57">
        <v>0</v>
      </c>
      <c r="BE22" s="57">
        <v>0</v>
      </c>
      <c r="BF22" s="57">
        <v>0</v>
      </c>
      <c r="BG22" s="57">
        <v>0</v>
      </c>
      <c r="BH22" s="57">
        <v>0</v>
      </c>
      <c r="BI22" s="57">
        <v>0</v>
      </c>
      <c r="BJ22" s="58">
        <v>0</v>
      </c>
      <c r="BK22" s="57">
        <v>0</v>
      </c>
      <c r="BL22" s="57">
        <v>0</v>
      </c>
      <c r="BM22" s="57">
        <v>0</v>
      </c>
      <c r="BN22" s="57">
        <v>0</v>
      </c>
      <c r="BO22" s="57">
        <v>0</v>
      </c>
      <c r="BP22" s="57">
        <v>0</v>
      </c>
      <c r="BQ22" s="57">
        <v>0</v>
      </c>
      <c r="BR22" s="57">
        <v>0</v>
      </c>
      <c r="BS22" s="57">
        <v>0</v>
      </c>
      <c r="BT22" s="57">
        <v>0</v>
      </c>
      <c r="BU22" s="57">
        <v>0</v>
      </c>
      <c r="BV22" s="57">
        <v>0</v>
      </c>
      <c r="BW22" s="57">
        <v>0</v>
      </c>
      <c r="BX22" s="57">
        <v>0</v>
      </c>
      <c r="BY22" s="57">
        <v>0</v>
      </c>
      <c r="BZ22" s="57">
        <v>0</v>
      </c>
      <c r="CA22" s="57">
        <v>0</v>
      </c>
      <c r="CB22" s="57">
        <v>0</v>
      </c>
      <c r="CC22" s="57">
        <v>0</v>
      </c>
      <c r="CD22" s="57">
        <v>0</v>
      </c>
      <c r="CE22" s="57">
        <v>0</v>
      </c>
      <c r="CF22" s="57">
        <v>0</v>
      </c>
      <c r="CG22" s="57">
        <v>0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>
        <v>0</v>
      </c>
      <c r="CO22" s="57">
        <v>0</v>
      </c>
      <c r="CP22" s="57">
        <v>0</v>
      </c>
      <c r="CQ22" s="57">
        <v>0</v>
      </c>
      <c r="CR22" s="57">
        <v>0</v>
      </c>
      <c r="CS22" s="57">
        <v>0</v>
      </c>
      <c r="CT22" s="57">
        <v>0</v>
      </c>
      <c r="CU22" s="57">
        <v>0</v>
      </c>
      <c r="CV22" s="57">
        <v>0</v>
      </c>
      <c r="CW22" s="57">
        <v>0</v>
      </c>
      <c r="CX22" s="57">
        <v>0</v>
      </c>
      <c r="CY22" s="57">
        <v>0</v>
      </c>
      <c r="CZ22" s="57">
        <v>0</v>
      </c>
      <c r="DA22" s="57">
        <v>0</v>
      </c>
      <c r="DB22" s="57">
        <v>0</v>
      </c>
      <c r="DC22" s="57">
        <v>0</v>
      </c>
      <c r="DD22" s="57">
        <v>0</v>
      </c>
      <c r="DE22" s="57">
        <v>0</v>
      </c>
      <c r="DF22" s="57">
        <v>0</v>
      </c>
      <c r="DG22" s="57">
        <v>0</v>
      </c>
      <c r="DH22" s="57">
        <v>0</v>
      </c>
      <c r="DI22" s="57">
        <v>0</v>
      </c>
      <c r="DJ22" s="57">
        <v>0</v>
      </c>
      <c r="DK22" s="57">
        <v>0</v>
      </c>
      <c r="DL22" s="57">
        <v>0</v>
      </c>
      <c r="DM22" s="57">
        <v>0</v>
      </c>
      <c r="DN22" s="57">
        <v>0</v>
      </c>
      <c r="DO22" s="57">
        <v>0</v>
      </c>
      <c r="DP22" s="57">
        <v>0</v>
      </c>
      <c r="DQ22" s="57">
        <v>0</v>
      </c>
      <c r="DR22" s="57">
        <v>0</v>
      </c>
      <c r="DS22" s="57">
        <v>0</v>
      </c>
      <c r="DT22" s="57">
        <v>0</v>
      </c>
      <c r="DU22" s="57">
        <v>0</v>
      </c>
      <c r="DV22" s="57">
        <v>0</v>
      </c>
      <c r="DW22" s="57">
        <v>0</v>
      </c>
      <c r="DX22" s="57">
        <v>0</v>
      </c>
      <c r="DY22" s="57">
        <v>0</v>
      </c>
      <c r="DZ22" s="57">
        <v>0</v>
      </c>
      <c r="EA22" s="57">
        <v>0</v>
      </c>
      <c r="EB22" s="57">
        <v>0</v>
      </c>
      <c r="EC22" s="57">
        <v>0</v>
      </c>
      <c r="ED22" s="57">
        <v>0</v>
      </c>
      <c r="EE22" s="57">
        <v>0</v>
      </c>
      <c r="EF22" s="57">
        <v>0</v>
      </c>
      <c r="EG22" s="57">
        <v>0</v>
      </c>
      <c r="EH22" s="57">
        <v>0</v>
      </c>
    </row>
    <row r="23" spans="1:138">
      <c r="A23" s="54" t="s">
        <v>298</v>
      </c>
      <c r="B23" s="54" t="s">
        <v>8</v>
      </c>
      <c r="C23" s="55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7">
        <v>0</v>
      </c>
      <c r="AA23" s="57">
        <v>0</v>
      </c>
      <c r="AB23" s="58">
        <v>0</v>
      </c>
      <c r="AC23" s="58">
        <v>0</v>
      </c>
      <c r="AD23" s="58">
        <v>0</v>
      </c>
      <c r="AE23" s="58">
        <v>0</v>
      </c>
      <c r="AF23" s="59">
        <v>0</v>
      </c>
      <c r="AG23" s="59">
        <v>0</v>
      </c>
      <c r="AH23" s="58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v>0</v>
      </c>
      <c r="AS23" s="57">
        <v>0</v>
      </c>
      <c r="AT23" s="57">
        <v>0</v>
      </c>
      <c r="AU23" s="57">
        <v>0</v>
      </c>
      <c r="AV23" s="57">
        <v>0</v>
      </c>
      <c r="AW23" s="57">
        <v>0</v>
      </c>
      <c r="AX23" s="57">
        <v>0</v>
      </c>
      <c r="AY23" s="57">
        <v>0</v>
      </c>
      <c r="AZ23" s="57">
        <v>0</v>
      </c>
      <c r="BA23" s="57">
        <v>0</v>
      </c>
      <c r="BB23" s="57">
        <v>0</v>
      </c>
      <c r="BC23" s="57">
        <v>0</v>
      </c>
      <c r="BD23" s="57">
        <v>0</v>
      </c>
      <c r="BE23" s="57">
        <v>0</v>
      </c>
      <c r="BF23" s="57">
        <v>0</v>
      </c>
      <c r="BG23" s="57">
        <v>0</v>
      </c>
      <c r="BH23" s="57">
        <v>0</v>
      </c>
      <c r="BI23" s="57">
        <v>0</v>
      </c>
      <c r="BJ23" s="58">
        <v>0</v>
      </c>
      <c r="BK23" s="57">
        <v>0</v>
      </c>
      <c r="BL23" s="57">
        <v>0</v>
      </c>
      <c r="BM23" s="57">
        <v>0</v>
      </c>
      <c r="BN23" s="57">
        <v>0</v>
      </c>
      <c r="BO23" s="57">
        <v>0</v>
      </c>
      <c r="BP23" s="57">
        <v>0</v>
      </c>
      <c r="BQ23" s="57">
        <v>0</v>
      </c>
      <c r="BR23" s="57">
        <v>0</v>
      </c>
      <c r="BS23" s="57">
        <v>0</v>
      </c>
      <c r="BT23" s="57">
        <v>0</v>
      </c>
      <c r="BU23" s="57">
        <v>0</v>
      </c>
      <c r="BV23" s="57">
        <v>0</v>
      </c>
      <c r="BW23" s="57">
        <v>0</v>
      </c>
      <c r="BX23" s="57">
        <v>0</v>
      </c>
      <c r="BY23" s="57">
        <v>0</v>
      </c>
      <c r="BZ23" s="57">
        <v>0</v>
      </c>
      <c r="CA23" s="57">
        <v>0</v>
      </c>
      <c r="CB23" s="57">
        <v>0</v>
      </c>
      <c r="CC23" s="57">
        <v>0</v>
      </c>
      <c r="CD23" s="57">
        <v>0</v>
      </c>
      <c r="CE23" s="57">
        <v>0</v>
      </c>
      <c r="CF23" s="57">
        <v>0</v>
      </c>
      <c r="CG23" s="57">
        <v>0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>
        <v>0</v>
      </c>
      <c r="CO23" s="57">
        <v>0</v>
      </c>
      <c r="CP23" s="57">
        <v>0</v>
      </c>
      <c r="CQ23" s="57">
        <v>0</v>
      </c>
      <c r="CR23" s="57">
        <v>0</v>
      </c>
      <c r="CS23" s="57">
        <v>0</v>
      </c>
      <c r="CT23" s="57">
        <v>0</v>
      </c>
      <c r="CU23" s="57">
        <v>0</v>
      </c>
      <c r="CV23" s="57">
        <v>0</v>
      </c>
      <c r="CW23" s="57">
        <v>0</v>
      </c>
      <c r="CX23" s="57">
        <v>0</v>
      </c>
      <c r="CY23" s="57">
        <v>0</v>
      </c>
      <c r="CZ23" s="57">
        <v>0</v>
      </c>
      <c r="DA23" s="57">
        <v>0</v>
      </c>
      <c r="DB23" s="57">
        <v>0</v>
      </c>
      <c r="DC23" s="57">
        <v>0</v>
      </c>
      <c r="DD23" s="57">
        <v>0</v>
      </c>
      <c r="DE23" s="57">
        <v>0</v>
      </c>
      <c r="DF23" s="57">
        <v>0</v>
      </c>
      <c r="DG23" s="57">
        <v>0</v>
      </c>
      <c r="DH23" s="57">
        <v>0</v>
      </c>
      <c r="DI23" s="57">
        <v>0</v>
      </c>
      <c r="DJ23" s="57">
        <v>0</v>
      </c>
      <c r="DK23" s="57">
        <v>0</v>
      </c>
      <c r="DL23" s="57">
        <v>0</v>
      </c>
      <c r="DM23" s="57">
        <v>0</v>
      </c>
      <c r="DN23" s="57">
        <v>0</v>
      </c>
      <c r="DO23" s="57">
        <v>0</v>
      </c>
      <c r="DP23" s="57">
        <v>0</v>
      </c>
      <c r="DQ23" s="57">
        <v>0</v>
      </c>
      <c r="DR23" s="57">
        <v>0</v>
      </c>
      <c r="DS23" s="57">
        <v>0</v>
      </c>
      <c r="DT23" s="57">
        <v>0</v>
      </c>
      <c r="DU23" s="57">
        <v>0</v>
      </c>
      <c r="DV23" s="57">
        <v>0</v>
      </c>
      <c r="DW23" s="57">
        <v>0</v>
      </c>
      <c r="DX23" s="57">
        <v>0</v>
      </c>
      <c r="DY23" s="57">
        <v>0</v>
      </c>
      <c r="DZ23" s="57">
        <v>0</v>
      </c>
      <c r="EA23" s="57">
        <v>0</v>
      </c>
      <c r="EB23" s="57">
        <v>0</v>
      </c>
      <c r="EC23" s="57">
        <v>0</v>
      </c>
      <c r="ED23" s="57">
        <v>0</v>
      </c>
      <c r="EE23" s="57">
        <v>0</v>
      </c>
      <c r="EF23" s="57">
        <v>0</v>
      </c>
      <c r="EG23" s="57">
        <v>0</v>
      </c>
      <c r="EH23" s="57">
        <v>0</v>
      </c>
    </row>
    <row r="24" spans="1:138" s="61" customFormat="1">
      <c r="A24" s="60" t="s">
        <v>298</v>
      </c>
      <c r="B24" s="60" t="s">
        <v>310</v>
      </c>
      <c r="C24" s="55">
        <v>7169551.3399999999</v>
      </c>
      <c r="D24" s="55">
        <v>300000</v>
      </c>
      <c r="E24" s="55">
        <v>-306135.03999999998</v>
      </c>
      <c r="F24" s="55">
        <v>320</v>
      </c>
      <c r="G24" s="55">
        <v>1318.97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8">
        <v>524884.32999999996</v>
      </c>
      <c r="AC24" s="58">
        <v>94566.560000000012</v>
      </c>
      <c r="AD24" s="58">
        <v>149877.74</v>
      </c>
      <c r="AE24" s="58">
        <v>-4.55</v>
      </c>
      <c r="AF24" s="58">
        <v>3839.42</v>
      </c>
      <c r="AG24" s="58">
        <v>0</v>
      </c>
      <c r="AH24" s="58">
        <v>6400883.9100000001</v>
      </c>
      <c r="AI24" s="58">
        <v>-2.41</v>
      </c>
      <c r="AJ24" s="58">
        <v>255732.34</v>
      </c>
      <c r="AK24" s="58">
        <v>111139.75</v>
      </c>
      <c r="AL24" s="58">
        <v>61172.5</v>
      </c>
      <c r="AM24" s="58">
        <v>36073.68</v>
      </c>
      <c r="AN24" s="58">
        <v>58347.199999999997</v>
      </c>
      <c r="AO24" s="58">
        <v>2421.27</v>
      </c>
      <c r="AP24" s="58">
        <v>86.83</v>
      </c>
      <c r="AQ24" s="58">
        <v>76428.44</v>
      </c>
      <c r="AR24" s="58">
        <v>15218.94</v>
      </c>
      <c r="AS24" s="58">
        <v>801</v>
      </c>
      <c r="AT24" s="58">
        <v>947.85</v>
      </c>
      <c r="AU24" s="58">
        <v>909.84</v>
      </c>
      <c r="AV24" s="58">
        <v>173.66</v>
      </c>
      <c r="AW24" s="58">
        <v>0</v>
      </c>
      <c r="AX24" s="58">
        <v>4.63</v>
      </c>
      <c r="AY24" s="58">
        <v>3181.61</v>
      </c>
      <c r="AZ24" s="58">
        <v>19578.810000000001</v>
      </c>
      <c r="BA24" s="58">
        <v>127112.69</v>
      </c>
      <c r="BB24" s="58">
        <v>-4.55</v>
      </c>
      <c r="BC24" s="58">
        <v>0</v>
      </c>
      <c r="BD24" s="58">
        <v>3494488.22</v>
      </c>
      <c r="BE24" s="58">
        <v>0</v>
      </c>
      <c r="BF24" s="58">
        <v>364498.41</v>
      </c>
      <c r="BG24" s="58">
        <v>74324.37</v>
      </c>
      <c r="BH24" s="58">
        <v>0</v>
      </c>
      <c r="BI24" s="58">
        <v>28254</v>
      </c>
      <c r="BJ24" s="58">
        <v>2439318.91</v>
      </c>
      <c r="BK24" s="58">
        <v>100986.51999999999</v>
      </c>
      <c r="BL24" s="58">
        <v>188353.14999999997</v>
      </c>
      <c r="BM24" s="58">
        <v>136932.46</v>
      </c>
      <c r="BN24" s="58">
        <v>171041.28</v>
      </c>
      <c r="BO24" s="58">
        <v>156608.76</v>
      </c>
      <c r="BP24" s="58">
        <v>84146.880000000005</v>
      </c>
      <c r="BQ24" s="58">
        <v>40734.130000000005</v>
      </c>
      <c r="BR24" s="58">
        <v>105199.77</v>
      </c>
      <c r="BS24" s="58">
        <v>33063.919999999998</v>
      </c>
      <c r="BT24" s="58">
        <v>23999.43</v>
      </c>
      <c r="BU24" s="58">
        <v>108671.28</v>
      </c>
      <c r="BV24" s="58">
        <v>93094.36</v>
      </c>
      <c r="BW24" s="58">
        <v>60421.61</v>
      </c>
      <c r="BX24" s="58">
        <v>15861.16</v>
      </c>
      <c r="BY24" s="58">
        <v>49942.39</v>
      </c>
      <c r="BZ24" s="58">
        <v>44191.9</v>
      </c>
      <c r="CA24" s="58">
        <v>18515.13</v>
      </c>
      <c r="CB24" s="58">
        <v>77323.460000000006</v>
      </c>
      <c r="CC24" s="58">
        <v>20200.22</v>
      </c>
      <c r="CD24" s="58">
        <v>58104.039999999994</v>
      </c>
      <c r="CE24" s="58">
        <v>37920.610000000008</v>
      </c>
      <c r="CF24" s="58">
        <v>34582.129999999997</v>
      </c>
      <c r="CG24" s="58">
        <v>19875.52</v>
      </c>
      <c r="CH24" s="58">
        <v>23255.37</v>
      </c>
      <c r="CI24" s="58">
        <v>9170.880000000001</v>
      </c>
      <c r="CJ24" s="58">
        <v>26061.629999999997</v>
      </c>
      <c r="CK24" s="58">
        <v>20930.400000000001</v>
      </c>
      <c r="CL24" s="58">
        <v>26798.99</v>
      </c>
      <c r="CM24" s="58">
        <v>21859.82</v>
      </c>
      <c r="CN24" s="58">
        <v>57564.55</v>
      </c>
      <c r="CO24" s="58">
        <v>9888.2900000000009</v>
      </c>
      <c r="CP24" s="58">
        <v>17587.089999999997</v>
      </c>
      <c r="CQ24" s="58">
        <v>6467.1100000000006</v>
      </c>
      <c r="CR24" s="58">
        <v>14608.92</v>
      </c>
      <c r="CS24" s="58">
        <v>6482.0300000000007</v>
      </c>
      <c r="CT24" s="58">
        <v>20299.45</v>
      </c>
      <c r="CU24" s="58">
        <v>149081.85</v>
      </c>
      <c r="CV24" s="58">
        <v>4460.93</v>
      </c>
      <c r="CW24" s="58">
        <v>1773.62</v>
      </c>
      <c r="CX24" s="58">
        <v>252.92</v>
      </c>
      <c r="CY24" s="58">
        <v>5342.68</v>
      </c>
      <c r="CZ24" s="58">
        <v>693.96</v>
      </c>
      <c r="DA24" s="58">
        <v>11679.830000000002</v>
      </c>
      <c r="DB24" s="58">
        <v>16301.39</v>
      </c>
      <c r="DC24" s="58">
        <v>7190.2</v>
      </c>
      <c r="DD24" s="58">
        <v>2161.3199999999997</v>
      </c>
      <c r="DE24" s="58">
        <v>7071.6699999999992</v>
      </c>
      <c r="DF24" s="58">
        <v>20662.179999999997</v>
      </c>
      <c r="DG24" s="58">
        <v>5591.0399999999991</v>
      </c>
      <c r="DH24" s="58">
        <v>3700.92</v>
      </c>
      <c r="DI24" s="58">
        <v>9475.98</v>
      </c>
      <c r="DJ24" s="58">
        <v>745.74</v>
      </c>
      <c r="DK24" s="58">
        <v>7684.69</v>
      </c>
      <c r="DL24" s="58">
        <v>4551.92</v>
      </c>
      <c r="DM24" s="58">
        <v>20710.689999999999</v>
      </c>
      <c r="DN24" s="58">
        <v>2061.77</v>
      </c>
      <c r="DO24" s="58">
        <v>6379.6100000000006</v>
      </c>
      <c r="DP24" s="58">
        <v>2333.3000000000002</v>
      </c>
      <c r="DQ24" s="58">
        <v>10432.39</v>
      </c>
      <c r="DR24" s="58">
        <v>25796.789999999997</v>
      </c>
      <c r="DS24" s="58">
        <v>20671.349999999999</v>
      </c>
      <c r="DT24" s="58">
        <v>23571.82</v>
      </c>
      <c r="DU24" s="58">
        <v>8067.4</v>
      </c>
      <c r="DV24" s="58">
        <v>6212.96</v>
      </c>
      <c r="DW24" s="58">
        <v>43893.82</v>
      </c>
      <c r="DX24" s="58">
        <v>24108.97</v>
      </c>
      <c r="DY24" s="58">
        <v>17331.420000000002</v>
      </c>
      <c r="DZ24" s="58">
        <v>10815.54</v>
      </c>
      <c r="EA24" s="58">
        <v>8717.2200000000012</v>
      </c>
      <c r="EB24" s="58">
        <v>9054.36</v>
      </c>
      <c r="EC24" s="58">
        <v>0</v>
      </c>
      <c r="ED24" s="58">
        <v>0</v>
      </c>
      <c r="EE24" s="58">
        <v>-5.88</v>
      </c>
      <c r="EF24" s="58">
        <v>-2.66</v>
      </c>
      <c r="EG24" s="58">
        <v>0.56000000000000005</v>
      </c>
      <c r="EH24" s="58">
        <v>0</v>
      </c>
    </row>
    <row r="25" spans="1:138">
      <c r="A25" s="54" t="s">
        <v>311</v>
      </c>
      <c r="B25" s="54" t="s">
        <v>312</v>
      </c>
      <c r="C25" s="55">
        <v>26674869.149999999</v>
      </c>
      <c r="D25" s="56">
        <v>666991.03</v>
      </c>
      <c r="E25" s="56">
        <v>0</v>
      </c>
      <c r="F25" s="56">
        <v>161712.4</v>
      </c>
      <c r="G25" s="56">
        <v>478853.1</v>
      </c>
      <c r="H25" s="56">
        <v>606772.94999999995</v>
      </c>
      <c r="I25" s="56">
        <v>168694</v>
      </c>
      <c r="J25" s="56">
        <v>342438</v>
      </c>
      <c r="K25" s="56">
        <v>0</v>
      </c>
      <c r="L25" s="56">
        <v>85638</v>
      </c>
      <c r="M25" s="56">
        <v>301113.51</v>
      </c>
      <c r="N25" s="56">
        <v>392131.46</v>
      </c>
      <c r="O25" s="56">
        <v>305270</v>
      </c>
      <c r="P25" s="56">
        <v>658566.13</v>
      </c>
      <c r="Q25" s="56">
        <v>477164</v>
      </c>
      <c r="R25" s="56">
        <v>1059679</v>
      </c>
      <c r="S25" s="56">
        <v>365840.16</v>
      </c>
      <c r="T25" s="56">
        <v>120548.66</v>
      </c>
      <c r="U25" s="56">
        <v>0</v>
      </c>
      <c r="V25" s="56">
        <v>0</v>
      </c>
      <c r="W25" s="56">
        <v>30000</v>
      </c>
      <c r="X25" s="56">
        <v>189583.33</v>
      </c>
      <c r="Y25" s="56">
        <v>145960</v>
      </c>
      <c r="Z25" s="57">
        <v>0</v>
      </c>
      <c r="AA25" s="57">
        <v>0</v>
      </c>
      <c r="AB25" s="58">
        <v>1854194.56</v>
      </c>
      <c r="AC25" s="58">
        <v>3735960.2800000003</v>
      </c>
      <c r="AD25" s="58">
        <v>1118266.1400000001</v>
      </c>
      <c r="AE25" s="58">
        <v>388975.28</v>
      </c>
      <c r="AF25" s="59">
        <v>360468</v>
      </c>
      <c r="AG25" s="57">
        <v>0</v>
      </c>
      <c r="AH25" s="58">
        <v>12660049.159999996</v>
      </c>
      <c r="AI25" s="57">
        <v>281157.23</v>
      </c>
      <c r="AJ25" s="57">
        <v>88900</v>
      </c>
      <c r="AK25" s="57">
        <v>140853.32999999999</v>
      </c>
      <c r="AL25" s="57">
        <v>597608</v>
      </c>
      <c r="AM25" s="57">
        <v>330968</v>
      </c>
      <c r="AN25" s="57">
        <v>282500</v>
      </c>
      <c r="AO25" s="57">
        <v>132208</v>
      </c>
      <c r="AP25" s="57">
        <v>415894</v>
      </c>
      <c r="AQ25" s="57">
        <v>1026887.53</v>
      </c>
      <c r="AR25" s="57">
        <v>1165088</v>
      </c>
      <c r="AS25" s="57">
        <v>448315.75</v>
      </c>
      <c r="AT25" s="57">
        <v>167295</v>
      </c>
      <c r="AU25" s="57">
        <v>325480</v>
      </c>
      <c r="AV25" s="57">
        <v>187000</v>
      </c>
      <c r="AW25" s="57">
        <v>0</v>
      </c>
      <c r="AX25" s="57">
        <v>226376</v>
      </c>
      <c r="AY25" s="57">
        <v>369164</v>
      </c>
      <c r="AZ25" s="57">
        <v>253244</v>
      </c>
      <c r="BA25" s="57">
        <v>269482.14</v>
      </c>
      <c r="BB25" s="57">
        <v>388975.28</v>
      </c>
      <c r="BC25" s="57">
        <v>0</v>
      </c>
      <c r="BD25" s="57">
        <v>576689.47</v>
      </c>
      <c r="BE25" s="57">
        <v>0</v>
      </c>
      <c r="BF25" s="57">
        <v>561952</v>
      </c>
      <c r="BG25" s="57">
        <v>366968</v>
      </c>
      <c r="BH25" s="57">
        <v>866124.03</v>
      </c>
      <c r="BI25" s="57">
        <v>812857.13</v>
      </c>
      <c r="BJ25" s="58">
        <v>9475458.5299999975</v>
      </c>
      <c r="BK25" s="57">
        <v>371359.72</v>
      </c>
      <c r="BL25" s="57">
        <v>397629.53</v>
      </c>
      <c r="BM25" s="57">
        <v>431810.49</v>
      </c>
      <c r="BN25" s="57">
        <v>342802.4</v>
      </c>
      <c r="BO25" s="57">
        <v>374307.4</v>
      </c>
      <c r="BP25" s="57">
        <v>364256.68</v>
      </c>
      <c r="BQ25" s="57">
        <v>143092.70000000001</v>
      </c>
      <c r="BR25" s="57">
        <v>407073.28000000003</v>
      </c>
      <c r="BS25" s="57">
        <v>231953.3</v>
      </c>
      <c r="BT25" s="57">
        <v>219724.4</v>
      </c>
      <c r="BU25" s="57">
        <v>409625.2</v>
      </c>
      <c r="BV25" s="57">
        <v>234766.31</v>
      </c>
      <c r="BW25" s="57">
        <v>303234.28000000003</v>
      </c>
      <c r="BX25" s="57">
        <v>149943.76999999999</v>
      </c>
      <c r="BY25" s="57">
        <v>153294.28</v>
      </c>
      <c r="BZ25" s="57">
        <v>192678.47</v>
      </c>
      <c r="CA25" s="57">
        <v>187856.89</v>
      </c>
      <c r="CB25" s="57">
        <v>172543.6</v>
      </c>
      <c r="CC25" s="57">
        <v>132449.20000000001</v>
      </c>
      <c r="CD25" s="57">
        <v>138078.5</v>
      </c>
      <c r="CE25" s="57">
        <v>163022.22</v>
      </c>
      <c r="CF25" s="57">
        <v>234229.1</v>
      </c>
      <c r="CG25" s="57">
        <v>106688.07</v>
      </c>
      <c r="CH25" s="57">
        <v>86491.23</v>
      </c>
      <c r="CI25" s="57">
        <v>97011.5</v>
      </c>
      <c r="CJ25" s="57">
        <v>112044.95</v>
      </c>
      <c r="CK25" s="57">
        <v>94775.6</v>
      </c>
      <c r="CL25" s="57">
        <v>147015.70000000001</v>
      </c>
      <c r="CM25" s="57">
        <v>94019.4</v>
      </c>
      <c r="CN25" s="57">
        <v>191944.66</v>
      </c>
      <c r="CO25" s="57">
        <v>67959.91</v>
      </c>
      <c r="CP25" s="57">
        <v>94647.5</v>
      </c>
      <c r="CQ25" s="57">
        <v>38121.599999999999</v>
      </c>
      <c r="CR25" s="57">
        <v>61670.2</v>
      </c>
      <c r="CS25" s="57">
        <v>68178.63</v>
      </c>
      <c r="CT25" s="57">
        <v>141062.99</v>
      </c>
      <c r="CU25" s="57">
        <v>160494.31</v>
      </c>
      <c r="CV25" s="57">
        <v>47037.5</v>
      </c>
      <c r="CW25" s="57">
        <v>48767.13</v>
      </c>
      <c r="CX25" s="57">
        <v>40749.01</v>
      </c>
      <c r="CY25" s="57">
        <v>46473.99</v>
      </c>
      <c r="CZ25" s="57">
        <v>30890</v>
      </c>
      <c r="DA25" s="57">
        <v>92187</v>
      </c>
      <c r="DB25" s="57">
        <v>71383.8</v>
      </c>
      <c r="DC25" s="57">
        <v>62280.93</v>
      </c>
      <c r="DD25" s="57">
        <v>82323.789999999994</v>
      </c>
      <c r="DE25" s="57">
        <v>68499.87</v>
      </c>
      <c r="DF25" s="57">
        <v>78999.100000000006</v>
      </c>
      <c r="DG25" s="57">
        <v>45831.02</v>
      </c>
      <c r="DH25" s="57">
        <v>43664.9</v>
      </c>
      <c r="DI25" s="57">
        <v>72780.37</v>
      </c>
      <c r="DJ25" s="57">
        <v>52677</v>
      </c>
      <c r="DK25" s="57">
        <v>57128</v>
      </c>
      <c r="DL25" s="57">
        <v>50427</v>
      </c>
      <c r="DM25" s="57">
        <v>57608.3</v>
      </c>
      <c r="DN25" s="57">
        <v>47525.48</v>
      </c>
      <c r="DO25" s="57">
        <v>56134</v>
      </c>
      <c r="DP25" s="57">
        <v>48148.5</v>
      </c>
      <c r="DQ25" s="57">
        <v>64037.19</v>
      </c>
      <c r="DR25" s="57">
        <v>44117.9</v>
      </c>
      <c r="DS25" s="57">
        <v>150009.5</v>
      </c>
      <c r="DT25" s="57">
        <v>121552.4</v>
      </c>
      <c r="DU25" s="57">
        <v>66875</v>
      </c>
      <c r="DV25" s="57">
        <v>52649.5</v>
      </c>
      <c r="DW25" s="57">
        <v>109952.7</v>
      </c>
      <c r="DX25" s="57">
        <v>66424.570000000007</v>
      </c>
      <c r="DY25" s="57">
        <v>63036.13</v>
      </c>
      <c r="DZ25" s="57">
        <v>35393.199999999997</v>
      </c>
      <c r="EA25" s="57">
        <v>41592</v>
      </c>
      <c r="EB25" s="57">
        <v>51099</v>
      </c>
      <c r="EC25" s="57">
        <v>20505.57</v>
      </c>
      <c r="ED25" s="57">
        <v>12465</v>
      </c>
      <c r="EE25" s="57">
        <v>6930</v>
      </c>
      <c r="EF25" s="57">
        <v>21890.51</v>
      </c>
      <c r="EG25" s="57">
        <v>19703.7</v>
      </c>
      <c r="EH25" s="57">
        <v>7850</v>
      </c>
    </row>
    <row r="26" spans="1:138">
      <c r="A26" s="54" t="s">
        <v>311</v>
      </c>
      <c r="B26" s="54" t="s">
        <v>313</v>
      </c>
      <c r="C26" s="55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7">
        <v>0</v>
      </c>
      <c r="AA26" s="57">
        <v>0</v>
      </c>
      <c r="AB26" s="58">
        <v>0</v>
      </c>
      <c r="AC26" s="58">
        <v>0</v>
      </c>
      <c r="AD26" s="58">
        <v>0</v>
      </c>
      <c r="AE26" s="58">
        <v>0</v>
      </c>
      <c r="AF26" s="59">
        <v>0</v>
      </c>
      <c r="AG26" s="57">
        <v>0</v>
      </c>
      <c r="AH26" s="58">
        <v>0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>
        <v>0</v>
      </c>
      <c r="AP26" s="57">
        <v>0</v>
      </c>
      <c r="AQ26" s="57">
        <v>0</v>
      </c>
      <c r="AR26" s="57">
        <v>0</v>
      </c>
      <c r="AS26" s="57">
        <v>0</v>
      </c>
      <c r="AT26" s="57">
        <v>0</v>
      </c>
      <c r="AU26" s="57">
        <v>0</v>
      </c>
      <c r="AV26" s="57">
        <v>0</v>
      </c>
      <c r="AW26" s="57">
        <v>0</v>
      </c>
      <c r="AX26" s="57">
        <v>0</v>
      </c>
      <c r="AY26" s="57">
        <v>0</v>
      </c>
      <c r="AZ26" s="57">
        <v>0</v>
      </c>
      <c r="BA26" s="57">
        <v>0</v>
      </c>
      <c r="BB26" s="57">
        <v>0</v>
      </c>
      <c r="BC26" s="57">
        <v>0</v>
      </c>
      <c r="BD26" s="57">
        <v>0</v>
      </c>
      <c r="BE26" s="57">
        <v>0</v>
      </c>
      <c r="BF26" s="57">
        <v>0</v>
      </c>
      <c r="BG26" s="57">
        <v>0</v>
      </c>
      <c r="BH26" s="57">
        <v>0</v>
      </c>
      <c r="BI26" s="57">
        <v>0</v>
      </c>
      <c r="BJ26" s="58">
        <v>0</v>
      </c>
      <c r="BK26" s="57">
        <v>0</v>
      </c>
      <c r="BL26" s="57">
        <v>0</v>
      </c>
      <c r="BM26" s="57">
        <v>0</v>
      </c>
      <c r="BN26" s="57">
        <v>0</v>
      </c>
      <c r="BO26" s="57">
        <v>0</v>
      </c>
      <c r="BP26" s="57">
        <v>0</v>
      </c>
      <c r="BQ26" s="57">
        <v>0</v>
      </c>
      <c r="BR26" s="57">
        <v>0</v>
      </c>
      <c r="BS26" s="57">
        <v>0</v>
      </c>
      <c r="BT26" s="57">
        <v>0</v>
      </c>
      <c r="BU26" s="57">
        <v>0</v>
      </c>
      <c r="BV26" s="57">
        <v>0</v>
      </c>
      <c r="BW26" s="57">
        <v>0</v>
      </c>
      <c r="BX26" s="57">
        <v>0</v>
      </c>
      <c r="BY26" s="57">
        <v>0</v>
      </c>
      <c r="BZ26" s="57">
        <v>0</v>
      </c>
      <c r="CA26" s="57">
        <v>0</v>
      </c>
      <c r="CB26" s="57">
        <v>0</v>
      </c>
      <c r="CC26" s="57">
        <v>0</v>
      </c>
      <c r="CD26" s="57">
        <v>0</v>
      </c>
      <c r="CE26" s="57">
        <v>0</v>
      </c>
      <c r="CF26" s="57">
        <v>0</v>
      </c>
      <c r="CG26" s="57">
        <v>0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  <c r="CO26" s="57">
        <v>0</v>
      </c>
      <c r="CP26" s="57">
        <v>0</v>
      </c>
      <c r="CQ26" s="57">
        <v>0</v>
      </c>
      <c r="CR26" s="57">
        <v>0</v>
      </c>
      <c r="CS26" s="57">
        <v>0</v>
      </c>
      <c r="CT26" s="57">
        <v>0</v>
      </c>
      <c r="CU26" s="57">
        <v>0</v>
      </c>
      <c r="CV26" s="57">
        <v>0</v>
      </c>
      <c r="CW26" s="57">
        <v>0</v>
      </c>
      <c r="CX26" s="57">
        <v>0</v>
      </c>
      <c r="CY26" s="57">
        <v>0</v>
      </c>
      <c r="CZ26" s="57">
        <v>0</v>
      </c>
      <c r="DA26" s="57">
        <v>0</v>
      </c>
      <c r="DB26" s="57">
        <v>0</v>
      </c>
      <c r="DC26" s="57">
        <v>0</v>
      </c>
      <c r="DD26" s="57">
        <v>0</v>
      </c>
      <c r="DE26" s="57">
        <v>0</v>
      </c>
      <c r="DF26" s="57">
        <v>0</v>
      </c>
      <c r="DG26" s="57">
        <v>0</v>
      </c>
      <c r="DH26" s="57">
        <v>0</v>
      </c>
      <c r="DI26" s="57">
        <v>0</v>
      </c>
      <c r="DJ26" s="57">
        <v>0</v>
      </c>
      <c r="DK26" s="57">
        <v>0</v>
      </c>
      <c r="DL26" s="57">
        <v>0</v>
      </c>
      <c r="DM26" s="57">
        <v>0</v>
      </c>
      <c r="DN26" s="57">
        <v>0</v>
      </c>
      <c r="DO26" s="57">
        <v>0</v>
      </c>
      <c r="DP26" s="57">
        <v>0</v>
      </c>
      <c r="DQ26" s="57">
        <v>0</v>
      </c>
      <c r="DR26" s="57">
        <v>0</v>
      </c>
      <c r="DS26" s="57">
        <v>0</v>
      </c>
      <c r="DT26" s="57">
        <v>0</v>
      </c>
      <c r="DU26" s="57">
        <v>0</v>
      </c>
      <c r="DV26" s="57">
        <v>0</v>
      </c>
      <c r="DW26" s="57">
        <v>0</v>
      </c>
      <c r="DX26" s="57">
        <v>0</v>
      </c>
      <c r="DY26" s="57">
        <v>0</v>
      </c>
      <c r="DZ26" s="57">
        <v>0</v>
      </c>
      <c r="EA26" s="57">
        <v>0</v>
      </c>
      <c r="EB26" s="57">
        <v>0</v>
      </c>
      <c r="EC26" s="57">
        <v>0</v>
      </c>
      <c r="ED26" s="57">
        <v>0</v>
      </c>
      <c r="EE26" s="57">
        <v>0</v>
      </c>
      <c r="EF26" s="57">
        <v>0</v>
      </c>
      <c r="EG26" s="57">
        <v>0</v>
      </c>
      <c r="EH26" s="57">
        <v>0</v>
      </c>
    </row>
    <row r="27" spans="1:138">
      <c r="A27" s="54" t="s">
        <v>311</v>
      </c>
      <c r="B27" s="54" t="s">
        <v>314</v>
      </c>
      <c r="C27" s="55">
        <v>1580445.74</v>
      </c>
      <c r="D27" s="56">
        <v>23240.46</v>
      </c>
      <c r="E27" s="56">
        <v>0</v>
      </c>
      <c r="F27" s="56">
        <v>4300</v>
      </c>
      <c r="G27" s="56">
        <v>24379.200000000001</v>
      </c>
      <c r="H27" s="56">
        <v>18700</v>
      </c>
      <c r="I27" s="56">
        <v>9520</v>
      </c>
      <c r="J27" s="56">
        <v>15140</v>
      </c>
      <c r="K27" s="56">
        <v>0</v>
      </c>
      <c r="L27" s="56">
        <v>42593.55</v>
      </c>
      <c r="M27" s="56">
        <v>9848.2000000000007</v>
      </c>
      <c r="N27" s="56">
        <v>11700</v>
      </c>
      <c r="O27" s="56">
        <v>9200</v>
      </c>
      <c r="P27" s="56">
        <v>23362.77</v>
      </c>
      <c r="Q27" s="56">
        <v>18050</v>
      </c>
      <c r="R27" s="56">
        <v>60649.1</v>
      </c>
      <c r="S27" s="56">
        <v>12360</v>
      </c>
      <c r="T27" s="56">
        <v>4700</v>
      </c>
      <c r="U27" s="56">
        <v>0</v>
      </c>
      <c r="V27" s="56">
        <v>0</v>
      </c>
      <c r="W27" s="56">
        <v>1400</v>
      </c>
      <c r="X27" s="56">
        <v>8080</v>
      </c>
      <c r="Y27" s="56">
        <v>24413</v>
      </c>
      <c r="Z27" s="57">
        <v>0</v>
      </c>
      <c r="AA27" s="57">
        <v>0</v>
      </c>
      <c r="AB27" s="58">
        <v>77880</v>
      </c>
      <c r="AC27" s="58">
        <v>354693</v>
      </c>
      <c r="AD27" s="58">
        <v>41252.839999999997</v>
      </c>
      <c r="AE27" s="58">
        <v>6613.4</v>
      </c>
      <c r="AF27" s="59">
        <v>13766.78</v>
      </c>
      <c r="AG27" s="57">
        <v>0</v>
      </c>
      <c r="AH27" s="58">
        <v>764603.44</v>
      </c>
      <c r="AI27" s="57">
        <v>11380</v>
      </c>
      <c r="AJ27" s="57">
        <v>8140</v>
      </c>
      <c r="AK27" s="57">
        <v>10200</v>
      </c>
      <c r="AL27" s="57">
        <v>18740</v>
      </c>
      <c r="AM27" s="57">
        <v>9640</v>
      </c>
      <c r="AN27" s="57">
        <v>12060</v>
      </c>
      <c r="AO27" s="57">
        <v>7720</v>
      </c>
      <c r="AP27" s="57">
        <v>13220</v>
      </c>
      <c r="AQ27" s="57">
        <v>33730</v>
      </c>
      <c r="AR27" s="57">
        <v>263010</v>
      </c>
      <c r="AS27" s="57">
        <v>11800</v>
      </c>
      <c r="AT27" s="57">
        <v>10080</v>
      </c>
      <c r="AU27" s="57">
        <v>15230.5</v>
      </c>
      <c r="AV27" s="57">
        <v>7622.5</v>
      </c>
      <c r="AW27" s="57">
        <v>0</v>
      </c>
      <c r="AX27" s="57">
        <v>9171</v>
      </c>
      <c r="AY27" s="57">
        <v>13100</v>
      </c>
      <c r="AZ27" s="57">
        <v>7900</v>
      </c>
      <c r="BA27" s="57">
        <v>11081.84</v>
      </c>
      <c r="BB27" s="57">
        <v>6613.4</v>
      </c>
      <c r="BC27" s="57">
        <v>0</v>
      </c>
      <c r="BD27" s="57">
        <v>20400</v>
      </c>
      <c r="BE27" s="57">
        <v>0</v>
      </c>
      <c r="BF27" s="57">
        <v>18000</v>
      </c>
      <c r="BG27" s="57">
        <v>12825</v>
      </c>
      <c r="BH27" s="57">
        <v>51500</v>
      </c>
      <c r="BI27" s="57">
        <v>36940</v>
      </c>
      <c r="BJ27" s="58">
        <v>624938.43999999994</v>
      </c>
      <c r="BK27" s="57">
        <v>10857</v>
      </c>
      <c r="BL27" s="57">
        <v>10960</v>
      </c>
      <c r="BM27" s="57">
        <v>28504</v>
      </c>
      <c r="BN27" s="57">
        <v>18858.75</v>
      </c>
      <c r="BO27" s="57">
        <v>10713.06</v>
      </c>
      <c r="BP27" s="57">
        <v>10513.33</v>
      </c>
      <c r="BQ27" s="57">
        <v>4828.8599999999997</v>
      </c>
      <c r="BR27" s="57">
        <v>14880</v>
      </c>
      <c r="BS27" s="57">
        <v>15911</v>
      </c>
      <c r="BT27" s="57">
        <v>15794</v>
      </c>
      <c r="BU27" s="57">
        <v>18662.900000000001</v>
      </c>
      <c r="BV27" s="57">
        <v>8300</v>
      </c>
      <c r="BW27" s="57">
        <v>13694.33</v>
      </c>
      <c r="BX27" s="57">
        <v>12200</v>
      </c>
      <c r="BY27" s="57">
        <v>9492</v>
      </c>
      <c r="BZ27" s="57">
        <v>7440</v>
      </c>
      <c r="CA27" s="57">
        <v>13428.9</v>
      </c>
      <c r="CB27" s="57">
        <v>10757</v>
      </c>
      <c r="CC27" s="57">
        <v>4050</v>
      </c>
      <c r="CD27" s="57">
        <v>6760</v>
      </c>
      <c r="CE27" s="57">
        <v>5820</v>
      </c>
      <c r="CF27" s="57">
        <v>14212</v>
      </c>
      <c r="CG27" s="57">
        <v>6043.19</v>
      </c>
      <c r="CH27" s="57">
        <v>12111</v>
      </c>
      <c r="CI27" s="57">
        <v>8932.1</v>
      </c>
      <c r="CJ27" s="57">
        <v>4180</v>
      </c>
      <c r="CK27" s="57">
        <v>12234.3</v>
      </c>
      <c r="CL27" s="57">
        <v>5973.7</v>
      </c>
      <c r="CM27" s="57">
        <v>4980</v>
      </c>
      <c r="CN27" s="57">
        <v>23340</v>
      </c>
      <c r="CO27" s="57">
        <v>5180</v>
      </c>
      <c r="CP27" s="57">
        <v>11961</v>
      </c>
      <c r="CQ27" s="57">
        <v>2740</v>
      </c>
      <c r="CR27" s="57">
        <v>5060</v>
      </c>
      <c r="CS27" s="57">
        <v>12682.01</v>
      </c>
      <c r="CT27" s="57">
        <v>8310</v>
      </c>
      <c r="CU27" s="57">
        <v>7533.62</v>
      </c>
      <c r="CV27" s="57">
        <v>7180</v>
      </c>
      <c r="CW27" s="57">
        <v>5980</v>
      </c>
      <c r="CX27" s="57">
        <v>4960</v>
      </c>
      <c r="CY27" s="57">
        <v>11960</v>
      </c>
      <c r="CZ27" s="57">
        <v>4459.3</v>
      </c>
      <c r="DA27" s="57">
        <v>7357.35</v>
      </c>
      <c r="DB27" s="57">
        <v>6206.17</v>
      </c>
      <c r="DC27" s="57">
        <v>6108.97</v>
      </c>
      <c r="DD27" s="57">
        <v>7561.61</v>
      </c>
      <c r="DE27" s="57">
        <v>7460</v>
      </c>
      <c r="DF27" s="57">
        <v>9680</v>
      </c>
      <c r="DG27" s="57">
        <v>6100</v>
      </c>
      <c r="DH27" s="57">
        <v>8632.7999999999993</v>
      </c>
      <c r="DI27" s="57">
        <v>5980</v>
      </c>
      <c r="DJ27" s="57">
        <v>6734</v>
      </c>
      <c r="DK27" s="57">
        <v>6557.4</v>
      </c>
      <c r="DL27" s="57">
        <v>5555.6</v>
      </c>
      <c r="DM27" s="57">
        <v>10884.64</v>
      </c>
      <c r="DN27" s="57">
        <v>4708.51</v>
      </c>
      <c r="DO27" s="57">
        <v>13114</v>
      </c>
      <c r="DP27" s="57">
        <v>5670</v>
      </c>
      <c r="DQ27" s="57">
        <v>3828.3</v>
      </c>
      <c r="DR27" s="57">
        <v>2160</v>
      </c>
      <c r="DS27" s="57">
        <v>7740</v>
      </c>
      <c r="DT27" s="57">
        <v>7075</v>
      </c>
      <c r="DU27" s="57">
        <v>3660</v>
      </c>
      <c r="DV27" s="57">
        <v>3595.43</v>
      </c>
      <c r="DW27" s="57">
        <v>17067</v>
      </c>
      <c r="DX27" s="57">
        <v>6619.48</v>
      </c>
      <c r="DY27" s="57">
        <v>4100.6899999999996</v>
      </c>
      <c r="DZ27" s="57">
        <v>3160</v>
      </c>
      <c r="EA27" s="57">
        <v>3460</v>
      </c>
      <c r="EB27" s="57">
        <v>6360</v>
      </c>
      <c r="EC27" s="57">
        <v>2324.14</v>
      </c>
      <c r="ED27" s="57">
        <v>0</v>
      </c>
      <c r="EE27" s="57">
        <v>0</v>
      </c>
      <c r="EF27" s="57">
        <v>2100</v>
      </c>
      <c r="EG27" s="57">
        <v>940</v>
      </c>
      <c r="EH27" s="57">
        <v>0</v>
      </c>
    </row>
    <row r="28" spans="1:138">
      <c r="A28" s="54" t="s">
        <v>311</v>
      </c>
      <c r="B28" s="54" t="s">
        <v>315</v>
      </c>
      <c r="C28" s="55">
        <v>273061.83</v>
      </c>
      <c r="D28" s="56">
        <v>6755</v>
      </c>
      <c r="E28" s="56">
        <v>0</v>
      </c>
      <c r="F28" s="56">
        <v>1890</v>
      </c>
      <c r="G28" s="56">
        <v>29504.68</v>
      </c>
      <c r="H28" s="56">
        <v>17904.34</v>
      </c>
      <c r="I28" s="56">
        <v>210</v>
      </c>
      <c r="J28" s="56">
        <v>6150.63</v>
      </c>
      <c r="K28" s="56">
        <v>0</v>
      </c>
      <c r="L28" s="56">
        <v>875</v>
      </c>
      <c r="M28" s="56">
        <v>6362</v>
      </c>
      <c r="N28" s="56">
        <v>4375</v>
      </c>
      <c r="O28" s="56">
        <v>2345</v>
      </c>
      <c r="P28" s="56">
        <v>7326.55</v>
      </c>
      <c r="Q28" s="56">
        <v>3920</v>
      </c>
      <c r="R28" s="56">
        <v>14169.05</v>
      </c>
      <c r="S28" s="56">
        <v>4105</v>
      </c>
      <c r="T28" s="56">
        <v>2205</v>
      </c>
      <c r="U28" s="56">
        <v>0</v>
      </c>
      <c r="V28" s="56">
        <v>0</v>
      </c>
      <c r="W28" s="56">
        <v>175</v>
      </c>
      <c r="X28" s="56">
        <v>0</v>
      </c>
      <c r="Y28" s="56">
        <v>1855</v>
      </c>
      <c r="Z28" s="57">
        <v>0</v>
      </c>
      <c r="AA28" s="57">
        <v>0</v>
      </c>
      <c r="AB28" s="58">
        <v>66795</v>
      </c>
      <c r="AC28" s="58">
        <v>39503.599999999999</v>
      </c>
      <c r="AD28" s="58">
        <v>11634</v>
      </c>
      <c r="AE28" s="58">
        <v>-138.07</v>
      </c>
      <c r="AF28" s="59">
        <v>0</v>
      </c>
      <c r="AG28" s="57">
        <v>0</v>
      </c>
      <c r="AH28" s="58">
        <v>45140.05</v>
      </c>
      <c r="AI28" s="57">
        <v>64800</v>
      </c>
      <c r="AJ28" s="57">
        <v>0</v>
      </c>
      <c r="AK28" s="57">
        <v>0</v>
      </c>
      <c r="AL28" s="57">
        <v>945</v>
      </c>
      <c r="AM28" s="57">
        <v>0</v>
      </c>
      <c r="AN28" s="57">
        <v>1050</v>
      </c>
      <c r="AO28" s="57">
        <v>0</v>
      </c>
      <c r="AP28" s="57">
        <v>17716.599999999999</v>
      </c>
      <c r="AQ28" s="57">
        <v>14157</v>
      </c>
      <c r="AR28" s="57">
        <v>3430</v>
      </c>
      <c r="AS28" s="57">
        <v>2765</v>
      </c>
      <c r="AT28" s="57">
        <v>1435</v>
      </c>
      <c r="AU28" s="57">
        <v>0</v>
      </c>
      <c r="AV28" s="57">
        <v>0</v>
      </c>
      <c r="AW28" s="57">
        <v>0</v>
      </c>
      <c r="AX28" s="57">
        <v>3115</v>
      </c>
      <c r="AY28" s="57">
        <v>5744</v>
      </c>
      <c r="AZ28" s="57">
        <v>2625</v>
      </c>
      <c r="BA28" s="57">
        <v>150</v>
      </c>
      <c r="BB28" s="57">
        <v>-138.07</v>
      </c>
      <c r="BC28" s="57">
        <v>0</v>
      </c>
      <c r="BD28" s="57">
        <v>6594</v>
      </c>
      <c r="BE28" s="57">
        <v>0</v>
      </c>
      <c r="BF28" s="57">
        <v>6868</v>
      </c>
      <c r="BG28" s="57">
        <v>3290</v>
      </c>
      <c r="BH28" s="57">
        <v>13824.66</v>
      </c>
      <c r="BI28" s="57">
        <v>5090.2</v>
      </c>
      <c r="BJ28" s="58">
        <v>9473.1899999999987</v>
      </c>
      <c r="BK28" s="57">
        <v>0</v>
      </c>
      <c r="BL28" s="57">
        <v>-376.84</v>
      </c>
      <c r="BM28" s="57">
        <v>3679</v>
      </c>
      <c r="BN28" s="57">
        <v>76.8</v>
      </c>
      <c r="BO28" s="57">
        <v>-58.55</v>
      </c>
      <c r="BP28" s="57">
        <v>148.83000000000001</v>
      </c>
      <c r="BQ28" s="57">
        <v>0</v>
      </c>
      <c r="BR28" s="57">
        <v>308.8</v>
      </c>
      <c r="BS28" s="57">
        <v>0</v>
      </c>
      <c r="BT28" s="57">
        <v>0</v>
      </c>
      <c r="BU28" s="57">
        <v>101</v>
      </c>
      <c r="BV28" s="57">
        <v>0</v>
      </c>
      <c r="BW28" s="57">
        <v>0</v>
      </c>
      <c r="BX28" s="57">
        <v>0</v>
      </c>
      <c r="BY28" s="57">
        <v>0</v>
      </c>
      <c r="BZ28" s="57">
        <v>0</v>
      </c>
      <c r="CA28" s="57">
        <v>190</v>
      </c>
      <c r="CB28" s="57">
        <v>0</v>
      </c>
      <c r="CC28" s="57">
        <v>0</v>
      </c>
      <c r="CD28" s="57">
        <v>0</v>
      </c>
      <c r="CE28" s="57">
        <v>45.71</v>
      </c>
      <c r="CF28" s="57">
        <v>0</v>
      </c>
      <c r="CG28" s="57">
        <v>0</v>
      </c>
      <c r="CH28" s="57">
        <v>520.48</v>
      </c>
      <c r="CI28" s="57">
        <v>0</v>
      </c>
      <c r="CJ28" s="57">
        <v>76.8</v>
      </c>
      <c r="CK28" s="57">
        <v>0</v>
      </c>
      <c r="CL28" s="57">
        <v>0</v>
      </c>
      <c r="CM28" s="57">
        <v>0</v>
      </c>
      <c r="CN28" s="57">
        <v>2170</v>
      </c>
      <c r="CO28" s="57">
        <v>0</v>
      </c>
      <c r="CP28" s="57">
        <v>0</v>
      </c>
      <c r="CQ28" s="57">
        <v>0</v>
      </c>
      <c r="CR28" s="57">
        <v>0</v>
      </c>
      <c r="CS28" s="57">
        <v>0</v>
      </c>
      <c r="CT28" s="57">
        <v>0</v>
      </c>
      <c r="CU28" s="57">
        <v>0</v>
      </c>
      <c r="CV28" s="57">
        <v>0</v>
      </c>
      <c r="CW28" s="57">
        <v>0</v>
      </c>
      <c r="CX28" s="57">
        <v>181.06</v>
      </c>
      <c r="CY28" s="57">
        <v>0</v>
      </c>
      <c r="CZ28" s="57">
        <v>0</v>
      </c>
      <c r="DA28" s="57">
        <v>257.86</v>
      </c>
      <c r="DB28" s="57">
        <v>0</v>
      </c>
      <c r="DC28" s="57">
        <v>-216.97</v>
      </c>
      <c r="DD28" s="57">
        <v>0</v>
      </c>
      <c r="DE28" s="57">
        <v>0</v>
      </c>
      <c r="DF28" s="57">
        <v>0</v>
      </c>
      <c r="DG28" s="57">
        <v>76.8</v>
      </c>
      <c r="DH28" s="57">
        <v>0</v>
      </c>
      <c r="DI28" s="57">
        <v>0</v>
      </c>
      <c r="DJ28" s="57">
        <v>0</v>
      </c>
      <c r="DK28" s="57">
        <v>0</v>
      </c>
      <c r="DL28" s="57">
        <v>0</v>
      </c>
      <c r="DM28" s="57">
        <v>110</v>
      </c>
      <c r="DN28" s="57">
        <v>0</v>
      </c>
      <c r="DO28" s="57">
        <v>0</v>
      </c>
      <c r="DP28" s="57">
        <v>0</v>
      </c>
      <c r="DQ28" s="57">
        <v>0</v>
      </c>
      <c r="DR28" s="57">
        <v>0</v>
      </c>
      <c r="DS28" s="57">
        <v>0</v>
      </c>
      <c r="DT28" s="57">
        <v>0</v>
      </c>
      <c r="DU28" s="57">
        <v>0</v>
      </c>
      <c r="DV28" s="57">
        <v>0</v>
      </c>
      <c r="DW28" s="57">
        <v>0</v>
      </c>
      <c r="DX28" s="57">
        <v>-217.59</v>
      </c>
      <c r="DY28" s="57">
        <v>0</v>
      </c>
      <c r="DZ28" s="57">
        <v>2400</v>
      </c>
      <c r="EA28" s="57">
        <v>0</v>
      </c>
      <c r="EB28" s="57">
        <v>0</v>
      </c>
      <c r="EC28" s="57">
        <v>0</v>
      </c>
      <c r="ED28" s="57">
        <v>0</v>
      </c>
      <c r="EE28" s="57">
        <v>0</v>
      </c>
      <c r="EF28" s="57">
        <v>0</v>
      </c>
      <c r="EG28" s="57">
        <v>0</v>
      </c>
      <c r="EH28" s="57">
        <v>0</v>
      </c>
    </row>
    <row r="29" spans="1:138">
      <c r="A29" s="54" t="s">
        <v>311</v>
      </c>
      <c r="B29" s="54" t="s">
        <v>316</v>
      </c>
      <c r="C29" s="55">
        <v>567566.23</v>
      </c>
      <c r="D29" s="56">
        <v>425</v>
      </c>
      <c r="E29" s="56">
        <v>2636.65</v>
      </c>
      <c r="F29" s="56">
        <v>0</v>
      </c>
      <c r="G29" s="56">
        <v>64983.02</v>
      </c>
      <c r="H29" s="56">
        <v>0</v>
      </c>
      <c r="I29" s="56">
        <v>0</v>
      </c>
      <c r="J29" s="56">
        <v>54506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969.72</v>
      </c>
      <c r="Q29" s="56">
        <v>0</v>
      </c>
      <c r="R29" s="56">
        <v>116677.12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7">
        <v>0</v>
      </c>
      <c r="AA29" s="57">
        <v>0</v>
      </c>
      <c r="AB29" s="58">
        <v>96143</v>
      </c>
      <c r="AC29" s="58">
        <v>11552.73</v>
      </c>
      <c r="AD29" s="58">
        <v>0</v>
      </c>
      <c r="AE29" s="58">
        <v>0</v>
      </c>
      <c r="AF29" s="59">
        <v>0</v>
      </c>
      <c r="AG29" s="57">
        <v>0</v>
      </c>
      <c r="AH29" s="58">
        <v>219672.99</v>
      </c>
      <c r="AI29" s="57">
        <v>96143</v>
      </c>
      <c r="AJ29" s="57">
        <v>0</v>
      </c>
      <c r="AK29" s="57">
        <v>0</v>
      </c>
      <c r="AL29" s="57">
        <v>0</v>
      </c>
      <c r="AM29" s="57">
        <v>0</v>
      </c>
      <c r="AN29" s="57">
        <v>0</v>
      </c>
      <c r="AO29" s="57">
        <v>0</v>
      </c>
      <c r="AP29" s="57">
        <v>5007.13</v>
      </c>
      <c r="AQ29" s="57">
        <v>727.29</v>
      </c>
      <c r="AR29" s="57">
        <v>1454.58</v>
      </c>
      <c r="AS29" s="57">
        <v>0</v>
      </c>
      <c r="AT29" s="57">
        <v>0</v>
      </c>
      <c r="AU29" s="57">
        <v>3151.58</v>
      </c>
      <c r="AV29" s="57">
        <v>1212.1500000000001</v>
      </c>
      <c r="AW29" s="57">
        <v>0</v>
      </c>
      <c r="AX29" s="57">
        <v>0</v>
      </c>
      <c r="AY29" s="57">
        <v>0</v>
      </c>
      <c r="AZ29" s="57">
        <v>0</v>
      </c>
      <c r="BA29" s="57">
        <v>0</v>
      </c>
      <c r="BB29" s="57">
        <v>0</v>
      </c>
      <c r="BC29" s="57">
        <v>0</v>
      </c>
      <c r="BD29" s="57">
        <v>8664.02</v>
      </c>
      <c r="BE29" s="57">
        <v>0</v>
      </c>
      <c r="BF29" s="57">
        <v>0</v>
      </c>
      <c r="BG29" s="57">
        <v>0</v>
      </c>
      <c r="BH29" s="57">
        <v>183577.02</v>
      </c>
      <c r="BI29" s="57">
        <v>242.43</v>
      </c>
      <c r="BJ29" s="58">
        <v>27189.520000000004</v>
      </c>
      <c r="BK29" s="57">
        <v>120</v>
      </c>
      <c r="BL29" s="57">
        <v>0</v>
      </c>
      <c r="BM29" s="57">
        <v>0</v>
      </c>
      <c r="BN29" s="57">
        <v>0</v>
      </c>
      <c r="BO29" s="57">
        <v>0</v>
      </c>
      <c r="BP29" s="57">
        <v>0</v>
      </c>
      <c r="BQ29" s="57">
        <v>0</v>
      </c>
      <c r="BR29" s="57">
        <v>0</v>
      </c>
      <c r="BS29" s="57">
        <v>0</v>
      </c>
      <c r="BT29" s="57">
        <v>0</v>
      </c>
      <c r="BU29" s="57">
        <v>5962.38</v>
      </c>
      <c r="BV29" s="57">
        <v>0</v>
      </c>
      <c r="BW29" s="57">
        <v>0</v>
      </c>
      <c r="BX29" s="57">
        <v>1200</v>
      </c>
      <c r="BY29" s="57">
        <v>0</v>
      </c>
      <c r="BZ29" s="57">
        <v>0</v>
      </c>
      <c r="CA29" s="57">
        <v>0</v>
      </c>
      <c r="CB29" s="57">
        <v>0</v>
      </c>
      <c r="CC29" s="57">
        <v>0</v>
      </c>
      <c r="CD29" s="57">
        <v>0</v>
      </c>
      <c r="CE29" s="57">
        <v>0</v>
      </c>
      <c r="CF29" s="57">
        <v>0</v>
      </c>
      <c r="CG29" s="57">
        <v>0</v>
      </c>
      <c r="CH29" s="57">
        <v>680</v>
      </c>
      <c r="CI29" s="57">
        <v>0</v>
      </c>
      <c r="CJ29" s="57">
        <v>0</v>
      </c>
      <c r="CK29" s="57">
        <v>0</v>
      </c>
      <c r="CL29" s="57">
        <v>0</v>
      </c>
      <c r="CM29" s="57">
        <v>0</v>
      </c>
      <c r="CN29" s="57">
        <v>0</v>
      </c>
      <c r="CO29" s="57">
        <v>0</v>
      </c>
      <c r="CP29" s="57">
        <v>0</v>
      </c>
      <c r="CQ29" s="57">
        <v>0</v>
      </c>
      <c r="CR29" s="57">
        <v>0</v>
      </c>
      <c r="CS29" s="57">
        <v>200</v>
      </c>
      <c r="CT29" s="57">
        <v>0</v>
      </c>
      <c r="CU29" s="57">
        <v>0</v>
      </c>
      <c r="CV29" s="57">
        <v>0</v>
      </c>
      <c r="CW29" s="57">
        <v>135</v>
      </c>
      <c r="CX29" s="57">
        <v>0</v>
      </c>
      <c r="CY29" s="57">
        <v>0</v>
      </c>
      <c r="CZ29" s="57">
        <v>0</v>
      </c>
      <c r="DA29" s="57">
        <v>0</v>
      </c>
      <c r="DB29" s="57">
        <v>0</v>
      </c>
      <c r="DC29" s="57">
        <v>0</v>
      </c>
      <c r="DD29" s="57">
        <v>0</v>
      </c>
      <c r="DE29" s="57">
        <v>0</v>
      </c>
      <c r="DF29" s="57">
        <v>0</v>
      </c>
      <c r="DG29" s="57">
        <v>0</v>
      </c>
      <c r="DH29" s="57">
        <v>0</v>
      </c>
      <c r="DI29" s="57">
        <v>6852.38</v>
      </c>
      <c r="DJ29" s="57">
        <v>0</v>
      </c>
      <c r="DK29" s="57">
        <v>0</v>
      </c>
      <c r="DL29" s="57">
        <v>0</v>
      </c>
      <c r="DM29" s="57">
        <v>0</v>
      </c>
      <c r="DN29" s="57">
        <v>135</v>
      </c>
      <c r="DO29" s="57">
        <v>5952.38</v>
      </c>
      <c r="DP29" s="57">
        <v>0</v>
      </c>
      <c r="DQ29" s="57">
        <v>5952.38</v>
      </c>
      <c r="DR29" s="57">
        <v>0</v>
      </c>
      <c r="DS29" s="57">
        <v>0</v>
      </c>
      <c r="DT29" s="57">
        <v>0</v>
      </c>
      <c r="DU29" s="57">
        <v>0</v>
      </c>
      <c r="DV29" s="57">
        <v>0</v>
      </c>
      <c r="DW29" s="57">
        <v>0</v>
      </c>
      <c r="DX29" s="57">
        <v>0</v>
      </c>
      <c r="DY29" s="57">
        <v>0</v>
      </c>
      <c r="DZ29" s="57">
        <v>0</v>
      </c>
      <c r="EA29" s="57">
        <v>0</v>
      </c>
      <c r="EB29" s="57">
        <v>0</v>
      </c>
      <c r="EC29" s="57">
        <v>0</v>
      </c>
      <c r="ED29" s="57">
        <v>0</v>
      </c>
      <c r="EE29" s="57">
        <v>0</v>
      </c>
      <c r="EF29" s="57">
        <v>0</v>
      </c>
      <c r="EG29" s="57">
        <v>0</v>
      </c>
      <c r="EH29" s="57">
        <v>0</v>
      </c>
    </row>
    <row r="30" spans="1:138">
      <c r="A30" s="54" t="s">
        <v>311</v>
      </c>
      <c r="B30" s="54" t="s">
        <v>317</v>
      </c>
      <c r="C30" s="55">
        <v>53652.180000000008</v>
      </c>
      <c r="D30" s="56">
        <v>3655.44</v>
      </c>
      <c r="E30" s="56">
        <v>0</v>
      </c>
      <c r="F30" s="56">
        <v>0</v>
      </c>
      <c r="G30" s="56">
        <v>0</v>
      </c>
      <c r="H30" s="56">
        <v>2743.44</v>
      </c>
      <c r="I30" s="56">
        <v>0</v>
      </c>
      <c r="J30" s="56">
        <v>24900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2527.75</v>
      </c>
      <c r="R30" s="56">
        <v>1886</v>
      </c>
      <c r="S30" s="56">
        <v>495</v>
      </c>
      <c r="T30" s="56">
        <v>0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  <c r="Z30" s="57">
        <v>0</v>
      </c>
      <c r="AA30" s="57">
        <v>0</v>
      </c>
      <c r="AB30" s="58">
        <v>970.87</v>
      </c>
      <c r="AC30" s="58">
        <v>225</v>
      </c>
      <c r="AD30" s="58">
        <v>6807.86</v>
      </c>
      <c r="AE30" s="58">
        <v>0</v>
      </c>
      <c r="AF30" s="59">
        <v>0</v>
      </c>
      <c r="AG30" s="57">
        <v>0</v>
      </c>
      <c r="AH30" s="58">
        <v>9440.82</v>
      </c>
      <c r="AI30" s="57">
        <v>970.87</v>
      </c>
      <c r="AJ30" s="57">
        <v>0</v>
      </c>
      <c r="AK30" s="57">
        <v>0</v>
      </c>
      <c r="AL30" s="57">
        <v>0</v>
      </c>
      <c r="AM30" s="57">
        <v>0</v>
      </c>
      <c r="AN30" s="57">
        <v>0</v>
      </c>
      <c r="AO30" s="57">
        <v>0</v>
      </c>
      <c r="AP30" s="57">
        <v>225</v>
      </c>
      <c r="AQ30" s="57">
        <v>0</v>
      </c>
      <c r="AR30" s="57">
        <v>0</v>
      </c>
      <c r="AS30" s="57">
        <v>0</v>
      </c>
      <c r="AT30" s="57">
        <v>0</v>
      </c>
      <c r="AU30" s="57">
        <v>0</v>
      </c>
      <c r="AV30" s="57">
        <v>0</v>
      </c>
      <c r="AW30" s="57">
        <v>0</v>
      </c>
      <c r="AX30" s="57">
        <v>0</v>
      </c>
      <c r="AY30" s="57">
        <v>5725.25</v>
      </c>
      <c r="AZ30" s="57">
        <v>0</v>
      </c>
      <c r="BA30" s="57">
        <v>1082.6099999999999</v>
      </c>
      <c r="BB30" s="57">
        <v>0</v>
      </c>
      <c r="BC30" s="57">
        <v>0</v>
      </c>
      <c r="BD30" s="57">
        <v>0</v>
      </c>
      <c r="BE30" s="57">
        <v>0</v>
      </c>
      <c r="BF30" s="57">
        <v>0</v>
      </c>
      <c r="BG30" s="57">
        <v>0</v>
      </c>
      <c r="BH30" s="57">
        <v>0</v>
      </c>
      <c r="BI30" s="57">
        <v>0</v>
      </c>
      <c r="BJ30" s="58">
        <v>9440.82</v>
      </c>
      <c r="BK30" s="57">
        <v>0</v>
      </c>
      <c r="BL30" s="57">
        <v>0</v>
      </c>
      <c r="BM30" s="57">
        <v>0</v>
      </c>
      <c r="BN30" s="57">
        <v>0</v>
      </c>
      <c r="BO30" s="57">
        <v>0</v>
      </c>
      <c r="BP30" s="57">
        <v>360</v>
      </c>
      <c r="BQ30" s="57">
        <v>426</v>
      </c>
      <c r="BR30" s="57">
        <v>0</v>
      </c>
      <c r="BS30" s="57">
        <v>0</v>
      </c>
      <c r="BT30" s="57">
        <v>0</v>
      </c>
      <c r="BU30" s="57">
        <v>0</v>
      </c>
      <c r="BV30" s="57">
        <v>0</v>
      </c>
      <c r="BW30" s="57">
        <v>0</v>
      </c>
      <c r="BX30" s="57">
        <v>0</v>
      </c>
      <c r="BY30" s="57">
        <v>1378.13</v>
      </c>
      <c r="BZ30" s="57">
        <v>409</v>
      </c>
      <c r="CA30" s="57">
        <v>339</v>
      </c>
      <c r="CB30" s="57">
        <v>0</v>
      </c>
      <c r="CC30" s="57">
        <v>605.85</v>
      </c>
      <c r="CD30" s="57">
        <v>581.5</v>
      </c>
      <c r="CE30" s="57">
        <v>206</v>
      </c>
      <c r="CF30" s="57">
        <v>0</v>
      </c>
      <c r="CG30" s="57">
        <v>0</v>
      </c>
      <c r="CH30" s="57">
        <v>232</v>
      </c>
      <c r="CI30" s="57">
        <v>319</v>
      </c>
      <c r="CJ30" s="57">
        <v>0</v>
      </c>
      <c r="CK30" s="57">
        <v>150</v>
      </c>
      <c r="CL30" s="57">
        <v>242</v>
      </c>
      <c r="CM30" s="57">
        <v>518</v>
      </c>
      <c r="CN30" s="57">
        <v>0</v>
      </c>
      <c r="CO30" s="57">
        <v>0</v>
      </c>
      <c r="CP30" s="57">
        <v>0</v>
      </c>
      <c r="CQ30" s="57">
        <v>0</v>
      </c>
      <c r="CR30" s="57">
        <v>546</v>
      </c>
      <c r="CS30" s="57">
        <v>0</v>
      </c>
      <c r="CT30" s="57">
        <v>0</v>
      </c>
      <c r="CU30" s="57">
        <v>0</v>
      </c>
      <c r="CV30" s="57">
        <v>0</v>
      </c>
      <c r="CW30" s="57">
        <v>0</v>
      </c>
      <c r="CX30" s="57">
        <v>0</v>
      </c>
      <c r="CY30" s="57">
        <v>0</v>
      </c>
      <c r="CZ30" s="57">
        <v>0</v>
      </c>
      <c r="DA30" s="57">
        <v>0</v>
      </c>
      <c r="DB30" s="57">
        <v>0</v>
      </c>
      <c r="DC30" s="57">
        <v>0</v>
      </c>
      <c r="DD30" s="57">
        <v>0</v>
      </c>
      <c r="DE30" s="57">
        <v>0</v>
      </c>
      <c r="DF30" s="57">
        <v>192</v>
      </c>
      <c r="DG30" s="57">
        <v>0</v>
      </c>
      <c r="DH30" s="57">
        <v>0</v>
      </c>
      <c r="DI30" s="57">
        <v>0</v>
      </c>
      <c r="DJ30" s="57">
        <v>0</v>
      </c>
      <c r="DK30" s="57">
        <v>0</v>
      </c>
      <c r="DL30" s="57">
        <v>0</v>
      </c>
      <c r="DM30" s="57">
        <v>0</v>
      </c>
      <c r="DN30" s="57">
        <v>0</v>
      </c>
      <c r="DO30" s="57">
        <v>0</v>
      </c>
      <c r="DP30" s="57">
        <v>0</v>
      </c>
      <c r="DQ30" s="57">
        <v>0</v>
      </c>
      <c r="DR30" s="57">
        <v>0</v>
      </c>
      <c r="DS30" s="57">
        <v>0</v>
      </c>
      <c r="DT30" s="57">
        <v>0</v>
      </c>
      <c r="DU30" s="57">
        <v>0</v>
      </c>
      <c r="DV30" s="57">
        <v>0</v>
      </c>
      <c r="DW30" s="57">
        <v>2936.34</v>
      </c>
      <c r="DX30" s="57">
        <v>0</v>
      </c>
      <c r="DY30" s="57">
        <v>0</v>
      </c>
      <c r="DZ30" s="57">
        <v>0</v>
      </c>
      <c r="EA30" s="57">
        <v>0</v>
      </c>
      <c r="EB30" s="57">
        <v>0</v>
      </c>
      <c r="EC30" s="57">
        <v>0</v>
      </c>
      <c r="ED30" s="57">
        <v>0</v>
      </c>
      <c r="EE30" s="57">
        <v>0</v>
      </c>
      <c r="EF30" s="57">
        <v>0</v>
      </c>
      <c r="EG30" s="57">
        <v>0</v>
      </c>
      <c r="EH30" s="57">
        <v>0</v>
      </c>
    </row>
    <row r="31" spans="1:138">
      <c r="A31" s="54" t="s">
        <v>311</v>
      </c>
      <c r="B31" s="54" t="s">
        <v>9</v>
      </c>
      <c r="C31" s="55">
        <v>2754726.4200000004</v>
      </c>
      <c r="D31" s="56">
        <v>-52638.3</v>
      </c>
      <c r="E31" s="56">
        <v>0</v>
      </c>
      <c r="F31" s="56">
        <v>16774.05</v>
      </c>
      <c r="G31" s="56">
        <v>55336.97</v>
      </c>
      <c r="H31" s="56">
        <v>45872.92</v>
      </c>
      <c r="I31" s="56">
        <v>4186.3</v>
      </c>
      <c r="J31" s="56">
        <v>25585.360000000001</v>
      </c>
      <c r="K31" s="56">
        <v>0</v>
      </c>
      <c r="L31" s="56">
        <v>7105.56</v>
      </c>
      <c r="M31" s="56">
        <v>17644.05</v>
      </c>
      <c r="N31" s="56">
        <v>23951.56</v>
      </c>
      <c r="O31" s="56">
        <v>18646.59</v>
      </c>
      <c r="P31" s="56">
        <v>73623.98</v>
      </c>
      <c r="Q31" s="56">
        <v>35381.910000000003</v>
      </c>
      <c r="R31" s="56">
        <v>88951.37</v>
      </c>
      <c r="S31" s="56">
        <v>29606.46</v>
      </c>
      <c r="T31" s="56">
        <v>9173.51</v>
      </c>
      <c r="U31" s="56">
        <v>0</v>
      </c>
      <c r="V31" s="56">
        <v>0</v>
      </c>
      <c r="W31" s="56">
        <v>2046.93</v>
      </c>
      <c r="X31" s="56">
        <v>26895.15</v>
      </c>
      <c r="Y31" s="56">
        <v>2309.89</v>
      </c>
      <c r="Z31" s="57">
        <v>0</v>
      </c>
      <c r="AA31" s="57">
        <v>0</v>
      </c>
      <c r="AB31" s="58">
        <v>179542.3</v>
      </c>
      <c r="AC31" s="58">
        <v>382972.80000000005</v>
      </c>
      <c r="AD31" s="58">
        <v>94596.010000000009</v>
      </c>
      <c r="AE31" s="58">
        <v>18262.650000000001</v>
      </c>
      <c r="AF31" s="59">
        <v>31591.1</v>
      </c>
      <c r="AG31" s="57">
        <v>0</v>
      </c>
      <c r="AH31" s="58">
        <v>1617307.3000000003</v>
      </c>
      <c r="AI31" s="57">
        <v>31414.52</v>
      </c>
      <c r="AJ31" s="57">
        <v>13757.71</v>
      </c>
      <c r="AK31" s="57">
        <v>25540.47</v>
      </c>
      <c r="AL31" s="57">
        <v>43855.49</v>
      </c>
      <c r="AM31" s="57">
        <v>26386.84</v>
      </c>
      <c r="AN31" s="57">
        <v>24326.74</v>
      </c>
      <c r="AO31" s="57">
        <v>14260.53</v>
      </c>
      <c r="AP31" s="57">
        <v>42008.07</v>
      </c>
      <c r="AQ31" s="57">
        <v>112316.38</v>
      </c>
      <c r="AR31" s="57">
        <v>102441.27</v>
      </c>
      <c r="AS31" s="57">
        <v>38139</v>
      </c>
      <c r="AT31" s="57">
        <v>11240.15</v>
      </c>
      <c r="AU31" s="57">
        <v>49681.02</v>
      </c>
      <c r="AV31" s="57">
        <v>27146.91</v>
      </c>
      <c r="AW31" s="57">
        <v>0</v>
      </c>
      <c r="AX31" s="57">
        <v>19093.77</v>
      </c>
      <c r="AY31" s="57">
        <v>28033.98</v>
      </c>
      <c r="AZ31" s="57">
        <v>23274.74</v>
      </c>
      <c r="BA31" s="57">
        <v>24193.52</v>
      </c>
      <c r="BB31" s="57">
        <v>18262.650000000001</v>
      </c>
      <c r="BC31" s="57">
        <v>0</v>
      </c>
      <c r="BD31" s="57">
        <v>22522.37</v>
      </c>
      <c r="BE31" s="57">
        <v>0</v>
      </c>
      <c r="BF31" s="57">
        <v>53207.82</v>
      </c>
      <c r="BG31" s="57">
        <v>36272.54</v>
      </c>
      <c r="BH31" s="57">
        <v>73527.91</v>
      </c>
      <c r="BI31" s="57">
        <v>96781.77</v>
      </c>
      <c r="BJ31" s="58">
        <v>1334994.8900000001</v>
      </c>
      <c r="BK31" s="57">
        <v>19860.150000000001</v>
      </c>
      <c r="BL31" s="57">
        <v>51389.94</v>
      </c>
      <c r="BM31" s="57">
        <v>57735.29</v>
      </c>
      <c r="BN31" s="57">
        <v>30347.82</v>
      </c>
      <c r="BO31" s="57">
        <v>37069.620000000003</v>
      </c>
      <c r="BP31" s="57">
        <v>54202.83</v>
      </c>
      <c r="BQ31" s="57">
        <v>1769.19</v>
      </c>
      <c r="BR31" s="57">
        <v>48503</v>
      </c>
      <c r="BS31" s="57">
        <v>67490.69</v>
      </c>
      <c r="BT31" s="57">
        <v>55082.2</v>
      </c>
      <c r="BU31" s="57">
        <v>134716.51999999999</v>
      </c>
      <c r="BV31" s="57">
        <v>28514.74</v>
      </c>
      <c r="BW31" s="57">
        <v>33476.9</v>
      </c>
      <c r="BX31" s="57">
        <v>12833.24</v>
      </c>
      <c r="BY31" s="57">
        <v>19949.990000000002</v>
      </c>
      <c r="BZ31" s="57">
        <v>983.79</v>
      </c>
      <c r="CA31" s="57">
        <v>10653.38</v>
      </c>
      <c r="CB31" s="57">
        <v>24914.94</v>
      </c>
      <c r="CC31" s="57">
        <v>296.8</v>
      </c>
      <c r="CD31" s="57">
        <v>20612.740000000002</v>
      </c>
      <c r="CE31" s="57">
        <v>29129.77</v>
      </c>
      <c r="CF31" s="57">
        <v>26982.080000000002</v>
      </c>
      <c r="CG31" s="57">
        <v>3836.19</v>
      </c>
      <c r="CH31" s="57">
        <v>9463.44</v>
      </c>
      <c r="CI31" s="57">
        <v>17150.79</v>
      </c>
      <c r="CJ31" s="57">
        <v>12650.08</v>
      </c>
      <c r="CK31" s="57">
        <v>16274.64</v>
      </c>
      <c r="CL31" s="57">
        <v>10273.84</v>
      </c>
      <c r="CM31" s="57">
        <v>6020.94</v>
      </c>
      <c r="CN31" s="57">
        <v>26243.85</v>
      </c>
      <c r="CO31" s="57">
        <v>4711.96</v>
      </c>
      <c r="CP31" s="57">
        <v>13393.67</v>
      </c>
      <c r="CQ31" s="57">
        <v>4233.1499999999996</v>
      </c>
      <c r="CR31" s="57">
        <v>8759.1299999999992</v>
      </c>
      <c r="CS31" s="57">
        <v>8620.44</v>
      </c>
      <c r="CT31" s="57">
        <v>40587</v>
      </c>
      <c r="CU31" s="57">
        <v>21797.1</v>
      </c>
      <c r="CV31" s="57">
        <v>11014.74</v>
      </c>
      <c r="CW31" s="57">
        <v>5935.8</v>
      </c>
      <c r="CX31" s="57">
        <v>5202.4399999999996</v>
      </c>
      <c r="CY31" s="57">
        <v>14767.66</v>
      </c>
      <c r="CZ31" s="57">
        <v>5870.43</v>
      </c>
      <c r="DA31" s="57">
        <v>26260.73</v>
      </c>
      <c r="DB31" s="57">
        <v>8797.6299999999992</v>
      </c>
      <c r="DC31" s="57">
        <v>13720.79</v>
      </c>
      <c r="DD31" s="57">
        <v>10145.73</v>
      </c>
      <c r="DE31" s="57">
        <v>19381.16</v>
      </c>
      <c r="DF31" s="57">
        <v>14800.59</v>
      </c>
      <c r="DG31" s="57">
        <v>7724.74</v>
      </c>
      <c r="DH31" s="57">
        <v>9380.1</v>
      </c>
      <c r="DI31" s="57">
        <v>18839.11</v>
      </c>
      <c r="DJ31" s="57">
        <v>7973.49</v>
      </c>
      <c r="DK31" s="57">
        <v>13133.19</v>
      </c>
      <c r="DL31" s="57">
        <v>6070.48</v>
      </c>
      <c r="DM31" s="57">
        <v>25840.95</v>
      </c>
      <c r="DN31" s="57">
        <v>10055.02</v>
      </c>
      <c r="DO31" s="57">
        <v>4105.8</v>
      </c>
      <c r="DP31" s="57">
        <v>8200.52</v>
      </c>
      <c r="DQ31" s="57">
        <v>4061</v>
      </c>
      <c r="DR31" s="57">
        <v>7796.49</v>
      </c>
      <c r="DS31" s="57">
        <v>15782.82</v>
      </c>
      <c r="DT31" s="57">
        <v>12842.1</v>
      </c>
      <c r="DU31" s="57">
        <v>5306.75</v>
      </c>
      <c r="DV31" s="57">
        <v>5727.85</v>
      </c>
      <c r="DW31" s="57">
        <v>17461.13</v>
      </c>
      <c r="DX31" s="57">
        <v>7802.68</v>
      </c>
      <c r="DY31" s="57">
        <v>8961.0300000000007</v>
      </c>
      <c r="DZ31" s="57">
        <v>10166.780000000001</v>
      </c>
      <c r="EA31" s="57">
        <v>4315.53</v>
      </c>
      <c r="EB31" s="57">
        <v>9458.1</v>
      </c>
      <c r="EC31" s="57">
        <v>0</v>
      </c>
      <c r="ED31" s="57">
        <v>0</v>
      </c>
      <c r="EE31" s="57">
        <v>3893.49</v>
      </c>
      <c r="EF31" s="57">
        <v>3666.2</v>
      </c>
      <c r="EG31" s="57">
        <v>0</v>
      </c>
      <c r="EH31" s="57">
        <v>0</v>
      </c>
    </row>
    <row r="32" spans="1:138">
      <c r="A32" s="54" t="s">
        <v>311</v>
      </c>
      <c r="B32" s="54" t="s">
        <v>10</v>
      </c>
      <c r="C32" s="55">
        <v>1512304.5899999999</v>
      </c>
      <c r="D32" s="56">
        <v>20809</v>
      </c>
      <c r="E32" s="56">
        <v>0</v>
      </c>
      <c r="F32" s="56">
        <v>8534</v>
      </c>
      <c r="G32" s="56">
        <v>20984</v>
      </c>
      <c r="H32" s="56">
        <v>30620</v>
      </c>
      <c r="I32" s="56">
        <v>5458</v>
      </c>
      <c r="J32" s="56">
        <v>12272</v>
      </c>
      <c r="K32" s="56">
        <v>0</v>
      </c>
      <c r="L32" s="56">
        <v>3586</v>
      </c>
      <c r="M32" s="56">
        <v>17631</v>
      </c>
      <c r="N32" s="56">
        <v>20719</v>
      </c>
      <c r="O32" s="56">
        <v>15604</v>
      </c>
      <c r="P32" s="56">
        <v>35588</v>
      </c>
      <c r="Q32" s="56">
        <v>25427</v>
      </c>
      <c r="R32" s="56">
        <v>57550</v>
      </c>
      <c r="S32" s="56">
        <v>11533</v>
      </c>
      <c r="T32" s="56">
        <v>7230</v>
      </c>
      <c r="U32" s="56">
        <v>0</v>
      </c>
      <c r="V32" s="56">
        <v>0</v>
      </c>
      <c r="W32" s="56">
        <v>1800</v>
      </c>
      <c r="X32" s="56">
        <v>0</v>
      </c>
      <c r="Y32" s="56">
        <v>5817</v>
      </c>
      <c r="Z32" s="57">
        <v>0</v>
      </c>
      <c r="AA32" s="57">
        <v>0</v>
      </c>
      <c r="AB32" s="58">
        <v>112265.54000000001</v>
      </c>
      <c r="AC32" s="58">
        <v>204060.28</v>
      </c>
      <c r="AD32" s="58">
        <v>64396.170000000006</v>
      </c>
      <c r="AE32" s="58">
        <v>13633</v>
      </c>
      <c r="AF32" s="59">
        <v>18471.84</v>
      </c>
      <c r="AG32" s="57">
        <v>0</v>
      </c>
      <c r="AH32" s="58">
        <v>798315.75999999989</v>
      </c>
      <c r="AI32" s="57">
        <v>19787.16</v>
      </c>
      <c r="AJ32" s="57">
        <v>8444.64</v>
      </c>
      <c r="AK32" s="57">
        <v>15810.3</v>
      </c>
      <c r="AL32" s="57">
        <v>26268.16</v>
      </c>
      <c r="AM32" s="57">
        <v>17633.88</v>
      </c>
      <c r="AN32" s="57">
        <v>15503.36</v>
      </c>
      <c r="AO32" s="57">
        <v>8818.0400000000009</v>
      </c>
      <c r="AP32" s="57">
        <v>25580</v>
      </c>
      <c r="AQ32" s="57">
        <v>57038</v>
      </c>
      <c r="AR32" s="57">
        <v>58727.28</v>
      </c>
      <c r="AS32" s="57">
        <v>24626</v>
      </c>
      <c r="AT32" s="57">
        <v>8065</v>
      </c>
      <c r="AU32" s="57">
        <v>19356</v>
      </c>
      <c r="AV32" s="57">
        <v>10668</v>
      </c>
      <c r="AW32" s="57">
        <v>0</v>
      </c>
      <c r="AX32" s="57">
        <v>13976.05</v>
      </c>
      <c r="AY32" s="57">
        <v>20267</v>
      </c>
      <c r="AZ32" s="57">
        <v>15198</v>
      </c>
      <c r="BA32" s="57">
        <v>14955.12</v>
      </c>
      <c r="BB32" s="57">
        <v>13633</v>
      </c>
      <c r="BC32" s="57">
        <v>0</v>
      </c>
      <c r="BD32" s="57">
        <v>22272</v>
      </c>
      <c r="BE32" s="57">
        <v>0</v>
      </c>
      <c r="BF32" s="57">
        <v>34170.18</v>
      </c>
      <c r="BG32" s="57">
        <v>22446.48</v>
      </c>
      <c r="BH32" s="57">
        <v>50490</v>
      </c>
      <c r="BI32" s="57">
        <v>48840</v>
      </c>
      <c r="BJ32" s="58">
        <v>620097.09999999986</v>
      </c>
      <c r="BK32" s="57">
        <v>24948</v>
      </c>
      <c r="BL32" s="57">
        <v>23238</v>
      </c>
      <c r="BM32" s="57">
        <v>23378</v>
      </c>
      <c r="BN32" s="57">
        <v>21636</v>
      </c>
      <c r="BO32" s="57">
        <v>42357</v>
      </c>
      <c r="BP32" s="57">
        <v>26614</v>
      </c>
      <c r="BQ32" s="57">
        <v>1500</v>
      </c>
      <c r="BR32" s="57">
        <v>33895</v>
      </c>
      <c r="BS32" s="57">
        <v>12930</v>
      </c>
      <c r="BT32" s="57">
        <v>12608</v>
      </c>
      <c r="BU32" s="57">
        <v>31305</v>
      </c>
      <c r="BV32" s="57">
        <v>16062</v>
      </c>
      <c r="BW32" s="57">
        <v>20910.78</v>
      </c>
      <c r="BX32" s="57">
        <v>11547.6</v>
      </c>
      <c r="BY32" s="57">
        <v>9372</v>
      </c>
      <c r="BZ32" s="57">
        <v>0</v>
      </c>
      <c r="CA32" s="57">
        <v>10128</v>
      </c>
      <c r="CB32" s="57">
        <v>8843</v>
      </c>
      <c r="CC32" s="57">
        <v>888</v>
      </c>
      <c r="CD32" s="57">
        <v>6753</v>
      </c>
      <c r="CE32" s="57">
        <v>9362</v>
      </c>
      <c r="CF32" s="57">
        <v>19240</v>
      </c>
      <c r="CG32" s="57">
        <v>6211</v>
      </c>
      <c r="CH32" s="57">
        <v>4224</v>
      </c>
      <c r="CI32" s="57">
        <v>5522</v>
      </c>
      <c r="CJ32" s="57">
        <v>6037</v>
      </c>
      <c r="CK32" s="57">
        <v>6398</v>
      </c>
      <c r="CL32" s="57">
        <v>2018</v>
      </c>
      <c r="CM32" s="57">
        <v>4392</v>
      </c>
      <c r="CN32" s="57">
        <v>13262</v>
      </c>
      <c r="CO32" s="57">
        <v>3487</v>
      </c>
      <c r="CP32" s="57">
        <v>2046</v>
      </c>
      <c r="CQ32" s="57">
        <v>2456</v>
      </c>
      <c r="CR32" s="57">
        <v>4069</v>
      </c>
      <c r="CS32" s="57">
        <v>4172</v>
      </c>
      <c r="CT32" s="57">
        <v>15137</v>
      </c>
      <c r="CU32" s="57">
        <v>9416</v>
      </c>
      <c r="CV32" s="57">
        <v>3023</v>
      </c>
      <c r="CW32" s="57">
        <v>3015</v>
      </c>
      <c r="CX32" s="57">
        <v>4171</v>
      </c>
      <c r="CY32" s="57">
        <v>6420</v>
      </c>
      <c r="CZ32" s="57">
        <v>2359</v>
      </c>
      <c r="DA32" s="57">
        <v>6673.8</v>
      </c>
      <c r="DB32" s="57">
        <v>4028</v>
      </c>
      <c r="DC32" s="57">
        <v>3696</v>
      </c>
      <c r="DD32" s="57">
        <v>4178</v>
      </c>
      <c r="DE32" s="57">
        <v>5056.8</v>
      </c>
      <c r="DF32" s="57">
        <v>5064</v>
      </c>
      <c r="DG32" s="57">
        <v>2944</v>
      </c>
      <c r="DH32" s="57">
        <v>1560</v>
      </c>
      <c r="DI32" s="57">
        <v>8024</v>
      </c>
      <c r="DJ32" s="57">
        <v>3190</v>
      </c>
      <c r="DK32" s="57">
        <v>4033</v>
      </c>
      <c r="DL32" s="57">
        <v>4844</v>
      </c>
      <c r="DM32" s="57">
        <v>3683</v>
      </c>
      <c r="DN32" s="57">
        <v>4897</v>
      </c>
      <c r="DO32" s="57">
        <v>6079</v>
      </c>
      <c r="DP32" s="57">
        <v>1857</v>
      </c>
      <c r="DQ32" s="57">
        <v>3198</v>
      </c>
      <c r="DR32" s="57">
        <v>4884</v>
      </c>
      <c r="DS32" s="57">
        <v>16750.439999999999</v>
      </c>
      <c r="DT32" s="57">
        <v>8110</v>
      </c>
      <c r="DU32" s="57">
        <v>4139</v>
      </c>
      <c r="DV32" s="57">
        <v>2998</v>
      </c>
      <c r="DW32" s="57">
        <v>15161.5</v>
      </c>
      <c r="DX32" s="57">
        <v>5210</v>
      </c>
      <c r="DY32" s="57">
        <v>4290</v>
      </c>
      <c r="DZ32" s="57">
        <v>1965</v>
      </c>
      <c r="EA32" s="57">
        <v>2521.1999999999998</v>
      </c>
      <c r="EB32" s="57">
        <v>4132</v>
      </c>
      <c r="EC32" s="57">
        <v>0</v>
      </c>
      <c r="ED32" s="57">
        <v>0</v>
      </c>
      <c r="EE32" s="57">
        <v>1099.5</v>
      </c>
      <c r="EF32" s="57">
        <v>480.48</v>
      </c>
      <c r="EG32" s="57">
        <v>0</v>
      </c>
      <c r="EH32" s="57">
        <v>0</v>
      </c>
    </row>
    <row r="33" spans="1:138">
      <c r="A33" s="54" t="s">
        <v>311</v>
      </c>
      <c r="B33" s="54" t="s">
        <v>11</v>
      </c>
      <c r="C33" s="55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7">
        <v>0</v>
      </c>
      <c r="AA33" s="57">
        <v>0</v>
      </c>
      <c r="AB33" s="58">
        <v>0</v>
      </c>
      <c r="AC33" s="58">
        <v>0</v>
      </c>
      <c r="AD33" s="58">
        <v>0</v>
      </c>
      <c r="AE33" s="58">
        <v>0</v>
      </c>
      <c r="AF33" s="59">
        <v>0</v>
      </c>
      <c r="AG33" s="57">
        <v>0</v>
      </c>
      <c r="AH33" s="58">
        <v>0</v>
      </c>
      <c r="AI33" s="57">
        <v>0</v>
      </c>
      <c r="AJ33" s="57">
        <v>0</v>
      </c>
      <c r="AK33" s="57">
        <v>0</v>
      </c>
      <c r="AL33" s="57">
        <v>0</v>
      </c>
      <c r="AM33" s="57">
        <v>0</v>
      </c>
      <c r="AN33" s="57">
        <v>0</v>
      </c>
      <c r="AO33" s="57">
        <v>0</v>
      </c>
      <c r="AP33" s="57">
        <v>0</v>
      </c>
      <c r="AQ33" s="57">
        <v>0</v>
      </c>
      <c r="AR33" s="57">
        <v>0</v>
      </c>
      <c r="AS33" s="57">
        <v>0</v>
      </c>
      <c r="AT33" s="57">
        <v>0</v>
      </c>
      <c r="AU33" s="57">
        <v>0</v>
      </c>
      <c r="AV33" s="57">
        <v>0</v>
      </c>
      <c r="AW33" s="57">
        <v>0</v>
      </c>
      <c r="AX33" s="57">
        <v>0</v>
      </c>
      <c r="AY33" s="57">
        <v>0</v>
      </c>
      <c r="AZ33" s="57">
        <v>0</v>
      </c>
      <c r="BA33" s="57">
        <v>0</v>
      </c>
      <c r="BB33" s="57">
        <v>0</v>
      </c>
      <c r="BC33" s="57">
        <v>0</v>
      </c>
      <c r="BD33" s="57">
        <v>0</v>
      </c>
      <c r="BE33" s="57">
        <v>0</v>
      </c>
      <c r="BF33" s="57">
        <v>0</v>
      </c>
      <c r="BG33" s="57">
        <v>0</v>
      </c>
      <c r="BH33" s="57">
        <v>0</v>
      </c>
      <c r="BI33" s="57">
        <v>0</v>
      </c>
      <c r="BJ33" s="58">
        <v>0</v>
      </c>
      <c r="BK33" s="57">
        <v>0</v>
      </c>
      <c r="BL33" s="57">
        <v>0</v>
      </c>
      <c r="BM33" s="57">
        <v>0</v>
      </c>
      <c r="BN33" s="57">
        <v>0</v>
      </c>
      <c r="BO33" s="57">
        <v>0</v>
      </c>
      <c r="BP33" s="57">
        <v>0</v>
      </c>
      <c r="BQ33" s="57">
        <v>0</v>
      </c>
      <c r="BR33" s="57">
        <v>0</v>
      </c>
      <c r="BS33" s="57">
        <v>0</v>
      </c>
      <c r="BT33" s="57">
        <v>0</v>
      </c>
      <c r="BU33" s="57">
        <v>0</v>
      </c>
      <c r="BV33" s="57">
        <v>0</v>
      </c>
      <c r="BW33" s="57">
        <v>0</v>
      </c>
      <c r="BX33" s="57">
        <v>0</v>
      </c>
      <c r="BY33" s="57">
        <v>0</v>
      </c>
      <c r="BZ33" s="57">
        <v>0</v>
      </c>
      <c r="CA33" s="57">
        <v>0</v>
      </c>
      <c r="CB33" s="57">
        <v>0</v>
      </c>
      <c r="CC33" s="57">
        <v>0</v>
      </c>
      <c r="CD33" s="57">
        <v>0</v>
      </c>
      <c r="CE33" s="57">
        <v>0</v>
      </c>
      <c r="CF33" s="57">
        <v>0</v>
      </c>
      <c r="CG33" s="57">
        <v>0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>
        <v>0</v>
      </c>
      <c r="CN33" s="57">
        <v>0</v>
      </c>
      <c r="CO33" s="57">
        <v>0</v>
      </c>
      <c r="CP33" s="57">
        <v>0</v>
      </c>
      <c r="CQ33" s="57">
        <v>0</v>
      </c>
      <c r="CR33" s="57">
        <v>0</v>
      </c>
      <c r="CS33" s="57">
        <v>0</v>
      </c>
      <c r="CT33" s="57">
        <v>0</v>
      </c>
      <c r="CU33" s="57">
        <v>0</v>
      </c>
      <c r="CV33" s="57">
        <v>0</v>
      </c>
      <c r="CW33" s="57">
        <v>0</v>
      </c>
      <c r="CX33" s="57">
        <v>0</v>
      </c>
      <c r="CY33" s="57">
        <v>0</v>
      </c>
      <c r="CZ33" s="57">
        <v>0</v>
      </c>
      <c r="DA33" s="57">
        <v>0</v>
      </c>
      <c r="DB33" s="57">
        <v>0</v>
      </c>
      <c r="DC33" s="57">
        <v>0</v>
      </c>
      <c r="DD33" s="57">
        <v>0</v>
      </c>
      <c r="DE33" s="57">
        <v>0</v>
      </c>
      <c r="DF33" s="57">
        <v>0</v>
      </c>
      <c r="DG33" s="57">
        <v>0</v>
      </c>
      <c r="DH33" s="57">
        <v>0</v>
      </c>
      <c r="DI33" s="57">
        <v>0</v>
      </c>
      <c r="DJ33" s="57">
        <v>0</v>
      </c>
      <c r="DK33" s="57">
        <v>0</v>
      </c>
      <c r="DL33" s="57">
        <v>0</v>
      </c>
      <c r="DM33" s="57">
        <v>0</v>
      </c>
      <c r="DN33" s="57">
        <v>0</v>
      </c>
      <c r="DO33" s="57">
        <v>0</v>
      </c>
      <c r="DP33" s="57">
        <v>0</v>
      </c>
      <c r="DQ33" s="57">
        <v>0</v>
      </c>
      <c r="DR33" s="57">
        <v>0</v>
      </c>
      <c r="DS33" s="57">
        <v>0</v>
      </c>
      <c r="DT33" s="57">
        <v>0</v>
      </c>
      <c r="DU33" s="57">
        <v>0</v>
      </c>
      <c r="DV33" s="57">
        <v>0</v>
      </c>
      <c r="DW33" s="57">
        <v>0</v>
      </c>
      <c r="DX33" s="57">
        <v>0</v>
      </c>
      <c r="DY33" s="57">
        <v>0</v>
      </c>
      <c r="DZ33" s="57">
        <v>0</v>
      </c>
      <c r="EA33" s="57">
        <v>0</v>
      </c>
      <c r="EB33" s="57">
        <v>0</v>
      </c>
      <c r="EC33" s="57">
        <v>0</v>
      </c>
      <c r="ED33" s="57">
        <v>0</v>
      </c>
      <c r="EE33" s="57">
        <v>0</v>
      </c>
      <c r="EF33" s="57">
        <v>0</v>
      </c>
      <c r="EG33" s="57">
        <v>0</v>
      </c>
      <c r="EH33" s="57">
        <v>0</v>
      </c>
    </row>
    <row r="34" spans="1:138">
      <c r="A34" s="54" t="s">
        <v>311</v>
      </c>
      <c r="B34" s="54" t="s">
        <v>12</v>
      </c>
      <c r="C34" s="55">
        <v>1159145</v>
      </c>
      <c r="D34" s="56">
        <v>16120</v>
      </c>
      <c r="E34" s="56">
        <v>0</v>
      </c>
      <c r="F34" s="56">
        <v>4015</v>
      </c>
      <c r="G34" s="56">
        <v>23760</v>
      </c>
      <c r="H34" s="56">
        <v>18325</v>
      </c>
      <c r="I34" s="56">
        <v>2825</v>
      </c>
      <c r="J34" s="56">
        <v>7660</v>
      </c>
      <c r="K34" s="56">
        <v>0</v>
      </c>
      <c r="L34" s="56">
        <v>2380</v>
      </c>
      <c r="M34" s="56">
        <v>9015</v>
      </c>
      <c r="N34" s="56">
        <v>9905</v>
      </c>
      <c r="O34" s="56">
        <v>7155</v>
      </c>
      <c r="P34" s="56">
        <v>26805</v>
      </c>
      <c r="Q34" s="56">
        <v>13300</v>
      </c>
      <c r="R34" s="56">
        <v>27345</v>
      </c>
      <c r="S34" s="56">
        <v>7765</v>
      </c>
      <c r="T34" s="56">
        <v>2695</v>
      </c>
      <c r="U34" s="56">
        <v>0</v>
      </c>
      <c r="V34" s="56">
        <v>0</v>
      </c>
      <c r="W34" s="56">
        <v>595</v>
      </c>
      <c r="X34" s="56">
        <v>3360</v>
      </c>
      <c r="Y34" s="56">
        <v>3420</v>
      </c>
      <c r="Z34" s="57">
        <v>0</v>
      </c>
      <c r="AA34" s="57">
        <v>0</v>
      </c>
      <c r="AB34" s="58">
        <v>43050</v>
      </c>
      <c r="AC34" s="58">
        <v>129680</v>
      </c>
      <c r="AD34" s="58">
        <v>32965</v>
      </c>
      <c r="AE34" s="58">
        <v>8020</v>
      </c>
      <c r="AF34" s="59">
        <v>6365</v>
      </c>
      <c r="AG34" s="57">
        <v>0</v>
      </c>
      <c r="AH34" s="58">
        <v>752620</v>
      </c>
      <c r="AI34" s="57">
        <v>8775</v>
      </c>
      <c r="AJ34" s="57">
        <v>9460</v>
      </c>
      <c r="AK34" s="57">
        <v>1280</v>
      </c>
      <c r="AL34" s="57">
        <v>9430</v>
      </c>
      <c r="AM34" s="57">
        <v>4790</v>
      </c>
      <c r="AN34" s="57">
        <v>5475</v>
      </c>
      <c r="AO34" s="57">
        <v>3840</v>
      </c>
      <c r="AP34" s="57">
        <v>14730</v>
      </c>
      <c r="AQ34" s="57">
        <v>35740</v>
      </c>
      <c r="AR34" s="57">
        <v>29545</v>
      </c>
      <c r="AS34" s="57">
        <v>16005</v>
      </c>
      <c r="AT34" s="57">
        <v>4745</v>
      </c>
      <c r="AU34" s="57">
        <v>21450</v>
      </c>
      <c r="AV34" s="57">
        <v>7465</v>
      </c>
      <c r="AW34" s="57">
        <v>0</v>
      </c>
      <c r="AX34" s="57">
        <v>6725</v>
      </c>
      <c r="AY34" s="57">
        <v>12435</v>
      </c>
      <c r="AZ34" s="57">
        <v>7320</v>
      </c>
      <c r="BA34" s="57">
        <v>6485</v>
      </c>
      <c r="BB34" s="57">
        <v>8020</v>
      </c>
      <c r="BC34" s="57">
        <v>0</v>
      </c>
      <c r="BD34" s="57">
        <v>11020</v>
      </c>
      <c r="BE34" s="57">
        <v>0</v>
      </c>
      <c r="BF34" s="57">
        <v>19040</v>
      </c>
      <c r="BG34" s="57">
        <v>11095</v>
      </c>
      <c r="BH34" s="57">
        <v>60395</v>
      </c>
      <c r="BI34" s="57">
        <v>23370</v>
      </c>
      <c r="BJ34" s="58">
        <v>627700</v>
      </c>
      <c r="BK34" s="57">
        <v>22880</v>
      </c>
      <c r="BL34" s="57">
        <v>26850</v>
      </c>
      <c r="BM34" s="57">
        <v>33260</v>
      </c>
      <c r="BN34" s="57">
        <v>20855</v>
      </c>
      <c r="BO34" s="57">
        <v>22045</v>
      </c>
      <c r="BP34" s="57">
        <v>26270</v>
      </c>
      <c r="BQ34" s="57">
        <v>10205</v>
      </c>
      <c r="BR34" s="57">
        <v>27220</v>
      </c>
      <c r="BS34" s="57">
        <v>3705</v>
      </c>
      <c r="BT34" s="57">
        <v>1875</v>
      </c>
      <c r="BU34" s="57">
        <v>24245</v>
      </c>
      <c r="BV34" s="57">
        <v>13775</v>
      </c>
      <c r="BW34" s="57">
        <v>16335</v>
      </c>
      <c r="BX34" s="57">
        <v>7230</v>
      </c>
      <c r="BY34" s="57">
        <v>14370</v>
      </c>
      <c r="BZ34" s="57">
        <v>11395</v>
      </c>
      <c r="CA34" s="57">
        <v>13180</v>
      </c>
      <c r="CB34" s="57">
        <v>10800</v>
      </c>
      <c r="CC34" s="57">
        <v>7825</v>
      </c>
      <c r="CD34" s="57">
        <v>10800</v>
      </c>
      <c r="CE34" s="57">
        <v>11990</v>
      </c>
      <c r="CF34" s="57">
        <v>15560</v>
      </c>
      <c r="CG34" s="57">
        <v>7735</v>
      </c>
      <c r="CH34" s="57">
        <v>5950</v>
      </c>
      <c r="CI34" s="57">
        <v>7735</v>
      </c>
      <c r="CJ34" s="57">
        <v>8925</v>
      </c>
      <c r="CK34" s="57">
        <v>7735</v>
      </c>
      <c r="CL34" s="57">
        <v>11155</v>
      </c>
      <c r="CM34" s="57">
        <v>5950</v>
      </c>
      <c r="CN34" s="57">
        <v>12345</v>
      </c>
      <c r="CO34" s="57">
        <v>4760</v>
      </c>
      <c r="CP34" s="57">
        <v>5445</v>
      </c>
      <c r="CQ34" s="57">
        <v>2380</v>
      </c>
      <c r="CR34" s="57">
        <v>5355</v>
      </c>
      <c r="CS34" s="57">
        <v>5355</v>
      </c>
      <c r="CT34" s="57">
        <v>6040</v>
      </c>
      <c r="CU34" s="57">
        <v>10205</v>
      </c>
      <c r="CV34" s="57">
        <v>1785</v>
      </c>
      <c r="CW34" s="57">
        <v>2975</v>
      </c>
      <c r="CX34" s="57">
        <v>4165</v>
      </c>
      <c r="CY34" s="57">
        <v>2380</v>
      </c>
      <c r="CZ34" s="57">
        <v>2380</v>
      </c>
      <c r="DA34" s="57">
        <v>7825</v>
      </c>
      <c r="DB34" s="57">
        <v>5355</v>
      </c>
      <c r="DC34" s="57">
        <v>5355</v>
      </c>
      <c r="DD34" s="57">
        <v>5950</v>
      </c>
      <c r="DE34" s="57">
        <v>7735</v>
      </c>
      <c r="DF34" s="57">
        <v>5950</v>
      </c>
      <c r="DG34" s="57">
        <v>3570</v>
      </c>
      <c r="DH34" s="57">
        <v>4165</v>
      </c>
      <c r="DI34" s="57">
        <v>7275</v>
      </c>
      <c r="DJ34" s="57">
        <v>3570</v>
      </c>
      <c r="DK34" s="57">
        <v>4760</v>
      </c>
      <c r="DL34" s="57">
        <v>3570</v>
      </c>
      <c r="DM34" s="57">
        <v>6545</v>
      </c>
      <c r="DN34" s="57">
        <v>3570</v>
      </c>
      <c r="DO34" s="57">
        <v>3570</v>
      </c>
      <c r="DP34" s="57">
        <v>4760</v>
      </c>
      <c r="DQ34" s="57">
        <v>5950</v>
      </c>
      <c r="DR34" s="57">
        <v>3570</v>
      </c>
      <c r="DS34" s="57">
        <v>7230</v>
      </c>
      <c r="DT34" s="57">
        <v>6725</v>
      </c>
      <c r="DU34" s="57">
        <v>3065</v>
      </c>
      <c r="DV34" s="57">
        <v>3660</v>
      </c>
      <c r="DW34" s="57">
        <v>7825</v>
      </c>
      <c r="DX34" s="57">
        <v>5355</v>
      </c>
      <c r="DY34" s="57">
        <v>5355</v>
      </c>
      <c r="DZ34" s="57">
        <v>2380</v>
      </c>
      <c r="EA34" s="57">
        <v>2380</v>
      </c>
      <c r="EB34" s="57">
        <v>4165</v>
      </c>
      <c r="EC34" s="57">
        <v>3570</v>
      </c>
      <c r="ED34" s="57">
        <v>1190</v>
      </c>
      <c r="EE34" s="57">
        <v>2380</v>
      </c>
      <c r="EF34" s="57">
        <v>2380</v>
      </c>
      <c r="EG34" s="57">
        <v>2380</v>
      </c>
      <c r="EH34" s="57">
        <v>1190</v>
      </c>
    </row>
    <row r="35" spans="1:138">
      <c r="A35" s="54" t="s">
        <v>311</v>
      </c>
      <c r="B35" s="54" t="s">
        <v>13</v>
      </c>
      <c r="C35" s="55">
        <v>841818.25</v>
      </c>
      <c r="D35" s="56">
        <v>26713.24</v>
      </c>
      <c r="E35" s="56">
        <v>0</v>
      </c>
      <c r="F35" s="56">
        <v>4943.83</v>
      </c>
      <c r="G35" s="56">
        <v>14509.58</v>
      </c>
      <c r="H35" s="56">
        <v>18115.28</v>
      </c>
      <c r="I35" s="56">
        <v>4768.54</v>
      </c>
      <c r="J35" s="56">
        <v>10243.24</v>
      </c>
      <c r="K35" s="56">
        <v>0</v>
      </c>
      <c r="L35" s="56">
        <v>3122.58</v>
      </c>
      <c r="M35" s="56">
        <v>9032.5</v>
      </c>
      <c r="N35" s="56">
        <v>11781.72</v>
      </c>
      <c r="O35" s="56">
        <v>9158.1</v>
      </c>
      <c r="P35" s="56">
        <v>19894.259999999998</v>
      </c>
      <c r="Q35" s="56">
        <v>14404.92</v>
      </c>
      <c r="R35" s="56">
        <v>32178.84</v>
      </c>
      <c r="S35" s="56">
        <v>11102.38</v>
      </c>
      <c r="T35" s="56">
        <v>3616.47</v>
      </c>
      <c r="U35" s="56">
        <v>0</v>
      </c>
      <c r="V35" s="56">
        <v>0</v>
      </c>
      <c r="W35" s="56">
        <v>900</v>
      </c>
      <c r="X35" s="56">
        <v>6775.54</v>
      </c>
      <c r="Y35" s="56">
        <v>5195.6000000000004</v>
      </c>
      <c r="Z35" s="57">
        <v>0</v>
      </c>
      <c r="AA35" s="57">
        <v>0</v>
      </c>
      <c r="AB35" s="58">
        <v>214483.26</v>
      </c>
      <c r="AC35" s="58">
        <v>79664.210000000006</v>
      </c>
      <c r="AD35" s="58">
        <v>22484.12</v>
      </c>
      <c r="AE35" s="58">
        <v>7877.45</v>
      </c>
      <c r="AF35" s="59">
        <v>7276.56</v>
      </c>
      <c r="AG35" s="57">
        <v>0</v>
      </c>
      <c r="AH35" s="58">
        <v>303576.02999999997</v>
      </c>
      <c r="AI35" s="57">
        <v>5698.75</v>
      </c>
      <c r="AJ35" s="57">
        <v>178726.56</v>
      </c>
      <c r="AK35" s="57">
        <v>2903.07</v>
      </c>
      <c r="AL35" s="57">
        <v>12054.96</v>
      </c>
      <c r="AM35" s="57">
        <v>6680.16</v>
      </c>
      <c r="AN35" s="57">
        <v>5725.2</v>
      </c>
      <c r="AO35" s="57">
        <v>2694.56</v>
      </c>
      <c r="AP35" s="57">
        <v>8326.2800000000007</v>
      </c>
      <c r="AQ35" s="57">
        <v>20571.349999999999</v>
      </c>
      <c r="AR35" s="57">
        <v>27947.96</v>
      </c>
      <c r="AS35" s="57">
        <v>8966.32</v>
      </c>
      <c r="AT35" s="57">
        <v>3451.5</v>
      </c>
      <c r="AU35" s="57">
        <v>6618.8</v>
      </c>
      <c r="AV35" s="57">
        <v>3782</v>
      </c>
      <c r="AW35" s="57">
        <v>0</v>
      </c>
      <c r="AX35" s="57">
        <v>4563.12</v>
      </c>
      <c r="AY35" s="57">
        <v>7383.28</v>
      </c>
      <c r="AZ35" s="57">
        <v>5066.88</v>
      </c>
      <c r="BA35" s="57">
        <v>5470.84</v>
      </c>
      <c r="BB35" s="57">
        <v>7877.45</v>
      </c>
      <c r="BC35" s="57">
        <v>0</v>
      </c>
      <c r="BD35" s="57">
        <v>11533.79</v>
      </c>
      <c r="BE35" s="57">
        <v>0</v>
      </c>
      <c r="BF35" s="57">
        <v>11239.04</v>
      </c>
      <c r="BG35" s="57">
        <v>8834.17</v>
      </c>
      <c r="BH35" s="57">
        <v>17616.48</v>
      </c>
      <c r="BI35" s="57">
        <v>17093.02</v>
      </c>
      <c r="BJ35" s="58">
        <v>237259.52999999997</v>
      </c>
      <c r="BK35" s="57">
        <v>9313.77</v>
      </c>
      <c r="BL35" s="57">
        <v>11646.08</v>
      </c>
      <c r="BM35" s="57">
        <v>11597.8</v>
      </c>
      <c r="BN35" s="57">
        <v>10388.64</v>
      </c>
      <c r="BO35" s="57">
        <v>10404.27</v>
      </c>
      <c r="BP35" s="57">
        <v>8840.7000000000007</v>
      </c>
      <c r="BQ35" s="57">
        <v>3641.01</v>
      </c>
      <c r="BR35" s="57">
        <v>10142.629999999999</v>
      </c>
      <c r="BS35" s="57">
        <v>5409.11</v>
      </c>
      <c r="BT35" s="57">
        <v>5015.59</v>
      </c>
      <c r="BU35" s="57">
        <v>10398.719999999999</v>
      </c>
      <c r="BV35" s="57">
        <v>5604.87</v>
      </c>
      <c r="BW35" s="57">
        <v>7358.36</v>
      </c>
      <c r="BX35" s="57">
        <v>3487.84</v>
      </c>
      <c r="BY35" s="57">
        <v>4139.09</v>
      </c>
      <c r="BZ35" s="57">
        <v>4519.08</v>
      </c>
      <c r="CA35" s="57">
        <v>4212.6499999999996</v>
      </c>
      <c r="CB35" s="57">
        <v>5043.5200000000004</v>
      </c>
      <c r="CC35" s="57">
        <v>3031.96</v>
      </c>
      <c r="CD35" s="57">
        <v>3932.67</v>
      </c>
      <c r="CE35" s="57">
        <v>3993.23</v>
      </c>
      <c r="CF35" s="57">
        <v>5471.81</v>
      </c>
      <c r="CG35" s="57">
        <v>2557.0700000000002</v>
      </c>
      <c r="CH35" s="57">
        <v>2348.64</v>
      </c>
      <c r="CI35" s="57">
        <v>2222.0500000000002</v>
      </c>
      <c r="CJ35" s="57">
        <v>2764.18</v>
      </c>
      <c r="CK35" s="57">
        <v>2475.56</v>
      </c>
      <c r="CL35" s="57">
        <v>3473.42</v>
      </c>
      <c r="CM35" s="57">
        <v>2331.39</v>
      </c>
      <c r="CN35" s="57">
        <v>5367.82</v>
      </c>
      <c r="CO35" s="57">
        <v>1600.79</v>
      </c>
      <c r="CP35" s="57">
        <v>2416.96</v>
      </c>
      <c r="CQ35" s="57">
        <v>900.95</v>
      </c>
      <c r="CR35" s="57">
        <v>1566.77</v>
      </c>
      <c r="CS35" s="57">
        <v>1655.04</v>
      </c>
      <c r="CT35" s="57">
        <v>3286.3</v>
      </c>
      <c r="CU35" s="57">
        <v>3962.86</v>
      </c>
      <c r="CV35" s="57">
        <v>1112.53</v>
      </c>
      <c r="CW35" s="57">
        <v>1078.81</v>
      </c>
      <c r="CX35" s="57">
        <v>879.14</v>
      </c>
      <c r="CY35" s="57">
        <v>1217.8800000000001</v>
      </c>
      <c r="CZ35" s="57">
        <v>673.18</v>
      </c>
      <c r="DA35" s="57">
        <v>2141.34</v>
      </c>
      <c r="DB35" s="57">
        <v>0</v>
      </c>
      <c r="DC35" s="57">
        <v>1453.99</v>
      </c>
      <c r="DD35" s="57">
        <v>1753.1</v>
      </c>
      <c r="DE35" s="57">
        <v>1607.26</v>
      </c>
      <c r="DF35" s="57">
        <v>2132.9</v>
      </c>
      <c r="DG35" s="57">
        <v>1077.9100000000001</v>
      </c>
      <c r="DH35" s="57">
        <v>1057.99</v>
      </c>
      <c r="DI35" s="57">
        <v>1709.19</v>
      </c>
      <c r="DJ35" s="57">
        <v>1144.8699999999999</v>
      </c>
      <c r="DK35" s="57">
        <v>1363.05</v>
      </c>
      <c r="DL35" s="57">
        <v>1157.07</v>
      </c>
      <c r="DM35" s="57">
        <v>1741.53</v>
      </c>
      <c r="DN35" s="57">
        <v>1028.94</v>
      </c>
      <c r="DO35" s="57">
        <v>1453.36</v>
      </c>
      <c r="DP35" s="57">
        <v>1075.6500000000001</v>
      </c>
      <c r="DQ35" s="57">
        <v>1504.68</v>
      </c>
      <c r="DR35" s="57">
        <v>1404.53</v>
      </c>
      <c r="DS35" s="57">
        <v>3389.33</v>
      </c>
      <c r="DT35" s="57">
        <v>2956.68</v>
      </c>
      <c r="DU35" s="57">
        <v>1523.26</v>
      </c>
      <c r="DV35" s="57">
        <v>1194.92</v>
      </c>
      <c r="DW35" s="57">
        <v>3306.13</v>
      </c>
      <c r="DX35" s="57">
        <v>1876.59</v>
      </c>
      <c r="DY35" s="57">
        <v>1636.28</v>
      </c>
      <c r="DZ35" s="57">
        <v>949.12</v>
      </c>
      <c r="EA35" s="57">
        <v>1028.48</v>
      </c>
      <c r="EB35" s="57">
        <v>1284.95</v>
      </c>
      <c r="EC35" s="57">
        <v>422.11</v>
      </c>
      <c r="ED35" s="57">
        <v>249.3</v>
      </c>
      <c r="EE35" s="57">
        <v>138.6</v>
      </c>
      <c r="EF35" s="57">
        <v>447.81</v>
      </c>
      <c r="EG35" s="57">
        <v>406.87</v>
      </c>
      <c r="EH35" s="57">
        <v>157</v>
      </c>
    </row>
    <row r="36" spans="1:138">
      <c r="A36" s="54" t="s">
        <v>311</v>
      </c>
      <c r="B36" s="54" t="s">
        <v>14</v>
      </c>
      <c r="C36" s="55">
        <v>4457613.66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255561.12</v>
      </c>
      <c r="K36" s="56">
        <v>0</v>
      </c>
      <c r="L36" s="56">
        <v>255561.12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599671.17000000004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7">
        <v>0</v>
      </c>
      <c r="AA36" s="57">
        <v>0</v>
      </c>
      <c r="AB36" s="58">
        <v>0</v>
      </c>
      <c r="AC36" s="58">
        <v>302696.15000000002</v>
      </c>
      <c r="AD36" s="58">
        <v>0</v>
      </c>
      <c r="AE36" s="58">
        <v>0</v>
      </c>
      <c r="AF36" s="59">
        <v>0</v>
      </c>
      <c r="AG36" s="57">
        <v>0</v>
      </c>
      <c r="AH36" s="58">
        <v>3044124.1</v>
      </c>
      <c r="AI36" s="57">
        <v>0</v>
      </c>
      <c r="AJ36" s="57">
        <v>0</v>
      </c>
      <c r="AK36" s="57">
        <v>0</v>
      </c>
      <c r="AL36" s="57">
        <v>0</v>
      </c>
      <c r="AM36" s="57">
        <v>0</v>
      </c>
      <c r="AN36" s="57">
        <v>0</v>
      </c>
      <c r="AO36" s="57">
        <v>0</v>
      </c>
      <c r="AP36" s="57">
        <v>0</v>
      </c>
      <c r="AQ36" s="57">
        <v>0</v>
      </c>
      <c r="AR36" s="57">
        <v>47135.03</v>
      </c>
      <c r="AS36" s="57">
        <v>0</v>
      </c>
      <c r="AT36" s="57">
        <v>255561.12</v>
      </c>
      <c r="AU36" s="57">
        <v>0</v>
      </c>
      <c r="AV36" s="57">
        <v>0</v>
      </c>
      <c r="AW36" s="57">
        <v>0</v>
      </c>
      <c r="AX36" s="57">
        <v>0</v>
      </c>
      <c r="AY36" s="57">
        <v>0</v>
      </c>
      <c r="AZ36" s="57">
        <v>0</v>
      </c>
      <c r="BA36" s="57">
        <v>0</v>
      </c>
      <c r="BB36" s="57">
        <v>0</v>
      </c>
      <c r="BC36" s="57">
        <v>0</v>
      </c>
      <c r="BD36" s="57">
        <v>0</v>
      </c>
      <c r="BE36" s="57">
        <v>0</v>
      </c>
      <c r="BF36" s="57">
        <v>0</v>
      </c>
      <c r="BG36" s="57">
        <v>0</v>
      </c>
      <c r="BH36" s="57">
        <v>0</v>
      </c>
      <c r="BI36" s="57">
        <v>0</v>
      </c>
      <c r="BJ36" s="58">
        <v>3044124.1</v>
      </c>
      <c r="BK36" s="57">
        <v>508122.02</v>
      </c>
      <c r="BL36" s="57">
        <v>390363.56</v>
      </c>
      <c r="BM36" s="57">
        <v>39852</v>
      </c>
      <c r="BN36" s="57">
        <v>118829.62</v>
      </c>
      <c r="BO36" s="57">
        <v>132026.64000000001</v>
      </c>
      <c r="BP36" s="57">
        <v>0</v>
      </c>
      <c r="BQ36" s="57">
        <v>0</v>
      </c>
      <c r="BR36" s="57">
        <v>481224.69</v>
      </c>
      <c r="BS36" s="57">
        <v>87581.07</v>
      </c>
      <c r="BT36" s="57">
        <v>0</v>
      </c>
      <c r="BU36" s="57">
        <v>0</v>
      </c>
      <c r="BV36" s="57">
        <v>0</v>
      </c>
      <c r="BW36" s="57">
        <v>0</v>
      </c>
      <c r="BX36" s="57">
        <v>317354.98</v>
      </c>
      <c r="BY36" s="57">
        <v>35121.480000000003</v>
      </c>
      <c r="BZ36" s="57">
        <v>0</v>
      </c>
      <c r="CA36" s="57">
        <v>0</v>
      </c>
      <c r="CB36" s="57">
        <v>613344.31999999995</v>
      </c>
      <c r="CC36" s="57">
        <v>270292.40000000002</v>
      </c>
      <c r="CD36" s="57">
        <v>0</v>
      </c>
      <c r="CE36" s="57">
        <v>0</v>
      </c>
      <c r="CF36" s="57">
        <v>35311.32</v>
      </c>
      <c r="CG36" s="57">
        <v>14700</v>
      </c>
      <c r="CH36" s="57">
        <v>0</v>
      </c>
      <c r="CI36" s="57">
        <v>0</v>
      </c>
      <c r="CJ36" s="57">
        <v>0</v>
      </c>
      <c r="CK36" s="57">
        <v>0</v>
      </c>
      <c r="CL36" s="57">
        <v>0</v>
      </c>
      <c r="CM36" s="57">
        <v>0</v>
      </c>
      <c r="CN36" s="57">
        <v>0</v>
      </c>
      <c r="CO36" s="57">
        <v>0</v>
      </c>
      <c r="CP36" s="57">
        <v>0</v>
      </c>
      <c r="CQ36" s="57">
        <v>0</v>
      </c>
      <c r="CR36" s="57">
        <v>0</v>
      </c>
      <c r="CS36" s="57">
        <v>0</v>
      </c>
      <c r="CT36" s="57">
        <v>0</v>
      </c>
      <c r="CU36" s="57">
        <v>0</v>
      </c>
      <c r="CV36" s="57">
        <v>0</v>
      </c>
      <c r="CW36" s="57">
        <v>0</v>
      </c>
      <c r="CX36" s="57">
        <v>0</v>
      </c>
      <c r="CY36" s="57">
        <v>0</v>
      </c>
      <c r="CZ36" s="57">
        <v>0</v>
      </c>
      <c r="DA36" s="57">
        <v>0</v>
      </c>
      <c r="DB36" s="57">
        <v>0</v>
      </c>
      <c r="DC36" s="57">
        <v>0</v>
      </c>
      <c r="DD36" s="57">
        <v>0</v>
      </c>
      <c r="DE36" s="57">
        <v>0</v>
      </c>
      <c r="DF36" s="57">
        <v>0</v>
      </c>
      <c r="DG36" s="57">
        <v>0</v>
      </c>
      <c r="DH36" s="57">
        <v>0</v>
      </c>
      <c r="DI36" s="57">
        <v>0</v>
      </c>
      <c r="DJ36" s="57">
        <v>0</v>
      </c>
      <c r="DK36" s="57">
        <v>0</v>
      </c>
      <c r="DL36" s="57">
        <v>0</v>
      </c>
      <c r="DM36" s="57">
        <v>0</v>
      </c>
      <c r="DN36" s="57">
        <v>0</v>
      </c>
      <c r="DO36" s="57">
        <v>0</v>
      </c>
      <c r="DP36" s="57">
        <v>0</v>
      </c>
      <c r="DQ36" s="57">
        <v>0</v>
      </c>
      <c r="DR36" s="57">
        <v>0</v>
      </c>
      <c r="DS36" s="57">
        <v>0</v>
      </c>
      <c r="DT36" s="57">
        <v>0</v>
      </c>
      <c r="DU36" s="57">
        <v>0</v>
      </c>
      <c r="DV36" s="57">
        <v>0</v>
      </c>
      <c r="DW36" s="57">
        <v>0</v>
      </c>
      <c r="DX36" s="57">
        <v>0</v>
      </c>
      <c r="DY36" s="57">
        <v>0</v>
      </c>
      <c r="DZ36" s="57">
        <v>0</v>
      </c>
      <c r="EA36" s="57">
        <v>0</v>
      </c>
      <c r="EB36" s="57">
        <v>0</v>
      </c>
      <c r="EC36" s="57">
        <v>0</v>
      </c>
      <c r="ED36" s="57">
        <v>0</v>
      </c>
      <c r="EE36" s="57">
        <v>0</v>
      </c>
      <c r="EF36" s="57">
        <v>0</v>
      </c>
      <c r="EG36" s="57">
        <v>0</v>
      </c>
      <c r="EH36" s="57">
        <v>0</v>
      </c>
    </row>
    <row r="37" spans="1:138">
      <c r="A37" s="54" t="s">
        <v>311</v>
      </c>
      <c r="B37" s="54" t="s">
        <v>15</v>
      </c>
      <c r="C37" s="55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7">
        <v>0</v>
      </c>
      <c r="AA37" s="57">
        <v>0</v>
      </c>
      <c r="AB37" s="58">
        <v>0</v>
      </c>
      <c r="AC37" s="58">
        <v>0</v>
      </c>
      <c r="AD37" s="58">
        <v>0</v>
      </c>
      <c r="AE37" s="58">
        <v>0</v>
      </c>
      <c r="AF37" s="59">
        <v>0</v>
      </c>
      <c r="AG37" s="57">
        <v>0</v>
      </c>
      <c r="AH37" s="58">
        <v>0</v>
      </c>
      <c r="AI37" s="57">
        <v>0</v>
      </c>
      <c r="AJ37" s="57">
        <v>0</v>
      </c>
      <c r="AK37" s="57">
        <v>0</v>
      </c>
      <c r="AL37" s="57">
        <v>0</v>
      </c>
      <c r="AM37" s="57">
        <v>0</v>
      </c>
      <c r="AN37" s="57">
        <v>0</v>
      </c>
      <c r="AO37" s="57">
        <v>0</v>
      </c>
      <c r="AP37" s="57">
        <v>0</v>
      </c>
      <c r="AQ37" s="57">
        <v>0</v>
      </c>
      <c r="AR37" s="57">
        <v>0</v>
      </c>
      <c r="AS37" s="57">
        <v>0</v>
      </c>
      <c r="AT37" s="57">
        <v>0</v>
      </c>
      <c r="AU37" s="57">
        <v>0</v>
      </c>
      <c r="AV37" s="57">
        <v>0</v>
      </c>
      <c r="AW37" s="57">
        <v>0</v>
      </c>
      <c r="AX37" s="57">
        <v>0</v>
      </c>
      <c r="AY37" s="57">
        <v>0</v>
      </c>
      <c r="AZ37" s="57">
        <v>0</v>
      </c>
      <c r="BA37" s="57">
        <v>0</v>
      </c>
      <c r="BB37" s="57">
        <v>0</v>
      </c>
      <c r="BC37" s="57">
        <v>0</v>
      </c>
      <c r="BD37" s="57">
        <v>0</v>
      </c>
      <c r="BE37" s="57">
        <v>0</v>
      </c>
      <c r="BF37" s="57">
        <v>0</v>
      </c>
      <c r="BG37" s="57">
        <v>0</v>
      </c>
      <c r="BH37" s="57">
        <v>0</v>
      </c>
      <c r="BI37" s="57">
        <v>0</v>
      </c>
      <c r="BJ37" s="58">
        <v>0</v>
      </c>
      <c r="BK37" s="57">
        <v>0</v>
      </c>
      <c r="BL37" s="57">
        <v>0</v>
      </c>
      <c r="BM37" s="57">
        <v>0</v>
      </c>
      <c r="BN37" s="57">
        <v>0</v>
      </c>
      <c r="BO37" s="57">
        <v>0</v>
      </c>
      <c r="BP37" s="57">
        <v>0</v>
      </c>
      <c r="BQ37" s="57">
        <v>0</v>
      </c>
      <c r="BR37" s="57">
        <v>0</v>
      </c>
      <c r="BS37" s="57">
        <v>0</v>
      </c>
      <c r="BT37" s="57">
        <v>0</v>
      </c>
      <c r="BU37" s="57">
        <v>0</v>
      </c>
      <c r="BV37" s="57">
        <v>0</v>
      </c>
      <c r="BW37" s="57">
        <v>0</v>
      </c>
      <c r="BX37" s="57">
        <v>0</v>
      </c>
      <c r="BY37" s="57">
        <v>0</v>
      </c>
      <c r="BZ37" s="57">
        <v>0</v>
      </c>
      <c r="CA37" s="57">
        <v>0</v>
      </c>
      <c r="CB37" s="57">
        <v>0</v>
      </c>
      <c r="CC37" s="57">
        <v>0</v>
      </c>
      <c r="CD37" s="57">
        <v>0</v>
      </c>
      <c r="CE37" s="57">
        <v>0</v>
      </c>
      <c r="CF37" s="57">
        <v>0</v>
      </c>
      <c r="CG37" s="57">
        <v>0</v>
      </c>
      <c r="CH37" s="57">
        <v>0</v>
      </c>
      <c r="CI37" s="57">
        <v>0</v>
      </c>
      <c r="CJ37" s="57">
        <v>0</v>
      </c>
      <c r="CK37" s="57">
        <v>0</v>
      </c>
      <c r="CL37" s="57">
        <v>0</v>
      </c>
      <c r="CM37" s="57">
        <v>0</v>
      </c>
      <c r="CN37" s="57">
        <v>0</v>
      </c>
      <c r="CO37" s="57">
        <v>0</v>
      </c>
      <c r="CP37" s="57">
        <v>0</v>
      </c>
      <c r="CQ37" s="57">
        <v>0</v>
      </c>
      <c r="CR37" s="57">
        <v>0</v>
      </c>
      <c r="CS37" s="57">
        <v>0</v>
      </c>
      <c r="CT37" s="57">
        <v>0</v>
      </c>
      <c r="CU37" s="57">
        <v>0</v>
      </c>
      <c r="CV37" s="57">
        <v>0</v>
      </c>
      <c r="CW37" s="57">
        <v>0</v>
      </c>
      <c r="CX37" s="57">
        <v>0</v>
      </c>
      <c r="CY37" s="57">
        <v>0</v>
      </c>
      <c r="CZ37" s="57">
        <v>0</v>
      </c>
      <c r="DA37" s="57">
        <v>0</v>
      </c>
      <c r="DB37" s="57">
        <v>0</v>
      </c>
      <c r="DC37" s="57">
        <v>0</v>
      </c>
      <c r="DD37" s="57">
        <v>0</v>
      </c>
      <c r="DE37" s="57">
        <v>0</v>
      </c>
      <c r="DF37" s="57">
        <v>0</v>
      </c>
      <c r="DG37" s="57">
        <v>0</v>
      </c>
      <c r="DH37" s="57">
        <v>0</v>
      </c>
      <c r="DI37" s="57">
        <v>0</v>
      </c>
      <c r="DJ37" s="57">
        <v>0</v>
      </c>
      <c r="DK37" s="57">
        <v>0</v>
      </c>
      <c r="DL37" s="57">
        <v>0</v>
      </c>
      <c r="DM37" s="57">
        <v>0</v>
      </c>
      <c r="DN37" s="57">
        <v>0</v>
      </c>
      <c r="DO37" s="57">
        <v>0</v>
      </c>
      <c r="DP37" s="57">
        <v>0</v>
      </c>
      <c r="DQ37" s="57">
        <v>0</v>
      </c>
      <c r="DR37" s="57">
        <v>0</v>
      </c>
      <c r="DS37" s="57">
        <v>0</v>
      </c>
      <c r="DT37" s="57">
        <v>0</v>
      </c>
      <c r="DU37" s="57">
        <v>0</v>
      </c>
      <c r="DV37" s="57">
        <v>0</v>
      </c>
      <c r="DW37" s="57">
        <v>0</v>
      </c>
      <c r="DX37" s="57">
        <v>0</v>
      </c>
      <c r="DY37" s="57">
        <v>0</v>
      </c>
      <c r="DZ37" s="57">
        <v>0</v>
      </c>
      <c r="EA37" s="57">
        <v>0</v>
      </c>
      <c r="EB37" s="57">
        <v>0</v>
      </c>
      <c r="EC37" s="57">
        <v>0</v>
      </c>
      <c r="ED37" s="57">
        <v>0</v>
      </c>
      <c r="EE37" s="57">
        <v>0</v>
      </c>
      <c r="EF37" s="57">
        <v>0</v>
      </c>
      <c r="EG37" s="57">
        <v>0</v>
      </c>
      <c r="EH37" s="57">
        <v>0</v>
      </c>
    </row>
    <row r="38" spans="1:138" s="61" customFormat="1">
      <c r="A38" s="60" t="s">
        <v>311</v>
      </c>
      <c r="B38" s="60" t="s">
        <v>310</v>
      </c>
      <c r="C38" s="55">
        <v>39875203.049999997</v>
      </c>
      <c r="D38" s="55">
        <v>712070.86999999988</v>
      </c>
      <c r="E38" s="55">
        <v>2636.65</v>
      </c>
      <c r="F38" s="55">
        <v>202169.27999999997</v>
      </c>
      <c r="G38" s="55">
        <v>712310.54999999993</v>
      </c>
      <c r="H38" s="55">
        <v>759053.92999999993</v>
      </c>
      <c r="I38" s="55">
        <v>195661.84</v>
      </c>
      <c r="J38" s="55">
        <v>754456.35</v>
      </c>
      <c r="K38" s="55">
        <v>0</v>
      </c>
      <c r="L38" s="55">
        <v>400861.81</v>
      </c>
      <c r="M38" s="55">
        <v>370646.26</v>
      </c>
      <c r="N38" s="55">
        <v>474563.74</v>
      </c>
      <c r="O38" s="55">
        <v>367378.69</v>
      </c>
      <c r="P38" s="55">
        <v>846136.41</v>
      </c>
      <c r="Q38" s="55">
        <v>590175.58000000007</v>
      </c>
      <c r="R38" s="55">
        <v>2058756.6500000004</v>
      </c>
      <c r="S38" s="55">
        <v>442807</v>
      </c>
      <c r="T38" s="55">
        <v>150168.64000000001</v>
      </c>
      <c r="U38" s="55">
        <v>0</v>
      </c>
      <c r="V38" s="55">
        <v>0</v>
      </c>
      <c r="W38" s="55">
        <v>36916.93</v>
      </c>
      <c r="X38" s="55">
        <v>234694.02</v>
      </c>
      <c r="Y38" s="55">
        <v>188970.49000000002</v>
      </c>
      <c r="Z38" s="55">
        <v>0</v>
      </c>
      <c r="AA38" s="58">
        <v>0</v>
      </c>
      <c r="AB38" s="58">
        <v>2645324.5300000003</v>
      </c>
      <c r="AC38" s="58">
        <v>5241008.0500000007</v>
      </c>
      <c r="AD38" s="58">
        <v>1392402.1400000004</v>
      </c>
      <c r="AE38" s="58">
        <v>443243.71000000008</v>
      </c>
      <c r="AF38" s="58">
        <v>437939.28</v>
      </c>
      <c r="AG38" s="58">
        <v>0</v>
      </c>
      <c r="AH38" s="58">
        <v>20214849.649999999</v>
      </c>
      <c r="AI38" s="58">
        <v>520126.52999999997</v>
      </c>
      <c r="AJ38" s="58">
        <v>307428.90999999997</v>
      </c>
      <c r="AK38" s="58">
        <v>196587.16999999998</v>
      </c>
      <c r="AL38" s="58">
        <v>708901.61</v>
      </c>
      <c r="AM38" s="58">
        <v>396098.88</v>
      </c>
      <c r="AN38" s="58">
        <v>346640.3</v>
      </c>
      <c r="AO38" s="58">
        <v>169541.13</v>
      </c>
      <c r="AP38" s="58">
        <v>542707.08000000007</v>
      </c>
      <c r="AQ38" s="58">
        <v>1301167.5500000003</v>
      </c>
      <c r="AR38" s="58">
        <v>1698779.12</v>
      </c>
      <c r="AS38" s="58">
        <v>550617.06999999995</v>
      </c>
      <c r="AT38" s="58">
        <v>461872.77</v>
      </c>
      <c r="AU38" s="58">
        <v>440967.9</v>
      </c>
      <c r="AV38" s="58">
        <v>244896.56</v>
      </c>
      <c r="AW38" s="58">
        <v>0</v>
      </c>
      <c r="AX38" s="58">
        <v>283019.94</v>
      </c>
      <c r="AY38" s="58">
        <v>461852.51</v>
      </c>
      <c r="AZ38" s="58">
        <v>314628.62</v>
      </c>
      <c r="BA38" s="58">
        <v>332901.07000000007</v>
      </c>
      <c r="BB38" s="58">
        <v>443243.71000000008</v>
      </c>
      <c r="BC38" s="58">
        <v>0</v>
      </c>
      <c r="BD38" s="58">
        <v>679695.65</v>
      </c>
      <c r="BE38" s="58">
        <v>0</v>
      </c>
      <c r="BF38" s="58">
        <v>704477.04</v>
      </c>
      <c r="BG38" s="58">
        <v>461731.18999999994</v>
      </c>
      <c r="BH38" s="58">
        <v>1317055.0999999999</v>
      </c>
      <c r="BI38" s="58">
        <v>1041214.55</v>
      </c>
      <c r="BJ38" s="58">
        <v>16010676.119999995</v>
      </c>
      <c r="BK38" s="58">
        <v>967460.66</v>
      </c>
      <c r="BL38" s="58">
        <v>911700.27</v>
      </c>
      <c r="BM38" s="58">
        <v>629816.58000000007</v>
      </c>
      <c r="BN38" s="58">
        <v>563795.03</v>
      </c>
      <c r="BO38" s="58">
        <v>628864.44000000006</v>
      </c>
      <c r="BP38" s="58">
        <v>491206.37000000005</v>
      </c>
      <c r="BQ38" s="58">
        <v>165462.76</v>
      </c>
      <c r="BR38" s="58">
        <v>1023247.4000000001</v>
      </c>
      <c r="BS38" s="58">
        <v>424980.17</v>
      </c>
      <c r="BT38" s="58">
        <v>310099.19</v>
      </c>
      <c r="BU38" s="58">
        <v>635016.72</v>
      </c>
      <c r="BV38" s="58">
        <v>307022.92</v>
      </c>
      <c r="BW38" s="58">
        <v>395009.65</v>
      </c>
      <c r="BX38" s="58">
        <v>515797.42999999993</v>
      </c>
      <c r="BY38" s="58">
        <v>247116.97</v>
      </c>
      <c r="BZ38" s="58">
        <v>217425.34</v>
      </c>
      <c r="CA38" s="58">
        <v>239988.82</v>
      </c>
      <c r="CB38" s="58">
        <v>846246.37999999989</v>
      </c>
      <c r="CC38" s="58">
        <v>419439.21</v>
      </c>
      <c r="CD38" s="58">
        <v>187518.41</v>
      </c>
      <c r="CE38" s="58">
        <v>223568.93</v>
      </c>
      <c r="CF38" s="58">
        <v>351006.31</v>
      </c>
      <c r="CG38" s="58">
        <v>147770.52000000002</v>
      </c>
      <c r="CH38" s="58">
        <v>122020.79</v>
      </c>
      <c r="CI38" s="58">
        <v>138892.44</v>
      </c>
      <c r="CJ38" s="58">
        <v>146678.01</v>
      </c>
      <c r="CK38" s="58">
        <v>140043.1</v>
      </c>
      <c r="CL38" s="58">
        <v>180151.66000000003</v>
      </c>
      <c r="CM38" s="58">
        <v>118211.73</v>
      </c>
      <c r="CN38" s="58">
        <v>274673.33</v>
      </c>
      <c r="CO38" s="58">
        <v>87699.66</v>
      </c>
      <c r="CP38" s="58">
        <v>129910.13</v>
      </c>
      <c r="CQ38" s="58">
        <v>50831.7</v>
      </c>
      <c r="CR38" s="58">
        <v>87026.1</v>
      </c>
      <c r="CS38" s="58">
        <v>100863.12</v>
      </c>
      <c r="CT38" s="58">
        <v>214423.28999999998</v>
      </c>
      <c r="CU38" s="58">
        <v>213408.88999999998</v>
      </c>
      <c r="CV38" s="58">
        <v>71152.76999999999</v>
      </c>
      <c r="CW38" s="58">
        <v>67886.739999999991</v>
      </c>
      <c r="CX38" s="58">
        <v>60307.65</v>
      </c>
      <c r="CY38" s="58">
        <v>83219.53</v>
      </c>
      <c r="CZ38" s="58">
        <v>46631.91</v>
      </c>
      <c r="DA38" s="58">
        <v>142703.07999999999</v>
      </c>
      <c r="DB38" s="58">
        <v>95770.6</v>
      </c>
      <c r="DC38" s="58">
        <v>92398.71</v>
      </c>
      <c r="DD38" s="58">
        <v>111912.23</v>
      </c>
      <c r="DE38" s="58">
        <v>109740.09</v>
      </c>
      <c r="DF38" s="58">
        <v>116818.59</v>
      </c>
      <c r="DG38" s="58">
        <v>67324.47</v>
      </c>
      <c r="DH38" s="58">
        <v>68460.789999999994</v>
      </c>
      <c r="DI38" s="58">
        <v>121460.05</v>
      </c>
      <c r="DJ38" s="58">
        <v>75289.36</v>
      </c>
      <c r="DK38" s="58">
        <v>86974.64</v>
      </c>
      <c r="DL38" s="58">
        <v>71624.150000000009</v>
      </c>
      <c r="DM38" s="58">
        <v>106413.42</v>
      </c>
      <c r="DN38" s="58">
        <v>71919.950000000012</v>
      </c>
      <c r="DO38" s="58">
        <v>90408.540000000008</v>
      </c>
      <c r="DP38" s="58">
        <v>69711.67</v>
      </c>
      <c r="DQ38" s="58">
        <v>88531.55</v>
      </c>
      <c r="DR38" s="58">
        <v>63932.92</v>
      </c>
      <c r="DS38" s="58">
        <v>200902.09</v>
      </c>
      <c r="DT38" s="58">
        <v>159261.18</v>
      </c>
      <c r="DU38" s="58">
        <v>84569.01</v>
      </c>
      <c r="DV38" s="58">
        <v>69825.7</v>
      </c>
      <c r="DW38" s="58">
        <v>173709.8</v>
      </c>
      <c r="DX38" s="58">
        <v>93070.73000000001</v>
      </c>
      <c r="DY38" s="58">
        <v>87379.12999999999</v>
      </c>
      <c r="DZ38" s="58">
        <v>56414.1</v>
      </c>
      <c r="EA38" s="58">
        <v>55297.21</v>
      </c>
      <c r="EB38" s="58">
        <v>76499.05</v>
      </c>
      <c r="EC38" s="58">
        <v>26821.82</v>
      </c>
      <c r="ED38" s="58">
        <v>13904.3</v>
      </c>
      <c r="EE38" s="58">
        <v>14441.59</v>
      </c>
      <c r="EF38" s="58">
        <v>30965</v>
      </c>
      <c r="EG38" s="58">
        <v>23430.57</v>
      </c>
      <c r="EH38" s="58">
        <v>9197</v>
      </c>
    </row>
    <row r="39" spans="1:138">
      <c r="A39" s="54" t="s">
        <v>318</v>
      </c>
      <c r="B39" s="54" t="s">
        <v>16</v>
      </c>
      <c r="C39" s="55">
        <v>653735.40999999992</v>
      </c>
      <c r="D39" s="56">
        <v>38658.25</v>
      </c>
      <c r="E39" s="56">
        <v>0</v>
      </c>
      <c r="F39" s="56">
        <v>0</v>
      </c>
      <c r="G39" s="56">
        <v>11996.14</v>
      </c>
      <c r="H39" s="56">
        <v>0</v>
      </c>
      <c r="I39" s="56">
        <v>0</v>
      </c>
      <c r="J39" s="56">
        <v>4729</v>
      </c>
      <c r="K39" s="56">
        <v>0</v>
      </c>
      <c r="L39" s="56">
        <v>0</v>
      </c>
      <c r="M39" s="56">
        <v>0</v>
      </c>
      <c r="N39" s="56">
        <v>1178</v>
      </c>
      <c r="O39" s="56">
        <v>10198</v>
      </c>
      <c r="P39" s="56">
        <v>40989.269999999997</v>
      </c>
      <c r="Q39" s="56">
        <v>9407.48</v>
      </c>
      <c r="R39" s="56">
        <v>12006.16</v>
      </c>
      <c r="S39" s="56">
        <v>4555.51</v>
      </c>
      <c r="T39" s="56">
        <v>0</v>
      </c>
      <c r="U39" s="56">
        <v>0</v>
      </c>
      <c r="V39" s="56">
        <v>0</v>
      </c>
      <c r="W39" s="56">
        <v>530.19000000000005</v>
      </c>
      <c r="X39" s="56">
        <v>25925.439999999999</v>
      </c>
      <c r="Y39" s="56">
        <v>2689.9</v>
      </c>
      <c r="Z39" s="57">
        <v>0</v>
      </c>
      <c r="AA39" s="57">
        <v>0</v>
      </c>
      <c r="AB39" s="58">
        <v>4115.1399999999994</v>
      </c>
      <c r="AC39" s="58">
        <v>340629.11</v>
      </c>
      <c r="AD39" s="58">
        <v>10075.25</v>
      </c>
      <c r="AE39" s="58">
        <v>1412</v>
      </c>
      <c r="AF39" s="59">
        <v>214</v>
      </c>
      <c r="AG39" s="57">
        <v>0</v>
      </c>
      <c r="AH39" s="58">
        <v>134426.57</v>
      </c>
      <c r="AI39" s="57">
        <v>546.79</v>
      </c>
      <c r="AJ39" s="57">
        <v>1427</v>
      </c>
      <c r="AK39" s="57">
        <v>0</v>
      </c>
      <c r="AL39" s="57">
        <v>2141.35</v>
      </c>
      <c r="AM39" s="57">
        <v>0</v>
      </c>
      <c r="AN39" s="57">
        <v>0</v>
      </c>
      <c r="AO39" s="57">
        <v>0</v>
      </c>
      <c r="AP39" s="57">
        <v>10738.02</v>
      </c>
      <c r="AQ39" s="57">
        <v>94736.62</v>
      </c>
      <c r="AR39" s="57">
        <v>74360.17</v>
      </c>
      <c r="AS39" s="57">
        <v>16091.37</v>
      </c>
      <c r="AT39" s="57">
        <v>16854.3</v>
      </c>
      <c r="AU39" s="57">
        <v>97642.93</v>
      </c>
      <c r="AV39" s="57">
        <v>30205.7</v>
      </c>
      <c r="AW39" s="57">
        <v>0</v>
      </c>
      <c r="AX39" s="57">
        <v>6331.25</v>
      </c>
      <c r="AY39" s="57">
        <v>0</v>
      </c>
      <c r="AZ39" s="57">
        <v>0</v>
      </c>
      <c r="BA39" s="57">
        <v>3744</v>
      </c>
      <c r="BB39" s="57">
        <v>1412</v>
      </c>
      <c r="BC39" s="57">
        <v>0</v>
      </c>
      <c r="BD39" s="57">
        <v>10028.94</v>
      </c>
      <c r="BE39" s="57">
        <v>0</v>
      </c>
      <c r="BF39" s="57">
        <v>13063.13</v>
      </c>
      <c r="BG39" s="57">
        <v>9666</v>
      </c>
      <c r="BH39" s="57">
        <v>0</v>
      </c>
      <c r="BI39" s="57">
        <v>11730.19</v>
      </c>
      <c r="BJ39" s="58">
        <v>89938.31</v>
      </c>
      <c r="BK39" s="57">
        <v>2715.55</v>
      </c>
      <c r="BL39" s="57">
        <v>2623</v>
      </c>
      <c r="BM39" s="57">
        <v>1460</v>
      </c>
      <c r="BN39" s="57">
        <v>0</v>
      </c>
      <c r="BO39" s="57">
        <v>2358.88</v>
      </c>
      <c r="BP39" s="57">
        <v>982.34</v>
      </c>
      <c r="BQ39" s="57">
        <v>870.68</v>
      </c>
      <c r="BR39" s="57">
        <v>599</v>
      </c>
      <c r="BS39" s="57">
        <v>878.38</v>
      </c>
      <c r="BT39" s="57">
        <v>428</v>
      </c>
      <c r="BU39" s="57">
        <v>8360.59</v>
      </c>
      <c r="BV39" s="57">
        <v>1405</v>
      </c>
      <c r="BW39" s="57">
        <v>1557.8</v>
      </c>
      <c r="BX39" s="57">
        <v>0</v>
      </c>
      <c r="BY39" s="57">
        <v>661</v>
      </c>
      <c r="BZ39" s="57">
        <v>705</v>
      </c>
      <c r="CA39" s="57">
        <v>339</v>
      </c>
      <c r="CB39" s="57">
        <v>1849.5</v>
      </c>
      <c r="CC39" s="57">
        <v>152.5</v>
      </c>
      <c r="CD39" s="57">
        <v>2049</v>
      </c>
      <c r="CE39" s="57">
        <v>1771.4</v>
      </c>
      <c r="CF39" s="57">
        <v>0</v>
      </c>
      <c r="CG39" s="57">
        <v>0</v>
      </c>
      <c r="CH39" s="57">
        <v>1982</v>
      </c>
      <c r="CI39" s="57">
        <v>1775</v>
      </c>
      <c r="CJ39" s="57">
        <v>319</v>
      </c>
      <c r="CK39" s="57">
        <v>0</v>
      </c>
      <c r="CL39" s="57">
        <v>2055</v>
      </c>
      <c r="CM39" s="57">
        <v>2406.9</v>
      </c>
      <c r="CN39" s="57">
        <v>3089.68</v>
      </c>
      <c r="CO39" s="57">
        <v>0</v>
      </c>
      <c r="CP39" s="57">
        <v>0</v>
      </c>
      <c r="CQ39" s="57">
        <v>1724.6</v>
      </c>
      <c r="CR39" s="57">
        <v>1020</v>
      </c>
      <c r="CS39" s="57">
        <v>0</v>
      </c>
      <c r="CT39" s="57">
        <v>488</v>
      </c>
      <c r="CU39" s="57">
        <v>0</v>
      </c>
      <c r="CV39" s="57">
        <v>2102</v>
      </c>
      <c r="CW39" s="57">
        <v>0</v>
      </c>
      <c r="CX39" s="57">
        <v>0</v>
      </c>
      <c r="CY39" s="57">
        <v>514</v>
      </c>
      <c r="CZ39" s="57">
        <v>1282.5</v>
      </c>
      <c r="DA39" s="57">
        <v>329</v>
      </c>
      <c r="DB39" s="57">
        <v>865</v>
      </c>
      <c r="DC39" s="57">
        <v>1047</v>
      </c>
      <c r="DD39" s="57">
        <v>2031.57</v>
      </c>
      <c r="DE39" s="57">
        <v>3339.6</v>
      </c>
      <c r="DF39" s="57">
        <v>355</v>
      </c>
      <c r="DG39" s="57">
        <v>0</v>
      </c>
      <c r="DH39" s="57">
        <v>3147</v>
      </c>
      <c r="DI39" s="57">
        <v>2653.3</v>
      </c>
      <c r="DJ39" s="57">
        <v>840</v>
      </c>
      <c r="DK39" s="57">
        <v>405</v>
      </c>
      <c r="DL39" s="57">
        <v>1916.1</v>
      </c>
      <c r="DM39" s="57">
        <v>1710</v>
      </c>
      <c r="DN39" s="57">
        <v>1050</v>
      </c>
      <c r="DO39" s="57">
        <v>1600</v>
      </c>
      <c r="DP39" s="57">
        <v>629</v>
      </c>
      <c r="DQ39" s="57">
        <v>4284</v>
      </c>
      <c r="DR39" s="57">
        <v>918</v>
      </c>
      <c r="DS39" s="57">
        <v>978.43</v>
      </c>
      <c r="DT39" s="57">
        <v>215</v>
      </c>
      <c r="DU39" s="57">
        <v>0</v>
      </c>
      <c r="DV39" s="57">
        <v>1465</v>
      </c>
      <c r="DW39" s="57">
        <v>3487.21</v>
      </c>
      <c r="DX39" s="57">
        <v>1467.8</v>
      </c>
      <c r="DY39" s="57">
        <v>418</v>
      </c>
      <c r="DZ39" s="57">
        <v>0</v>
      </c>
      <c r="EA39" s="57">
        <v>0</v>
      </c>
      <c r="EB39" s="57">
        <v>0</v>
      </c>
      <c r="EC39" s="57">
        <v>0</v>
      </c>
      <c r="ED39" s="57">
        <v>4262</v>
      </c>
      <c r="EE39" s="57">
        <v>0</v>
      </c>
      <c r="EF39" s="57">
        <v>0</v>
      </c>
      <c r="EG39" s="57">
        <v>0</v>
      </c>
      <c r="EH39" s="57">
        <v>0</v>
      </c>
    </row>
    <row r="40" spans="1:138">
      <c r="A40" s="54" t="s">
        <v>318</v>
      </c>
      <c r="B40" s="54" t="s">
        <v>17</v>
      </c>
      <c r="C40" s="55">
        <v>14080.18</v>
      </c>
      <c r="D40" s="56">
        <v>0</v>
      </c>
      <c r="E40" s="56">
        <v>0</v>
      </c>
      <c r="F40" s="56">
        <v>0</v>
      </c>
      <c r="G40" s="56">
        <v>391</v>
      </c>
      <c r="H40" s="56">
        <v>918.41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267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7">
        <v>0</v>
      </c>
      <c r="AA40" s="57">
        <v>0</v>
      </c>
      <c r="AB40" s="58">
        <v>195.5</v>
      </c>
      <c r="AC40" s="58">
        <v>994</v>
      </c>
      <c r="AD40" s="58">
        <v>0</v>
      </c>
      <c r="AE40" s="58">
        <v>10836.78</v>
      </c>
      <c r="AF40" s="59">
        <v>0</v>
      </c>
      <c r="AG40" s="57">
        <v>0</v>
      </c>
      <c r="AH40" s="58">
        <v>477.49</v>
      </c>
      <c r="AI40" s="57">
        <v>195.5</v>
      </c>
      <c r="AJ40" s="57">
        <v>0</v>
      </c>
      <c r="AK40" s="57">
        <v>0</v>
      </c>
      <c r="AL40" s="57">
        <v>0</v>
      </c>
      <c r="AM40" s="57">
        <v>0</v>
      </c>
      <c r="AN40" s="57">
        <v>0</v>
      </c>
      <c r="AO40" s="57">
        <v>0</v>
      </c>
      <c r="AP40" s="57">
        <v>159</v>
      </c>
      <c r="AQ40" s="57">
        <v>0</v>
      </c>
      <c r="AR40" s="57">
        <v>0</v>
      </c>
      <c r="AS40" s="57">
        <v>0</v>
      </c>
      <c r="AT40" s="57">
        <v>835</v>
      </c>
      <c r="AU40" s="57">
        <v>0</v>
      </c>
      <c r="AV40" s="57">
        <v>0</v>
      </c>
      <c r="AW40" s="57">
        <v>0</v>
      </c>
      <c r="AX40" s="57">
        <v>0</v>
      </c>
      <c r="AY40" s="57">
        <v>0</v>
      </c>
      <c r="AZ40" s="57">
        <v>0</v>
      </c>
      <c r="BA40" s="57">
        <v>0</v>
      </c>
      <c r="BB40" s="57">
        <v>10836.78</v>
      </c>
      <c r="BC40" s="57">
        <v>0</v>
      </c>
      <c r="BD40" s="57">
        <v>0</v>
      </c>
      <c r="BE40" s="57">
        <v>0</v>
      </c>
      <c r="BF40" s="57">
        <v>0</v>
      </c>
      <c r="BG40" s="57">
        <v>0</v>
      </c>
      <c r="BH40" s="57">
        <v>0</v>
      </c>
      <c r="BI40" s="57">
        <v>161</v>
      </c>
      <c r="BJ40" s="58">
        <v>316.49</v>
      </c>
      <c r="BK40" s="57">
        <v>0</v>
      </c>
      <c r="BL40" s="57">
        <v>0</v>
      </c>
      <c r="BM40" s="57">
        <v>0</v>
      </c>
      <c r="BN40" s="57">
        <v>0</v>
      </c>
      <c r="BO40" s="57">
        <v>0</v>
      </c>
      <c r="BP40" s="57">
        <v>0</v>
      </c>
      <c r="BQ40" s="57">
        <v>0</v>
      </c>
      <c r="BR40" s="57">
        <v>0</v>
      </c>
      <c r="BS40" s="57">
        <v>0</v>
      </c>
      <c r="BT40" s="57">
        <v>0</v>
      </c>
      <c r="BU40" s="57">
        <v>0</v>
      </c>
      <c r="BV40" s="57">
        <v>0</v>
      </c>
      <c r="BW40" s="57">
        <v>0</v>
      </c>
      <c r="BX40" s="57">
        <v>0</v>
      </c>
      <c r="BY40" s="57">
        <v>0</v>
      </c>
      <c r="BZ40" s="57">
        <v>0</v>
      </c>
      <c r="CA40" s="57">
        <v>0</v>
      </c>
      <c r="CB40" s="57">
        <v>0</v>
      </c>
      <c r="CC40" s="57">
        <v>0</v>
      </c>
      <c r="CD40" s="57">
        <v>0</v>
      </c>
      <c r="CE40" s="57">
        <v>0</v>
      </c>
      <c r="CF40" s="57">
        <v>0</v>
      </c>
      <c r="CG40" s="57">
        <v>0</v>
      </c>
      <c r="CH40" s="57">
        <v>0</v>
      </c>
      <c r="CI40" s="57">
        <v>0</v>
      </c>
      <c r="CJ40" s="57">
        <v>0</v>
      </c>
      <c r="CK40" s="57">
        <v>0</v>
      </c>
      <c r="CL40" s="57">
        <v>0</v>
      </c>
      <c r="CM40" s="57">
        <v>0</v>
      </c>
      <c r="CN40" s="57">
        <v>0</v>
      </c>
      <c r="CO40" s="57">
        <v>0</v>
      </c>
      <c r="CP40" s="57">
        <v>0</v>
      </c>
      <c r="CQ40" s="57">
        <v>0</v>
      </c>
      <c r="CR40" s="57">
        <v>0</v>
      </c>
      <c r="CS40" s="57">
        <v>0</v>
      </c>
      <c r="CT40" s="57">
        <v>217.49</v>
      </c>
      <c r="CU40" s="57">
        <v>0</v>
      </c>
      <c r="CV40" s="57">
        <v>0</v>
      </c>
      <c r="CW40" s="57">
        <v>0</v>
      </c>
      <c r="CX40" s="57">
        <v>0</v>
      </c>
      <c r="CY40" s="57">
        <v>0</v>
      </c>
      <c r="CZ40" s="57">
        <v>0</v>
      </c>
      <c r="DA40" s="57">
        <v>0</v>
      </c>
      <c r="DB40" s="57">
        <v>0</v>
      </c>
      <c r="DC40" s="57">
        <v>0</v>
      </c>
      <c r="DD40" s="57">
        <v>0</v>
      </c>
      <c r="DE40" s="57">
        <v>0</v>
      </c>
      <c r="DF40" s="57">
        <v>0</v>
      </c>
      <c r="DG40" s="57">
        <v>0</v>
      </c>
      <c r="DH40" s="57">
        <v>0</v>
      </c>
      <c r="DI40" s="57">
        <v>0</v>
      </c>
      <c r="DJ40" s="57">
        <v>0</v>
      </c>
      <c r="DK40" s="57">
        <v>0</v>
      </c>
      <c r="DL40" s="57">
        <v>0</v>
      </c>
      <c r="DM40" s="57">
        <v>0</v>
      </c>
      <c r="DN40" s="57">
        <v>0</v>
      </c>
      <c r="DO40" s="57">
        <v>0</v>
      </c>
      <c r="DP40" s="57">
        <v>0</v>
      </c>
      <c r="DQ40" s="57">
        <v>0</v>
      </c>
      <c r="DR40" s="57">
        <v>0</v>
      </c>
      <c r="DS40" s="57">
        <v>0</v>
      </c>
      <c r="DT40" s="57">
        <v>0</v>
      </c>
      <c r="DU40" s="57">
        <v>0</v>
      </c>
      <c r="DV40" s="57">
        <v>0</v>
      </c>
      <c r="DW40" s="57">
        <v>0</v>
      </c>
      <c r="DX40" s="57">
        <v>0</v>
      </c>
      <c r="DY40" s="57">
        <v>0</v>
      </c>
      <c r="DZ40" s="57">
        <v>0</v>
      </c>
      <c r="EA40" s="57">
        <v>0</v>
      </c>
      <c r="EB40" s="57">
        <v>0</v>
      </c>
      <c r="EC40" s="57">
        <v>0</v>
      </c>
      <c r="ED40" s="57">
        <v>0</v>
      </c>
      <c r="EE40" s="57">
        <v>0</v>
      </c>
      <c r="EF40" s="57">
        <v>99</v>
      </c>
      <c r="EG40" s="57">
        <v>0</v>
      </c>
      <c r="EH40" s="57">
        <v>0</v>
      </c>
    </row>
    <row r="41" spans="1:138">
      <c r="A41" s="54" t="s">
        <v>318</v>
      </c>
      <c r="B41" s="54" t="s">
        <v>319</v>
      </c>
      <c r="C41" s="55">
        <v>1313509.3199999998</v>
      </c>
      <c r="D41" s="56">
        <v>2717</v>
      </c>
      <c r="E41" s="56">
        <v>0</v>
      </c>
      <c r="F41" s="56">
        <v>1368</v>
      </c>
      <c r="G41" s="56">
        <v>59257.919999999998</v>
      </c>
      <c r="H41" s="56">
        <v>1566</v>
      </c>
      <c r="I41" s="56">
        <v>3636</v>
      </c>
      <c r="J41" s="56">
        <v>0</v>
      </c>
      <c r="K41" s="56">
        <v>0</v>
      </c>
      <c r="L41" s="56">
        <v>943.43</v>
      </c>
      <c r="M41" s="56">
        <v>5534</v>
      </c>
      <c r="N41" s="56">
        <v>0</v>
      </c>
      <c r="O41" s="56">
        <v>703</v>
      </c>
      <c r="P41" s="56">
        <v>6255</v>
      </c>
      <c r="Q41" s="56">
        <v>6674</v>
      </c>
      <c r="R41" s="56">
        <v>3912</v>
      </c>
      <c r="S41" s="56">
        <v>0</v>
      </c>
      <c r="T41" s="56">
        <v>0</v>
      </c>
      <c r="U41" s="56">
        <v>0</v>
      </c>
      <c r="V41" s="56">
        <v>0</v>
      </c>
      <c r="W41" s="56">
        <v>1476</v>
      </c>
      <c r="X41" s="56">
        <v>11377</v>
      </c>
      <c r="Y41" s="56">
        <v>0</v>
      </c>
      <c r="Z41" s="57">
        <v>0</v>
      </c>
      <c r="AA41" s="57">
        <v>0</v>
      </c>
      <c r="AB41" s="58">
        <v>18089.5</v>
      </c>
      <c r="AC41" s="58">
        <v>230649.81000000003</v>
      </c>
      <c r="AD41" s="58">
        <v>41187.229999999996</v>
      </c>
      <c r="AE41" s="58">
        <v>22698.54</v>
      </c>
      <c r="AF41" s="59">
        <v>17531.669999999998</v>
      </c>
      <c r="AG41" s="57">
        <v>0</v>
      </c>
      <c r="AH41" s="58">
        <v>877933.22</v>
      </c>
      <c r="AI41" s="57">
        <v>2804.5</v>
      </c>
      <c r="AJ41" s="57">
        <v>409</v>
      </c>
      <c r="AK41" s="57">
        <v>0</v>
      </c>
      <c r="AL41" s="57">
        <v>4168</v>
      </c>
      <c r="AM41" s="57">
        <v>2868</v>
      </c>
      <c r="AN41" s="57">
        <v>6658</v>
      </c>
      <c r="AO41" s="57">
        <v>1182</v>
      </c>
      <c r="AP41" s="57">
        <v>18355</v>
      </c>
      <c r="AQ41" s="57">
        <v>148665.92000000001</v>
      </c>
      <c r="AR41" s="57">
        <v>27987.67</v>
      </c>
      <c r="AS41" s="57">
        <v>10332</v>
      </c>
      <c r="AT41" s="57">
        <v>2312</v>
      </c>
      <c r="AU41" s="57">
        <v>6683</v>
      </c>
      <c r="AV41" s="57">
        <v>16314.22</v>
      </c>
      <c r="AW41" s="57">
        <v>0</v>
      </c>
      <c r="AX41" s="57">
        <v>3220</v>
      </c>
      <c r="AY41" s="57">
        <v>30831.73</v>
      </c>
      <c r="AZ41" s="57">
        <v>3951.5</v>
      </c>
      <c r="BA41" s="57">
        <v>3184</v>
      </c>
      <c r="BB41" s="57">
        <v>22698.54</v>
      </c>
      <c r="BC41" s="57">
        <v>0</v>
      </c>
      <c r="BD41" s="57">
        <v>18003.23</v>
      </c>
      <c r="BE41" s="57">
        <v>0</v>
      </c>
      <c r="BF41" s="57">
        <v>36206.199999999997</v>
      </c>
      <c r="BG41" s="57">
        <v>15610</v>
      </c>
      <c r="BH41" s="57">
        <v>10047.4</v>
      </c>
      <c r="BI41" s="57">
        <v>21079.8</v>
      </c>
      <c r="BJ41" s="58">
        <v>776986.59</v>
      </c>
      <c r="BK41" s="57">
        <v>61248.08</v>
      </c>
      <c r="BL41" s="57">
        <v>24020.54</v>
      </c>
      <c r="BM41" s="57">
        <v>29607.599999999999</v>
      </c>
      <c r="BN41" s="57">
        <v>6944</v>
      </c>
      <c r="BO41" s="57">
        <v>19388.37</v>
      </c>
      <c r="BP41" s="57">
        <v>45827.1</v>
      </c>
      <c r="BQ41" s="57">
        <v>11959.05</v>
      </c>
      <c r="BR41" s="57">
        <v>5582</v>
      </c>
      <c r="BS41" s="57">
        <v>0</v>
      </c>
      <c r="BT41" s="57">
        <v>0</v>
      </c>
      <c r="BU41" s="57">
        <v>76460.479999999996</v>
      </c>
      <c r="BV41" s="57">
        <v>7388</v>
      </c>
      <c r="BW41" s="57">
        <v>16868</v>
      </c>
      <c r="BX41" s="57">
        <v>7496</v>
      </c>
      <c r="BY41" s="57">
        <v>6230</v>
      </c>
      <c r="BZ41" s="57">
        <v>15893.37</v>
      </c>
      <c r="CA41" s="57">
        <v>9859.19</v>
      </c>
      <c r="CB41" s="57">
        <v>17390</v>
      </c>
      <c r="CC41" s="57">
        <v>13590</v>
      </c>
      <c r="CD41" s="57">
        <v>4146</v>
      </c>
      <c r="CE41" s="57">
        <v>19535.509999999998</v>
      </c>
      <c r="CF41" s="57">
        <v>12787</v>
      </c>
      <c r="CG41" s="57">
        <v>11200</v>
      </c>
      <c r="CH41" s="57">
        <v>9139</v>
      </c>
      <c r="CI41" s="57">
        <v>13468</v>
      </c>
      <c r="CJ41" s="57">
        <v>7636</v>
      </c>
      <c r="CK41" s="57">
        <v>8289</v>
      </c>
      <c r="CL41" s="57">
        <v>7295</v>
      </c>
      <c r="CM41" s="57">
        <v>5344</v>
      </c>
      <c r="CN41" s="57">
        <v>7130</v>
      </c>
      <c r="CO41" s="57">
        <v>4420</v>
      </c>
      <c r="CP41" s="57">
        <v>9996.4</v>
      </c>
      <c r="CQ41" s="57">
        <v>2100</v>
      </c>
      <c r="CR41" s="57">
        <v>8885</v>
      </c>
      <c r="CS41" s="57">
        <v>2788</v>
      </c>
      <c r="CT41" s="57">
        <v>6794</v>
      </c>
      <c r="CU41" s="57">
        <v>17779</v>
      </c>
      <c r="CV41" s="57">
        <v>8008.7</v>
      </c>
      <c r="CW41" s="57">
        <v>1867</v>
      </c>
      <c r="CX41" s="57">
        <v>5099</v>
      </c>
      <c r="CY41" s="57">
        <v>9592.5</v>
      </c>
      <c r="CZ41" s="57">
        <v>2152.9</v>
      </c>
      <c r="DA41" s="57">
        <v>6522</v>
      </c>
      <c r="DB41" s="57">
        <v>13424.1</v>
      </c>
      <c r="DC41" s="57">
        <v>6646</v>
      </c>
      <c r="DD41" s="57">
        <v>5788</v>
      </c>
      <c r="DE41" s="57">
        <v>9675</v>
      </c>
      <c r="DF41" s="57">
        <v>4722.0200000000004</v>
      </c>
      <c r="DG41" s="57">
        <v>6311.47</v>
      </c>
      <c r="DH41" s="57">
        <v>4149.5</v>
      </c>
      <c r="DI41" s="57">
        <v>6373.4</v>
      </c>
      <c r="DJ41" s="57">
        <v>9700</v>
      </c>
      <c r="DK41" s="57">
        <v>2696</v>
      </c>
      <c r="DL41" s="57">
        <v>4886</v>
      </c>
      <c r="DM41" s="57">
        <v>21696.38</v>
      </c>
      <c r="DN41" s="57">
        <v>2241</v>
      </c>
      <c r="DO41" s="57">
        <v>17273.41</v>
      </c>
      <c r="DP41" s="57">
        <v>5968</v>
      </c>
      <c r="DQ41" s="57">
        <v>5299</v>
      </c>
      <c r="DR41" s="57">
        <v>5946</v>
      </c>
      <c r="DS41" s="57">
        <v>24347.63</v>
      </c>
      <c r="DT41" s="57">
        <v>8636</v>
      </c>
      <c r="DU41" s="57">
        <v>1348</v>
      </c>
      <c r="DV41" s="57">
        <v>5492</v>
      </c>
      <c r="DW41" s="57">
        <v>26998.66</v>
      </c>
      <c r="DX41" s="57">
        <v>6000.23</v>
      </c>
      <c r="DY41" s="57">
        <v>615</v>
      </c>
      <c r="DZ41" s="57">
        <v>1980</v>
      </c>
      <c r="EA41" s="57">
        <v>0</v>
      </c>
      <c r="EB41" s="57">
        <v>0</v>
      </c>
      <c r="EC41" s="57">
        <v>0</v>
      </c>
      <c r="ED41" s="57">
        <v>0</v>
      </c>
      <c r="EE41" s="57">
        <v>1048</v>
      </c>
      <c r="EF41" s="57">
        <v>0</v>
      </c>
      <c r="EG41" s="57">
        <v>0</v>
      </c>
      <c r="EH41" s="57">
        <v>0</v>
      </c>
    </row>
    <row r="42" spans="1:138">
      <c r="A42" s="54" t="s">
        <v>318</v>
      </c>
      <c r="B42" s="54" t="s">
        <v>320</v>
      </c>
      <c r="C42" s="55">
        <v>215991.19</v>
      </c>
      <c r="D42" s="56">
        <v>0</v>
      </c>
      <c r="E42" s="56">
        <v>0</v>
      </c>
      <c r="F42" s="56">
        <v>1781.26</v>
      </c>
      <c r="G42" s="56">
        <v>32909.15</v>
      </c>
      <c r="H42" s="56">
        <v>6664.66</v>
      </c>
      <c r="I42" s="56">
        <v>0</v>
      </c>
      <c r="J42" s="56">
        <v>710.68</v>
      </c>
      <c r="K42" s="56">
        <v>0</v>
      </c>
      <c r="L42" s="56">
        <v>2259.0300000000002</v>
      </c>
      <c r="M42" s="56">
        <v>864.47</v>
      </c>
      <c r="N42" s="56">
        <v>743.59</v>
      </c>
      <c r="O42" s="56">
        <v>0</v>
      </c>
      <c r="P42" s="56">
        <v>4508.07</v>
      </c>
      <c r="Q42" s="56">
        <v>631.07000000000005</v>
      </c>
      <c r="R42" s="56">
        <v>766.21</v>
      </c>
      <c r="S42" s="56">
        <v>1085.05</v>
      </c>
      <c r="T42" s="56">
        <v>352.42</v>
      </c>
      <c r="U42" s="56">
        <v>0</v>
      </c>
      <c r="V42" s="56">
        <v>0</v>
      </c>
      <c r="W42" s="56">
        <v>111.65</v>
      </c>
      <c r="X42" s="56">
        <v>300</v>
      </c>
      <c r="Y42" s="56">
        <v>303.01</v>
      </c>
      <c r="Z42" s="57">
        <v>0</v>
      </c>
      <c r="AA42" s="57">
        <v>0</v>
      </c>
      <c r="AB42" s="58">
        <v>25</v>
      </c>
      <c r="AC42" s="58">
        <v>9321.93</v>
      </c>
      <c r="AD42" s="58">
        <v>2842.14</v>
      </c>
      <c r="AE42" s="58">
        <v>1337.04</v>
      </c>
      <c r="AF42" s="59">
        <v>1640</v>
      </c>
      <c r="AG42" s="57">
        <v>0</v>
      </c>
      <c r="AH42" s="58">
        <v>146834.75999999998</v>
      </c>
      <c r="AI42" s="57">
        <v>25</v>
      </c>
      <c r="AJ42" s="57">
        <v>0</v>
      </c>
      <c r="AK42" s="57">
        <v>0</v>
      </c>
      <c r="AL42" s="57">
        <v>0</v>
      </c>
      <c r="AM42" s="57">
        <v>0</v>
      </c>
      <c r="AN42" s="57">
        <v>0</v>
      </c>
      <c r="AO42" s="57">
        <v>0</v>
      </c>
      <c r="AP42" s="57">
        <v>2365.92</v>
      </c>
      <c r="AQ42" s="57">
        <v>4270.87</v>
      </c>
      <c r="AR42" s="57">
        <v>131.36000000000001</v>
      </c>
      <c r="AS42" s="57">
        <v>0</v>
      </c>
      <c r="AT42" s="57">
        <v>1082.21</v>
      </c>
      <c r="AU42" s="57">
        <v>933.62</v>
      </c>
      <c r="AV42" s="57">
        <v>537.95000000000005</v>
      </c>
      <c r="AW42" s="57">
        <v>0</v>
      </c>
      <c r="AX42" s="57">
        <v>514.55999999999995</v>
      </c>
      <c r="AY42" s="57">
        <v>1833.51</v>
      </c>
      <c r="AZ42" s="57">
        <v>494.07</v>
      </c>
      <c r="BA42" s="57">
        <v>0</v>
      </c>
      <c r="BB42" s="57">
        <v>1337.04</v>
      </c>
      <c r="BC42" s="57">
        <v>0</v>
      </c>
      <c r="BD42" s="57">
        <v>1679.23</v>
      </c>
      <c r="BE42" s="57">
        <v>0</v>
      </c>
      <c r="BF42" s="57">
        <v>1802.04</v>
      </c>
      <c r="BG42" s="57">
        <v>361.36</v>
      </c>
      <c r="BH42" s="57">
        <v>2977.48</v>
      </c>
      <c r="BI42" s="57">
        <v>2495.13</v>
      </c>
      <c r="BJ42" s="58">
        <v>137519.51999999999</v>
      </c>
      <c r="BK42" s="57">
        <v>11350.4</v>
      </c>
      <c r="BL42" s="57">
        <v>10930.92</v>
      </c>
      <c r="BM42" s="57">
        <v>735</v>
      </c>
      <c r="BN42" s="57">
        <v>688.75</v>
      </c>
      <c r="BO42" s="57">
        <v>269.41000000000003</v>
      </c>
      <c r="BP42" s="57">
        <v>9989.44</v>
      </c>
      <c r="BQ42" s="57">
        <v>0</v>
      </c>
      <c r="BR42" s="57">
        <v>1738</v>
      </c>
      <c r="BS42" s="57">
        <v>0</v>
      </c>
      <c r="BT42" s="57">
        <v>2330.1</v>
      </c>
      <c r="BU42" s="57">
        <v>2178</v>
      </c>
      <c r="BV42" s="57">
        <v>1566.53</v>
      </c>
      <c r="BW42" s="57">
        <v>3776.53</v>
      </c>
      <c r="BX42" s="57">
        <v>790.05</v>
      </c>
      <c r="BY42" s="57">
        <v>8063.69</v>
      </c>
      <c r="BZ42" s="57">
        <v>2481</v>
      </c>
      <c r="CA42" s="57">
        <v>0</v>
      </c>
      <c r="CB42" s="57">
        <v>11660.79</v>
      </c>
      <c r="CC42" s="57">
        <v>0</v>
      </c>
      <c r="CD42" s="57">
        <v>5450</v>
      </c>
      <c r="CE42" s="57">
        <v>1818.19</v>
      </c>
      <c r="CF42" s="57">
        <v>4030.8</v>
      </c>
      <c r="CG42" s="57">
        <v>107.97</v>
      </c>
      <c r="CH42" s="57">
        <v>1103.45</v>
      </c>
      <c r="CI42" s="57">
        <v>3073.6</v>
      </c>
      <c r="CJ42" s="57">
        <v>1088.4000000000001</v>
      </c>
      <c r="CK42" s="57">
        <v>11472</v>
      </c>
      <c r="CL42" s="57">
        <v>0</v>
      </c>
      <c r="CM42" s="57">
        <v>0</v>
      </c>
      <c r="CN42" s="57">
        <v>0</v>
      </c>
      <c r="CO42" s="57">
        <v>280</v>
      </c>
      <c r="CP42" s="57">
        <v>4272.9399999999996</v>
      </c>
      <c r="CQ42" s="57">
        <v>600</v>
      </c>
      <c r="CR42" s="57">
        <v>0</v>
      </c>
      <c r="CS42" s="57">
        <v>540.36</v>
      </c>
      <c r="CT42" s="57">
        <v>498.19</v>
      </c>
      <c r="CU42" s="57">
        <v>1333.25</v>
      </c>
      <c r="CV42" s="57">
        <v>228.41</v>
      </c>
      <c r="CW42" s="57">
        <v>94.8</v>
      </c>
      <c r="CX42" s="57">
        <v>430.53</v>
      </c>
      <c r="CY42" s="57">
        <v>764.64</v>
      </c>
      <c r="CZ42" s="57">
        <v>632.4</v>
      </c>
      <c r="DA42" s="57">
        <v>106.6</v>
      </c>
      <c r="DB42" s="57">
        <v>96</v>
      </c>
      <c r="DC42" s="57">
        <v>2995</v>
      </c>
      <c r="DD42" s="57">
        <v>2366</v>
      </c>
      <c r="DE42" s="57">
        <v>230.67</v>
      </c>
      <c r="DF42" s="57">
        <v>746.8</v>
      </c>
      <c r="DG42" s="57">
        <v>25</v>
      </c>
      <c r="DH42" s="57">
        <v>1610.81</v>
      </c>
      <c r="DI42" s="57">
        <v>36</v>
      </c>
      <c r="DJ42" s="57">
        <v>590</v>
      </c>
      <c r="DK42" s="57">
        <v>0</v>
      </c>
      <c r="DL42" s="57">
        <v>218.9</v>
      </c>
      <c r="DM42" s="57">
        <v>264.8</v>
      </c>
      <c r="DN42" s="57">
        <v>0</v>
      </c>
      <c r="DO42" s="57">
        <v>481.07</v>
      </c>
      <c r="DP42" s="57">
        <v>0</v>
      </c>
      <c r="DQ42" s="57">
        <v>1030</v>
      </c>
      <c r="DR42" s="57">
        <v>0</v>
      </c>
      <c r="DS42" s="57">
        <v>9329.06</v>
      </c>
      <c r="DT42" s="57">
        <v>0</v>
      </c>
      <c r="DU42" s="57">
        <v>0</v>
      </c>
      <c r="DV42" s="57">
        <v>1145.5999999999999</v>
      </c>
      <c r="DW42" s="57">
        <v>1934.65</v>
      </c>
      <c r="DX42" s="57">
        <v>308</v>
      </c>
      <c r="DY42" s="57">
        <v>0</v>
      </c>
      <c r="DZ42" s="57">
        <v>0</v>
      </c>
      <c r="EA42" s="57">
        <v>0</v>
      </c>
      <c r="EB42" s="57">
        <v>222</v>
      </c>
      <c r="EC42" s="57">
        <v>0</v>
      </c>
      <c r="ED42" s="57">
        <v>1380</v>
      </c>
      <c r="EE42" s="57">
        <v>3474.02</v>
      </c>
      <c r="EF42" s="57">
        <v>0</v>
      </c>
      <c r="EG42" s="57">
        <v>1280</v>
      </c>
      <c r="EH42" s="57">
        <v>1280</v>
      </c>
    </row>
    <row r="43" spans="1:138">
      <c r="A43" s="54" t="s">
        <v>318</v>
      </c>
      <c r="B43" s="54" t="s">
        <v>18</v>
      </c>
      <c r="C43" s="55">
        <v>-1132.08</v>
      </c>
      <c r="D43" s="56">
        <v>0</v>
      </c>
      <c r="E43" s="56">
        <v>-1132.08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7">
        <v>0</v>
      </c>
      <c r="AA43" s="57">
        <v>0</v>
      </c>
      <c r="AB43" s="58">
        <v>0</v>
      </c>
      <c r="AC43" s="58">
        <v>0</v>
      </c>
      <c r="AD43" s="58">
        <v>0</v>
      </c>
      <c r="AE43" s="58">
        <v>0</v>
      </c>
      <c r="AF43" s="59">
        <v>0</v>
      </c>
      <c r="AG43" s="57">
        <v>0</v>
      </c>
      <c r="AH43" s="58">
        <v>0</v>
      </c>
      <c r="AI43" s="57">
        <v>0</v>
      </c>
      <c r="AJ43" s="57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0</v>
      </c>
      <c r="AQ43" s="57">
        <v>0</v>
      </c>
      <c r="AR43" s="57">
        <v>0</v>
      </c>
      <c r="AS43" s="57">
        <v>0</v>
      </c>
      <c r="AT43" s="57">
        <v>0</v>
      </c>
      <c r="AU43" s="57">
        <v>0</v>
      </c>
      <c r="AV43" s="57">
        <v>0</v>
      </c>
      <c r="AW43" s="57">
        <v>0</v>
      </c>
      <c r="AX43" s="57">
        <v>0</v>
      </c>
      <c r="AY43" s="57">
        <v>0</v>
      </c>
      <c r="AZ43" s="57">
        <v>0</v>
      </c>
      <c r="BA43" s="57">
        <v>0</v>
      </c>
      <c r="BB43" s="57">
        <v>0</v>
      </c>
      <c r="BC43" s="57">
        <v>0</v>
      </c>
      <c r="BD43" s="57">
        <v>0</v>
      </c>
      <c r="BE43" s="57">
        <v>0</v>
      </c>
      <c r="BF43" s="57">
        <v>0</v>
      </c>
      <c r="BG43" s="57">
        <v>0</v>
      </c>
      <c r="BH43" s="57">
        <v>0</v>
      </c>
      <c r="BI43" s="57">
        <v>0</v>
      </c>
      <c r="BJ43" s="58">
        <v>0</v>
      </c>
      <c r="BK43" s="57">
        <v>0</v>
      </c>
      <c r="BL43" s="57">
        <v>0</v>
      </c>
      <c r="BM43" s="57">
        <v>0</v>
      </c>
      <c r="BN43" s="57">
        <v>0</v>
      </c>
      <c r="BO43" s="57">
        <v>0</v>
      </c>
      <c r="BP43" s="57">
        <v>0</v>
      </c>
      <c r="BQ43" s="57">
        <v>0</v>
      </c>
      <c r="BR43" s="57">
        <v>0</v>
      </c>
      <c r="BS43" s="57">
        <v>0</v>
      </c>
      <c r="BT43" s="57">
        <v>0</v>
      </c>
      <c r="BU43" s="57">
        <v>0</v>
      </c>
      <c r="BV43" s="57">
        <v>0</v>
      </c>
      <c r="BW43" s="57">
        <v>0</v>
      </c>
      <c r="BX43" s="57">
        <v>0</v>
      </c>
      <c r="BY43" s="57">
        <v>0</v>
      </c>
      <c r="BZ43" s="57">
        <v>0</v>
      </c>
      <c r="CA43" s="57">
        <v>0</v>
      </c>
      <c r="CB43" s="57">
        <v>0</v>
      </c>
      <c r="CC43" s="57">
        <v>0</v>
      </c>
      <c r="CD43" s="57">
        <v>0</v>
      </c>
      <c r="CE43" s="57">
        <v>0</v>
      </c>
      <c r="CF43" s="57">
        <v>0</v>
      </c>
      <c r="CG43" s="57">
        <v>0</v>
      </c>
      <c r="CH43" s="57">
        <v>0</v>
      </c>
      <c r="CI43" s="57">
        <v>0</v>
      </c>
      <c r="CJ43" s="57">
        <v>0</v>
      </c>
      <c r="CK43" s="57">
        <v>0</v>
      </c>
      <c r="CL43" s="57">
        <v>0</v>
      </c>
      <c r="CM43" s="57">
        <v>0</v>
      </c>
      <c r="CN43" s="57">
        <v>0</v>
      </c>
      <c r="CO43" s="57">
        <v>0</v>
      </c>
      <c r="CP43" s="57">
        <v>0</v>
      </c>
      <c r="CQ43" s="57">
        <v>0</v>
      </c>
      <c r="CR43" s="57">
        <v>0</v>
      </c>
      <c r="CS43" s="57">
        <v>0</v>
      </c>
      <c r="CT43" s="57">
        <v>0</v>
      </c>
      <c r="CU43" s="57">
        <v>0</v>
      </c>
      <c r="CV43" s="57">
        <v>0</v>
      </c>
      <c r="CW43" s="57">
        <v>0</v>
      </c>
      <c r="CX43" s="57">
        <v>0</v>
      </c>
      <c r="CY43" s="57">
        <v>0</v>
      </c>
      <c r="CZ43" s="57">
        <v>0</v>
      </c>
      <c r="DA43" s="57">
        <v>0</v>
      </c>
      <c r="DB43" s="57">
        <v>0</v>
      </c>
      <c r="DC43" s="57">
        <v>0</v>
      </c>
      <c r="DD43" s="57">
        <v>0</v>
      </c>
      <c r="DE43" s="57">
        <v>0</v>
      </c>
      <c r="DF43" s="57">
        <v>0</v>
      </c>
      <c r="DG43" s="57">
        <v>0</v>
      </c>
      <c r="DH43" s="57">
        <v>0</v>
      </c>
      <c r="DI43" s="57">
        <v>0</v>
      </c>
      <c r="DJ43" s="57">
        <v>0</v>
      </c>
      <c r="DK43" s="57">
        <v>0</v>
      </c>
      <c r="DL43" s="57">
        <v>0</v>
      </c>
      <c r="DM43" s="57">
        <v>0</v>
      </c>
      <c r="DN43" s="57">
        <v>0</v>
      </c>
      <c r="DO43" s="57">
        <v>0</v>
      </c>
      <c r="DP43" s="57">
        <v>0</v>
      </c>
      <c r="DQ43" s="57">
        <v>0</v>
      </c>
      <c r="DR43" s="57">
        <v>0</v>
      </c>
      <c r="DS43" s="57">
        <v>0</v>
      </c>
      <c r="DT43" s="57">
        <v>0</v>
      </c>
      <c r="DU43" s="57">
        <v>0</v>
      </c>
      <c r="DV43" s="57">
        <v>0</v>
      </c>
      <c r="DW43" s="57">
        <v>0</v>
      </c>
      <c r="DX43" s="57">
        <v>0</v>
      </c>
      <c r="DY43" s="57">
        <v>0</v>
      </c>
      <c r="DZ43" s="57">
        <v>0</v>
      </c>
      <c r="EA43" s="57">
        <v>0</v>
      </c>
      <c r="EB43" s="57">
        <v>0</v>
      </c>
      <c r="EC43" s="57">
        <v>0</v>
      </c>
      <c r="ED43" s="57">
        <v>0</v>
      </c>
      <c r="EE43" s="57">
        <v>0</v>
      </c>
      <c r="EF43" s="57">
        <v>0</v>
      </c>
      <c r="EG43" s="57">
        <v>0</v>
      </c>
      <c r="EH43" s="57">
        <v>0</v>
      </c>
    </row>
    <row r="44" spans="1:138">
      <c r="A44" s="54" t="s">
        <v>318</v>
      </c>
      <c r="B44" s="54" t="s">
        <v>321</v>
      </c>
      <c r="C44" s="55">
        <v>106000</v>
      </c>
      <c r="D44" s="56">
        <v>0</v>
      </c>
      <c r="E44" s="56">
        <v>100000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56">
        <v>0</v>
      </c>
      <c r="X44" s="56">
        <v>0</v>
      </c>
      <c r="Y44" s="56">
        <v>0</v>
      </c>
      <c r="Z44" s="57">
        <v>0</v>
      </c>
      <c r="AA44" s="57">
        <v>0</v>
      </c>
      <c r="AB44" s="58">
        <v>0</v>
      </c>
      <c r="AC44" s="58">
        <v>0</v>
      </c>
      <c r="AD44" s="58">
        <v>0</v>
      </c>
      <c r="AE44" s="58">
        <v>0</v>
      </c>
      <c r="AF44" s="59">
        <v>0</v>
      </c>
      <c r="AG44" s="57">
        <v>0</v>
      </c>
      <c r="AH44" s="58">
        <v>6000</v>
      </c>
      <c r="AI44" s="57">
        <v>0</v>
      </c>
      <c r="AJ44" s="57">
        <v>0</v>
      </c>
      <c r="AK44" s="57">
        <v>0</v>
      </c>
      <c r="AL44" s="57">
        <v>0</v>
      </c>
      <c r="AM44" s="57">
        <v>0</v>
      </c>
      <c r="AN44" s="57">
        <v>0</v>
      </c>
      <c r="AO44" s="57">
        <v>0</v>
      </c>
      <c r="AP44" s="57">
        <v>0</v>
      </c>
      <c r="AQ44" s="57">
        <v>0</v>
      </c>
      <c r="AR44" s="57">
        <v>0</v>
      </c>
      <c r="AS44" s="57">
        <v>0</v>
      </c>
      <c r="AT44" s="57">
        <v>0</v>
      </c>
      <c r="AU44" s="57">
        <v>0</v>
      </c>
      <c r="AV44" s="57">
        <v>0</v>
      </c>
      <c r="AW44" s="57">
        <v>0</v>
      </c>
      <c r="AX44" s="57">
        <v>0</v>
      </c>
      <c r="AY44" s="57">
        <v>0</v>
      </c>
      <c r="AZ44" s="57">
        <v>0</v>
      </c>
      <c r="BA44" s="57">
        <v>0</v>
      </c>
      <c r="BB44" s="57">
        <v>0</v>
      </c>
      <c r="BC44" s="57">
        <v>0</v>
      </c>
      <c r="BD44" s="57">
        <v>0</v>
      </c>
      <c r="BE44" s="57">
        <v>0</v>
      </c>
      <c r="BF44" s="57">
        <v>0</v>
      </c>
      <c r="BG44" s="57">
        <v>0</v>
      </c>
      <c r="BH44" s="57">
        <v>0</v>
      </c>
      <c r="BI44" s="57">
        <v>0</v>
      </c>
      <c r="BJ44" s="58">
        <v>6000</v>
      </c>
      <c r="BK44" s="57">
        <v>0</v>
      </c>
      <c r="BL44" s="57">
        <v>0</v>
      </c>
      <c r="BM44" s="57">
        <v>0</v>
      </c>
      <c r="BN44" s="57">
        <v>0</v>
      </c>
      <c r="BO44" s="57">
        <v>0</v>
      </c>
      <c r="BP44" s="57">
        <v>0</v>
      </c>
      <c r="BQ44" s="57">
        <v>0</v>
      </c>
      <c r="BR44" s="57">
        <v>0</v>
      </c>
      <c r="BS44" s="57">
        <v>0</v>
      </c>
      <c r="BT44" s="57">
        <v>0</v>
      </c>
      <c r="BU44" s="57">
        <v>0</v>
      </c>
      <c r="BV44" s="57">
        <v>0</v>
      </c>
      <c r="BW44" s="57">
        <v>0</v>
      </c>
      <c r="BX44" s="57">
        <v>0</v>
      </c>
      <c r="BY44" s="57">
        <v>0</v>
      </c>
      <c r="BZ44" s="57">
        <v>0</v>
      </c>
      <c r="CA44" s="57">
        <v>0</v>
      </c>
      <c r="CB44" s="57">
        <v>0</v>
      </c>
      <c r="CC44" s="57">
        <v>0</v>
      </c>
      <c r="CD44" s="57">
        <v>0</v>
      </c>
      <c r="CE44" s="57">
        <v>0</v>
      </c>
      <c r="CF44" s="57">
        <v>0</v>
      </c>
      <c r="CG44" s="57">
        <v>0</v>
      </c>
      <c r="CH44" s="57">
        <v>0</v>
      </c>
      <c r="CI44" s="57">
        <v>0</v>
      </c>
      <c r="CJ44" s="57">
        <v>0</v>
      </c>
      <c r="CK44" s="57">
        <v>0</v>
      </c>
      <c r="CL44" s="57">
        <v>0</v>
      </c>
      <c r="CM44" s="57">
        <v>0</v>
      </c>
      <c r="CN44" s="57">
        <v>0</v>
      </c>
      <c r="CO44" s="57">
        <v>0</v>
      </c>
      <c r="CP44" s="57">
        <v>0</v>
      </c>
      <c r="CQ44" s="57">
        <v>0</v>
      </c>
      <c r="CR44" s="57">
        <v>0</v>
      </c>
      <c r="CS44" s="57">
        <v>0</v>
      </c>
      <c r="CT44" s="57">
        <v>0</v>
      </c>
      <c r="CU44" s="57">
        <v>0</v>
      </c>
      <c r="CV44" s="57">
        <v>0</v>
      </c>
      <c r="CW44" s="57">
        <v>0</v>
      </c>
      <c r="CX44" s="57">
        <v>0</v>
      </c>
      <c r="CY44" s="57">
        <v>0</v>
      </c>
      <c r="CZ44" s="57">
        <v>0</v>
      </c>
      <c r="DA44" s="57">
        <v>0</v>
      </c>
      <c r="DB44" s="57">
        <v>0</v>
      </c>
      <c r="DC44" s="57">
        <v>0</v>
      </c>
      <c r="DD44" s="57">
        <v>0</v>
      </c>
      <c r="DE44" s="57">
        <v>0</v>
      </c>
      <c r="DF44" s="57">
        <v>0</v>
      </c>
      <c r="DG44" s="57">
        <v>0</v>
      </c>
      <c r="DH44" s="57">
        <v>0</v>
      </c>
      <c r="DI44" s="57">
        <v>0</v>
      </c>
      <c r="DJ44" s="57">
        <v>0</v>
      </c>
      <c r="DK44" s="57">
        <v>0</v>
      </c>
      <c r="DL44" s="57">
        <v>0</v>
      </c>
      <c r="DM44" s="57">
        <v>6000</v>
      </c>
      <c r="DN44" s="57">
        <v>0</v>
      </c>
      <c r="DO44" s="57">
        <v>0</v>
      </c>
      <c r="DP44" s="57">
        <v>0</v>
      </c>
      <c r="DQ44" s="57">
        <v>0</v>
      </c>
      <c r="DR44" s="57">
        <v>0</v>
      </c>
      <c r="DS44" s="57">
        <v>0</v>
      </c>
      <c r="DT44" s="57">
        <v>0</v>
      </c>
      <c r="DU44" s="57">
        <v>0</v>
      </c>
      <c r="DV44" s="57">
        <v>0</v>
      </c>
      <c r="DW44" s="57">
        <v>0</v>
      </c>
      <c r="DX44" s="57">
        <v>0</v>
      </c>
      <c r="DY44" s="57">
        <v>0</v>
      </c>
      <c r="DZ44" s="57">
        <v>0</v>
      </c>
      <c r="EA44" s="57">
        <v>0</v>
      </c>
      <c r="EB44" s="57">
        <v>0</v>
      </c>
      <c r="EC44" s="57">
        <v>0</v>
      </c>
      <c r="ED44" s="57">
        <v>0</v>
      </c>
      <c r="EE44" s="57">
        <v>0</v>
      </c>
      <c r="EF44" s="57">
        <v>0</v>
      </c>
      <c r="EG44" s="57">
        <v>0</v>
      </c>
      <c r="EH44" s="57">
        <v>0</v>
      </c>
    </row>
    <row r="45" spans="1:138">
      <c r="A45" s="54" t="s">
        <v>318</v>
      </c>
      <c r="B45" s="54" t="s">
        <v>322</v>
      </c>
      <c r="C45" s="55">
        <v>114782.63999999998</v>
      </c>
      <c r="D45" s="56">
        <v>0</v>
      </c>
      <c r="E45" s="56">
        <v>0</v>
      </c>
      <c r="F45" s="56">
        <v>0</v>
      </c>
      <c r="G45" s="56">
        <v>61197.24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7">
        <v>0</v>
      </c>
      <c r="AA45" s="57">
        <v>0</v>
      </c>
      <c r="AB45" s="58">
        <v>42762.81</v>
      </c>
      <c r="AC45" s="58">
        <v>0</v>
      </c>
      <c r="AD45" s="58">
        <v>0</v>
      </c>
      <c r="AE45" s="58">
        <v>4083.84</v>
      </c>
      <c r="AF45" s="59">
        <v>0</v>
      </c>
      <c r="AG45" s="57">
        <v>0</v>
      </c>
      <c r="AH45" s="58">
        <v>6738.75</v>
      </c>
      <c r="AI45" s="57">
        <v>42762.81</v>
      </c>
      <c r="AJ45" s="57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57">
        <v>0</v>
      </c>
      <c r="AT45" s="57">
        <v>0</v>
      </c>
      <c r="AU45" s="57">
        <v>0</v>
      </c>
      <c r="AV45" s="57">
        <v>0</v>
      </c>
      <c r="AW45" s="57">
        <v>0</v>
      </c>
      <c r="AX45" s="57">
        <v>0</v>
      </c>
      <c r="AY45" s="57">
        <v>0</v>
      </c>
      <c r="AZ45" s="57">
        <v>0</v>
      </c>
      <c r="BA45" s="57">
        <v>0</v>
      </c>
      <c r="BB45" s="57">
        <v>4083.84</v>
      </c>
      <c r="BC45" s="57">
        <v>0</v>
      </c>
      <c r="BD45" s="57">
        <v>0</v>
      </c>
      <c r="BE45" s="57">
        <v>0</v>
      </c>
      <c r="BF45" s="57">
        <v>0</v>
      </c>
      <c r="BG45" s="57">
        <v>0</v>
      </c>
      <c r="BH45" s="57">
        <v>0</v>
      </c>
      <c r="BI45" s="57">
        <v>0</v>
      </c>
      <c r="BJ45" s="58">
        <v>6738.75</v>
      </c>
      <c r="BK45" s="57">
        <v>1434.52</v>
      </c>
      <c r="BL45" s="57">
        <v>0</v>
      </c>
      <c r="BM45" s="57">
        <v>0</v>
      </c>
      <c r="BN45" s="57">
        <v>0</v>
      </c>
      <c r="BO45" s="57">
        <v>0</v>
      </c>
      <c r="BP45" s="57">
        <v>1286</v>
      </c>
      <c r="BQ45" s="57">
        <v>1650</v>
      </c>
      <c r="BR45" s="57">
        <v>0</v>
      </c>
      <c r="BS45" s="57">
        <v>0</v>
      </c>
      <c r="BT45" s="57">
        <v>0</v>
      </c>
      <c r="BU45" s="57">
        <v>2368.23</v>
      </c>
      <c r="BV45" s="57">
        <v>0</v>
      </c>
      <c r="BW45" s="57">
        <v>0</v>
      </c>
      <c r="BX45" s="57">
        <v>0</v>
      </c>
      <c r="BY45" s="57">
        <v>0</v>
      </c>
      <c r="BZ45" s="57">
        <v>0</v>
      </c>
      <c r="CA45" s="57">
        <v>0</v>
      </c>
      <c r="CB45" s="57">
        <v>0</v>
      </c>
      <c r="CC45" s="57">
        <v>0</v>
      </c>
      <c r="CD45" s="57">
        <v>0</v>
      </c>
      <c r="CE45" s="57">
        <v>0</v>
      </c>
      <c r="CF45" s="57">
        <v>0</v>
      </c>
      <c r="CG45" s="57">
        <v>0</v>
      </c>
      <c r="CH45" s="57">
        <v>0</v>
      </c>
      <c r="CI45" s="57">
        <v>0</v>
      </c>
      <c r="CJ45" s="57">
        <v>0</v>
      </c>
      <c r="CK45" s="57">
        <v>0</v>
      </c>
      <c r="CL45" s="57">
        <v>0</v>
      </c>
      <c r="CM45" s="57">
        <v>0</v>
      </c>
      <c r="CN45" s="57">
        <v>0</v>
      </c>
      <c r="CO45" s="57">
        <v>0</v>
      </c>
      <c r="CP45" s="57">
        <v>0</v>
      </c>
      <c r="CQ45" s="57">
        <v>0</v>
      </c>
      <c r="CR45" s="57">
        <v>0</v>
      </c>
      <c r="CS45" s="57">
        <v>0</v>
      </c>
      <c r="CT45" s="57">
        <v>0</v>
      </c>
      <c r="CU45" s="57">
        <v>0</v>
      </c>
      <c r="CV45" s="57">
        <v>0</v>
      </c>
      <c r="CW45" s="57">
        <v>0</v>
      </c>
      <c r="CX45" s="57">
        <v>0</v>
      </c>
      <c r="CY45" s="57">
        <v>0</v>
      </c>
      <c r="CZ45" s="57">
        <v>0</v>
      </c>
      <c r="DA45" s="57">
        <v>0</v>
      </c>
      <c r="DB45" s="57">
        <v>0</v>
      </c>
      <c r="DC45" s="57">
        <v>0</v>
      </c>
      <c r="DD45" s="57">
        <v>0</v>
      </c>
      <c r="DE45" s="57">
        <v>0</v>
      </c>
      <c r="DF45" s="57">
        <v>0</v>
      </c>
      <c r="DG45" s="57">
        <v>0</v>
      </c>
      <c r="DH45" s="57">
        <v>0</v>
      </c>
      <c r="DI45" s="57">
        <v>0</v>
      </c>
      <c r="DJ45" s="57">
        <v>0</v>
      </c>
      <c r="DK45" s="57">
        <v>0</v>
      </c>
      <c r="DL45" s="57">
        <v>0</v>
      </c>
      <c r="DM45" s="57">
        <v>0</v>
      </c>
      <c r="DN45" s="57">
        <v>0</v>
      </c>
      <c r="DO45" s="57">
        <v>0</v>
      </c>
      <c r="DP45" s="57">
        <v>0</v>
      </c>
      <c r="DQ45" s="57">
        <v>0</v>
      </c>
      <c r="DR45" s="57">
        <v>0</v>
      </c>
      <c r="DS45" s="57">
        <v>0</v>
      </c>
      <c r="DT45" s="57">
        <v>0</v>
      </c>
      <c r="DU45" s="57">
        <v>0</v>
      </c>
      <c r="DV45" s="57">
        <v>0</v>
      </c>
      <c r="DW45" s="57">
        <v>0</v>
      </c>
      <c r="DX45" s="57">
        <v>0</v>
      </c>
      <c r="DY45" s="57">
        <v>0</v>
      </c>
      <c r="DZ45" s="57">
        <v>0</v>
      </c>
      <c r="EA45" s="57">
        <v>0</v>
      </c>
      <c r="EB45" s="57">
        <v>0</v>
      </c>
      <c r="EC45" s="57">
        <v>0</v>
      </c>
      <c r="ED45" s="57">
        <v>0</v>
      </c>
      <c r="EE45" s="57">
        <v>0</v>
      </c>
      <c r="EF45" s="57">
        <v>0</v>
      </c>
      <c r="EG45" s="57">
        <v>0</v>
      </c>
      <c r="EH45" s="57">
        <v>0</v>
      </c>
    </row>
    <row r="46" spans="1:138">
      <c r="A46" s="54" t="s">
        <v>318</v>
      </c>
      <c r="B46" s="54" t="s">
        <v>323</v>
      </c>
      <c r="C46" s="55">
        <v>6644.97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6423.3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56">
        <v>0</v>
      </c>
      <c r="Z46" s="57">
        <v>0</v>
      </c>
      <c r="AA46" s="57">
        <v>0</v>
      </c>
      <c r="AB46" s="58">
        <v>0</v>
      </c>
      <c r="AC46" s="58">
        <v>0</v>
      </c>
      <c r="AD46" s="58">
        <v>0</v>
      </c>
      <c r="AE46" s="58">
        <v>0</v>
      </c>
      <c r="AF46" s="59">
        <v>0</v>
      </c>
      <c r="AG46" s="57">
        <v>0</v>
      </c>
      <c r="AH46" s="58">
        <v>221.67</v>
      </c>
      <c r="AI46" s="57">
        <v>0</v>
      </c>
      <c r="AJ46" s="57">
        <v>0</v>
      </c>
      <c r="AK46" s="57">
        <v>0</v>
      </c>
      <c r="AL46" s="57">
        <v>0</v>
      </c>
      <c r="AM46" s="57">
        <v>0</v>
      </c>
      <c r="AN46" s="57">
        <v>0</v>
      </c>
      <c r="AO46" s="57">
        <v>0</v>
      </c>
      <c r="AP46" s="57">
        <v>0</v>
      </c>
      <c r="AQ46" s="57">
        <v>0</v>
      </c>
      <c r="AR46" s="57">
        <v>0</v>
      </c>
      <c r="AS46" s="57">
        <v>0</v>
      </c>
      <c r="AT46" s="57">
        <v>0</v>
      </c>
      <c r="AU46" s="57">
        <v>0</v>
      </c>
      <c r="AV46" s="57">
        <v>0</v>
      </c>
      <c r="AW46" s="57">
        <v>0</v>
      </c>
      <c r="AX46" s="57">
        <v>0</v>
      </c>
      <c r="AY46" s="57">
        <v>0</v>
      </c>
      <c r="AZ46" s="57">
        <v>0</v>
      </c>
      <c r="BA46" s="57">
        <v>0</v>
      </c>
      <c r="BB46" s="57">
        <v>0</v>
      </c>
      <c r="BC46" s="57">
        <v>0</v>
      </c>
      <c r="BD46" s="57">
        <v>0</v>
      </c>
      <c r="BE46" s="57">
        <v>0</v>
      </c>
      <c r="BF46" s="57">
        <v>0</v>
      </c>
      <c r="BG46" s="57">
        <v>0</v>
      </c>
      <c r="BH46" s="57">
        <v>0</v>
      </c>
      <c r="BI46" s="57">
        <v>0</v>
      </c>
      <c r="BJ46" s="58">
        <v>221.67</v>
      </c>
      <c r="BK46" s="57">
        <v>0</v>
      </c>
      <c r="BL46" s="57">
        <v>0</v>
      </c>
      <c r="BM46" s="57">
        <v>0</v>
      </c>
      <c r="BN46" s="57">
        <v>0</v>
      </c>
      <c r="BO46" s="57">
        <v>0</v>
      </c>
      <c r="BP46" s="57">
        <v>0</v>
      </c>
      <c r="BQ46" s="57">
        <v>0</v>
      </c>
      <c r="BR46" s="57">
        <v>0</v>
      </c>
      <c r="BS46" s="57">
        <v>0</v>
      </c>
      <c r="BT46" s="57">
        <v>0</v>
      </c>
      <c r="BU46" s="57">
        <v>0</v>
      </c>
      <c r="BV46" s="57">
        <v>0</v>
      </c>
      <c r="BW46" s="57">
        <v>0</v>
      </c>
      <c r="BX46" s="57">
        <v>0</v>
      </c>
      <c r="BY46" s="57">
        <v>0</v>
      </c>
      <c r="BZ46" s="57">
        <v>0</v>
      </c>
      <c r="CA46" s="57">
        <v>0</v>
      </c>
      <c r="CB46" s="57">
        <v>0</v>
      </c>
      <c r="CC46" s="57">
        <v>0</v>
      </c>
      <c r="CD46" s="57">
        <v>0</v>
      </c>
      <c r="CE46" s="57">
        <v>0</v>
      </c>
      <c r="CF46" s="57">
        <v>0</v>
      </c>
      <c r="CG46" s="57">
        <v>0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>
        <v>0</v>
      </c>
      <c r="CN46" s="57">
        <v>0</v>
      </c>
      <c r="CO46" s="57">
        <v>0</v>
      </c>
      <c r="CP46" s="57">
        <v>0</v>
      </c>
      <c r="CQ46" s="57">
        <v>0</v>
      </c>
      <c r="CR46" s="57">
        <v>0</v>
      </c>
      <c r="CS46" s="57">
        <v>0</v>
      </c>
      <c r="CT46" s="57">
        <v>0</v>
      </c>
      <c r="CU46" s="57">
        <v>0</v>
      </c>
      <c r="CV46" s="57">
        <v>0</v>
      </c>
      <c r="CW46" s="57">
        <v>221.67</v>
      </c>
      <c r="CX46" s="57">
        <v>0</v>
      </c>
      <c r="CY46" s="57">
        <v>0</v>
      </c>
      <c r="CZ46" s="57">
        <v>0</v>
      </c>
      <c r="DA46" s="57">
        <v>0</v>
      </c>
      <c r="DB46" s="57">
        <v>0</v>
      </c>
      <c r="DC46" s="57">
        <v>0</v>
      </c>
      <c r="DD46" s="57">
        <v>0</v>
      </c>
      <c r="DE46" s="57">
        <v>0</v>
      </c>
      <c r="DF46" s="57">
        <v>0</v>
      </c>
      <c r="DG46" s="57">
        <v>0</v>
      </c>
      <c r="DH46" s="57">
        <v>0</v>
      </c>
      <c r="DI46" s="57">
        <v>0</v>
      </c>
      <c r="DJ46" s="57">
        <v>0</v>
      </c>
      <c r="DK46" s="57">
        <v>0</v>
      </c>
      <c r="DL46" s="57">
        <v>0</v>
      </c>
      <c r="DM46" s="57">
        <v>0</v>
      </c>
      <c r="DN46" s="57">
        <v>0</v>
      </c>
      <c r="DO46" s="57">
        <v>0</v>
      </c>
      <c r="DP46" s="57">
        <v>0</v>
      </c>
      <c r="DQ46" s="57">
        <v>0</v>
      </c>
      <c r="DR46" s="57">
        <v>0</v>
      </c>
      <c r="DS46" s="57">
        <v>0</v>
      </c>
      <c r="DT46" s="57">
        <v>0</v>
      </c>
      <c r="DU46" s="57">
        <v>0</v>
      </c>
      <c r="DV46" s="57">
        <v>0</v>
      </c>
      <c r="DW46" s="57">
        <v>0</v>
      </c>
      <c r="DX46" s="57">
        <v>0</v>
      </c>
      <c r="DY46" s="57">
        <v>0</v>
      </c>
      <c r="DZ46" s="57">
        <v>0</v>
      </c>
      <c r="EA46" s="57">
        <v>0</v>
      </c>
      <c r="EB46" s="57">
        <v>0</v>
      </c>
      <c r="EC46" s="57">
        <v>0</v>
      </c>
      <c r="ED46" s="57">
        <v>0</v>
      </c>
      <c r="EE46" s="57">
        <v>0</v>
      </c>
      <c r="EF46" s="57">
        <v>0</v>
      </c>
      <c r="EG46" s="57">
        <v>0</v>
      </c>
      <c r="EH46" s="57">
        <v>0</v>
      </c>
    </row>
    <row r="47" spans="1:138">
      <c r="A47" s="54" t="s">
        <v>318</v>
      </c>
      <c r="B47" s="54" t="s">
        <v>19</v>
      </c>
      <c r="C47" s="55">
        <v>37317.729999999996</v>
      </c>
      <c r="D47" s="56">
        <v>0</v>
      </c>
      <c r="E47" s="56">
        <v>0</v>
      </c>
      <c r="F47" s="56">
        <v>0</v>
      </c>
      <c r="G47" s="56">
        <v>15.72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55.63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7">
        <v>0</v>
      </c>
      <c r="AA47" s="57">
        <v>0</v>
      </c>
      <c r="AB47" s="58">
        <v>1470</v>
      </c>
      <c r="AC47" s="58">
        <v>9995.64</v>
      </c>
      <c r="AD47" s="58">
        <v>11137.29</v>
      </c>
      <c r="AE47" s="58">
        <v>0</v>
      </c>
      <c r="AF47" s="59">
        <v>0</v>
      </c>
      <c r="AG47" s="57">
        <v>0</v>
      </c>
      <c r="AH47" s="58">
        <v>14643.449999999999</v>
      </c>
      <c r="AI47" s="57">
        <v>1470</v>
      </c>
      <c r="AJ47" s="57">
        <v>0</v>
      </c>
      <c r="AK47" s="57">
        <v>0</v>
      </c>
      <c r="AL47" s="57">
        <v>0</v>
      </c>
      <c r="AM47" s="57">
        <v>0</v>
      </c>
      <c r="AN47" s="57">
        <v>0</v>
      </c>
      <c r="AO47" s="57">
        <v>0</v>
      </c>
      <c r="AP47" s="57">
        <v>2873.79</v>
      </c>
      <c r="AQ47" s="57">
        <v>5887.38</v>
      </c>
      <c r="AR47" s="57">
        <v>544.66</v>
      </c>
      <c r="AS47" s="57">
        <v>339.81</v>
      </c>
      <c r="AT47" s="57">
        <v>0</v>
      </c>
      <c r="AU47" s="57">
        <v>350</v>
      </c>
      <c r="AV47" s="57">
        <v>0</v>
      </c>
      <c r="AW47" s="57">
        <v>0</v>
      </c>
      <c r="AX47" s="57">
        <v>0</v>
      </c>
      <c r="AY47" s="57">
        <v>11076.12</v>
      </c>
      <c r="AZ47" s="57">
        <v>61.17</v>
      </c>
      <c r="BA47" s="57">
        <v>0</v>
      </c>
      <c r="BB47" s="57">
        <v>0</v>
      </c>
      <c r="BC47" s="57">
        <v>0</v>
      </c>
      <c r="BD47" s="57">
        <v>0</v>
      </c>
      <c r="BE47" s="57">
        <v>0</v>
      </c>
      <c r="BF47" s="57">
        <v>364.17</v>
      </c>
      <c r="BG47" s="57">
        <v>27.18</v>
      </c>
      <c r="BH47" s="57">
        <v>7396.55</v>
      </c>
      <c r="BI47" s="57">
        <v>2550.4899999999998</v>
      </c>
      <c r="BJ47" s="58">
        <v>4305.0599999999995</v>
      </c>
      <c r="BK47" s="57">
        <v>1184.47</v>
      </c>
      <c r="BL47" s="57">
        <v>0</v>
      </c>
      <c r="BM47" s="57">
        <v>0</v>
      </c>
      <c r="BN47" s="57">
        <v>0</v>
      </c>
      <c r="BO47" s="57">
        <v>0</v>
      </c>
      <c r="BP47" s="57">
        <v>0</v>
      </c>
      <c r="BQ47" s="57">
        <v>0</v>
      </c>
      <c r="BR47" s="57">
        <v>0</v>
      </c>
      <c r="BS47" s="57">
        <v>0</v>
      </c>
      <c r="BT47" s="57">
        <v>0</v>
      </c>
      <c r="BU47" s="57">
        <v>0</v>
      </c>
      <c r="BV47" s="57">
        <v>0</v>
      </c>
      <c r="BW47" s="57">
        <v>0</v>
      </c>
      <c r="BX47" s="57">
        <v>0</v>
      </c>
      <c r="BY47" s="57">
        <v>0</v>
      </c>
      <c r="BZ47" s="57">
        <v>0</v>
      </c>
      <c r="CA47" s="57">
        <v>0</v>
      </c>
      <c r="CB47" s="57">
        <v>0</v>
      </c>
      <c r="CC47" s="57">
        <v>0</v>
      </c>
      <c r="CD47" s="57">
        <v>0</v>
      </c>
      <c r="CE47" s="57">
        <v>0</v>
      </c>
      <c r="CF47" s="57">
        <v>0</v>
      </c>
      <c r="CG47" s="57">
        <v>0</v>
      </c>
      <c r="CH47" s="57">
        <v>0</v>
      </c>
      <c r="CI47" s="57">
        <v>0</v>
      </c>
      <c r="CJ47" s="57">
        <v>0</v>
      </c>
      <c r="CK47" s="57">
        <v>0</v>
      </c>
      <c r="CL47" s="57">
        <v>0</v>
      </c>
      <c r="CM47" s="57">
        <v>0</v>
      </c>
      <c r="CN47" s="57">
        <v>106.8</v>
      </c>
      <c r="CO47" s="57">
        <v>0</v>
      </c>
      <c r="CP47" s="57">
        <v>0</v>
      </c>
      <c r="CQ47" s="57">
        <v>0</v>
      </c>
      <c r="CR47" s="57">
        <v>0</v>
      </c>
      <c r="CS47" s="57">
        <v>0</v>
      </c>
      <c r="CT47" s="57">
        <v>0</v>
      </c>
      <c r="CU47" s="57">
        <v>0</v>
      </c>
      <c r="CV47" s="57">
        <v>0</v>
      </c>
      <c r="CW47" s="57">
        <v>0</v>
      </c>
      <c r="CX47" s="57">
        <v>0</v>
      </c>
      <c r="CY47" s="57">
        <v>0</v>
      </c>
      <c r="CZ47" s="57">
        <v>0</v>
      </c>
      <c r="DA47" s="57">
        <v>126.29</v>
      </c>
      <c r="DB47" s="57">
        <v>0</v>
      </c>
      <c r="DC47" s="57">
        <v>0</v>
      </c>
      <c r="DD47" s="57">
        <v>425</v>
      </c>
      <c r="DE47" s="57">
        <v>0</v>
      </c>
      <c r="DF47" s="57">
        <v>0</v>
      </c>
      <c r="DG47" s="57">
        <v>0</v>
      </c>
      <c r="DH47" s="57">
        <v>450</v>
      </c>
      <c r="DI47" s="57">
        <v>0</v>
      </c>
      <c r="DJ47" s="57">
        <v>0</v>
      </c>
      <c r="DK47" s="57">
        <v>0</v>
      </c>
      <c r="DL47" s="57">
        <v>0</v>
      </c>
      <c r="DM47" s="57">
        <v>0</v>
      </c>
      <c r="DN47" s="57">
        <v>0</v>
      </c>
      <c r="DO47" s="57">
        <v>0</v>
      </c>
      <c r="DP47" s="57">
        <v>1420</v>
      </c>
      <c r="DQ47" s="57">
        <v>232.5</v>
      </c>
      <c r="DR47" s="57">
        <v>0</v>
      </c>
      <c r="DS47" s="57">
        <v>0</v>
      </c>
      <c r="DT47" s="57">
        <v>0</v>
      </c>
      <c r="DU47" s="57">
        <v>0</v>
      </c>
      <c r="DV47" s="57">
        <v>0</v>
      </c>
      <c r="DW47" s="57">
        <v>0</v>
      </c>
      <c r="DX47" s="57">
        <v>360</v>
      </c>
      <c r="DY47" s="57">
        <v>0</v>
      </c>
      <c r="DZ47" s="57">
        <v>0</v>
      </c>
      <c r="EA47" s="57">
        <v>0</v>
      </c>
      <c r="EB47" s="57">
        <v>0</v>
      </c>
      <c r="EC47" s="57">
        <v>0</v>
      </c>
      <c r="ED47" s="57">
        <v>0</v>
      </c>
      <c r="EE47" s="57">
        <v>0</v>
      </c>
      <c r="EF47" s="57">
        <v>0</v>
      </c>
      <c r="EG47" s="57">
        <v>0</v>
      </c>
      <c r="EH47" s="57">
        <v>0</v>
      </c>
    </row>
    <row r="48" spans="1:138">
      <c r="A48" s="54" t="s">
        <v>318</v>
      </c>
      <c r="B48" s="54" t="s">
        <v>324</v>
      </c>
      <c r="C48" s="55">
        <v>676254.70000000007</v>
      </c>
      <c r="D48" s="56">
        <v>0</v>
      </c>
      <c r="E48" s="56">
        <v>0</v>
      </c>
      <c r="F48" s="56">
        <v>0</v>
      </c>
      <c r="G48" s="56">
        <v>599305.65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7">
        <v>0</v>
      </c>
      <c r="AA48" s="57">
        <v>0</v>
      </c>
      <c r="AB48" s="58">
        <v>0</v>
      </c>
      <c r="AC48" s="58">
        <v>27000</v>
      </c>
      <c r="AD48" s="58">
        <v>0</v>
      </c>
      <c r="AE48" s="58">
        <v>0</v>
      </c>
      <c r="AF48" s="59">
        <v>0</v>
      </c>
      <c r="AG48" s="57">
        <v>0</v>
      </c>
      <c r="AH48" s="58">
        <v>49949.049999999996</v>
      </c>
      <c r="AI48" s="57">
        <v>0</v>
      </c>
      <c r="AJ48" s="57">
        <v>0</v>
      </c>
      <c r="AK48" s="57">
        <v>0</v>
      </c>
      <c r="AL48" s="57">
        <v>0</v>
      </c>
      <c r="AM48" s="57">
        <v>0</v>
      </c>
      <c r="AN48" s="57">
        <v>0</v>
      </c>
      <c r="AO48" s="57">
        <v>0</v>
      </c>
      <c r="AP48" s="57">
        <v>0</v>
      </c>
      <c r="AQ48" s="57">
        <v>27000</v>
      </c>
      <c r="AR48" s="57">
        <v>0</v>
      </c>
      <c r="AS48" s="57">
        <v>0</v>
      </c>
      <c r="AT48" s="57">
        <v>0</v>
      </c>
      <c r="AU48" s="57">
        <v>0</v>
      </c>
      <c r="AV48" s="57">
        <v>0</v>
      </c>
      <c r="AW48" s="57">
        <v>0</v>
      </c>
      <c r="AX48" s="57">
        <v>0</v>
      </c>
      <c r="AY48" s="57">
        <v>0</v>
      </c>
      <c r="AZ48" s="57">
        <v>0</v>
      </c>
      <c r="BA48" s="57">
        <v>0</v>
      </c>
      <c r="BB48" s="57">
        <v>0</v>
      </c>
      <c r="BC48" s="57">
        <v>0</v>
      </c>
      <c r="BD48" s="57">
        <v>0</v>
      </c>
      <c r="BE48" s="57">
        <v>0</v>
      </c>
      <c r="BF48" s="57">
        <v>2190</v>
      </c>
      <c r="BG48" s="57">
        <v>0</v>
      </c>
      <c r="BH48" s="57">
        <v>0</v>
      </c>
      <c r="BI48" s="57">
        <v>283.02</v>
      </c>
      <c r="BJ48" s="58">
        <v>47476.03</v>
      </c>
      <c r="BK48" s="57">
        <v>0</v>
      </c>
      <c r="BL48" s="57">
        <v>0</v>
      </c>
      <c r="BM48" s="57">
        <v>0</v>
      </c>
      <c r="BN48" s="57">
        <v>0</v>
      </c>
      <c r="BO48" s="57">
        <v>0</v>
      </c>
      <c r="BP48" s="57">
        <v>0</v>
      </c>
      <c r="BQ48" s="57">
        <v>1222</v>
      </c>
      <c r="BR48" s="57">
        <v>0</v>
      </c>
      <c r="BS48" s="57">
        <v>0</v>
      </c>
      <c r="BT48" s="57">
        <v>0</v>
      </c>
      <c r="BU48" s="57">
        <v>0</v>
      </c>
      <c r="BV48" s="57">
        <v>0</v>
      </c>
      <c r="BW48" s="57">
        <v>0</v>
      </c>
      <c r="BX48" s="57">
        <v>0</v>
      </c>
      <c r="BY48" s="57">
        <v>12434.61</v>
      </c>
      <c r="BZ48" s="57">
        <v>0</v>
      </c>
      <c r="CA48" s="57">
        <v>0</v>
      </c>
      <c r="CB48" s="57">
        <v>0</v>
      </c>
      <c r="CC48" s="57">
        <v>1000</v>
      </c>
      <c r="CD48" s="57">
        <v>0</v>
      </c>
      <c r="CE48" s="57">
        <v>0</v>
      </c>
      <c r="CF48" s="57">
        <v>492</v>
      </c>
      <c r="CG48" s="57">
        <v>0</v>
      </c>
      <c r="CH48" s="57">
        <v>0</v>
      </c>
      <c r="CI48" s="57">
        <v>2508.09</v>
      </c>
      <c r="CJ48" s="57">
        <v>0</v>
      </c>
      <c r="CK48" s="57">
        <v>0</v>
      </c>
      <c r="CL48" s="57">
        <v>0</v>
      </c>
      <c r="CM48" s="57">
        <v>0</v>
      </c>
      <c r="CN48" s="57">
        <v>0</v>
      </c>
      <c r="CO48" s="57">
        <v>670.48</v>
      </c>
      <c r="CP48" s="57">
        <v>0</v>
      </c>
      <c r="CQ48" s="57">
        <v>0</v>
      </c>
      <c r="CR48" s="57">
        <v>0</v>
      </c>
      <c r="CS48" s="57">
        <v>0</v>
      </c>
      <c r="CT48" s="57">
        <v>0</v>
      </c>
      <c r="CU48" s="57">
        <v>677.67</v>
      </c>
      <c r="CV48" s="57">
        <v>0</v>
      </c>
      <c r="CW48" s="57">
        <v>0</v>
      </c>
      <c r="CX48" s="57">
        <v>0</v>
      </c>
      <c r="CY48" s="57">
        <v>0</v>
      </c>
      <c r="CZ48" s="57">
        <v>0</v>
      </c>
      <c r="DA48" s="57">
        <v>0</v>
      </c>
      <c r="DB48" s="57">
        <v>400</v>
      </c>
      <c r="DC48" s="57">
        <v>0</v>
      </c>
      <c r="DD48" s="57">
        <v>0</v>
      </c>
      <c r="DE48" s="57">
        <v>0</v>
      </c>
      <c r="DF48" s="57">
        <v>0</v>
      </c>
      <c r="DG48" s="57">
        <v>0</v>
      </c>
      <c r="DH48" s="57">
        <v>1306</v>
      </c>
      <c r="DI48" s="57">
        <v>0</v>
      </c>
      <c r="DJ48" s="57">
        <v>570</v>
      </c>
      <c r="DK48" s="57">
        <v>0</v>
      </c>
      <c r="DL48" s="57">
        <v>0</v>
      </c>
      <c r="DM48" s="57">
        <v>0</v>
      </c>
      <c r="DN48" s="57">
        <v>0</v>
      </c>
      <c r="DO48" s="57">
        <v>0</v>
      </c>
      <c r="DP48" s="57">
        <v>0</v>
      </c>
      <c r="DQ48" s="57">
        <v>805</v>
      </c>
      <c r="DR48" s="57">
        <v>0</v>
      </c>
      <c r="DS48" s="57">
        <v>5987.38</v>
      </c>
      <c r="DT48" s="57">
        <v>0</v>
      </c>
      <c r="DU48" s="57">
        <v>0</v>
      </c>
      <c r="DV48" s="57">
        <v>0</v>
      </c>
      <c r="DW48" s="57">
        <v>10757.4</v>
      </c>
      <c r="DX48" s="57">
        <v>0</v>
      </c>
      <c r="DY48" s="57">
        <v>0</v>
      </c>
      <c r="DZ48" s="57">
        <v>0</v>
      </c>
      <c r="EA48" s="57">
        <v>4761.8999999999996</v>
      </c>
      <c r="EB48" s="57">
        <v>0</v>
      </c>
      <c r="EC48" s="57">
        <v>0</v>
      </c>
      <c r="ED48" s="57">
        <v>0</v>
      </c>
      <c r="EE48" s="57">
        <v>3883.5</v>
      </c>
      <c r="EF48" s="57">
        <v>0</v>
      </c>
      <c r="EG48" s="57">
        <v>0</v>
      </c>
      <c r="EH48" s="57">
        <v>0</v>
      </c>
    </row>
    <row r="49" spans="1:138">
      <c r="A49" s="54" t="s">
        <v>318</v>
      </c>
      <c r="B49" s="54" t="s">
        <v>325</v>
      </c>
      <c r="C49" s="55">
        <v>68874.710000000006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7">
        <v>0</v>
      </c>
      <c r="AA49" s="57">
        <v>0</v>
      </c>
      <c r="AB49" s="58">
        <v>0</v>
      </c>
      <c r="AC49" s="58">
        <v>0</v>
      </c>
      <c r="AD49" s="58">
        <v>0</v>
      </c>
      <c r="AE49" s="58">
        <v>8220.1</v>
      </c>
      <c r="AF49" s="59">
        <v>0</v>
      </c>
      <c r="AG49" s="57">
        <v>0</v>
      </c>
      <c r="AH49" s="58">
        <v>60654.61</v>
      </c>
      <c r="AI49" s="57">
        <v>0</v>
      </c>
      <c r="AJ49" s="57">
        <v>0</v>
      </c>
      <c r="AK49" s="57">
        <v>0</v>
      </c>
      <c r="AL49" s="57">
        <v>0</v>
      </c>
      <c r="AM49" s="57">
        <v>0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57">
        <v>0</v>
      </c>
      <c r="AT49" s="57">
        <v>0</v>
      </c>
      <c r="AU49" s="57">
        <v>0</v>
      </c>
      <c r="AV49" s="57">
        <v>0</v>
      </c>
      <c r="AW49" s="57">
        <v>0</v>
      </c>
      <c r="AX49" s="57">
        <v>0</v>
      </c>
      <c r="AY49" s="57">
        <v>0</v>
      </c>
      <c r="AZ49" s="57">
        <v>0</v>
      </c>
      <c r="BA49" s="57">
        <v>0</v>
      </c>
      <c r="BB49" s="57">
        <v>8220.1</v>
      </c>
      <c r="BC49" s="57">
        <v>0</v>
      </c>
      <c r="BD49" s="57">
        <v>9076.2199999999993</v>
      </c>
      <c r="BE49" s="57">
        <v>0</v>
      </c>
      <c r="BF49" s="57">
        <v>0</v>
      </c>
      <c r="BG49" s="57">
        <v>0</v>
      </c>
      <c r="BH49" s="57">
        <v>0</v>
      </c>
      <c r="BI49" s="57">
        <v>0</v>
      </c>
      <c r="BJ49" s="58">
        <v>51578.39</v>
      </c>
      <c r="BK49" s="57">
        <v>0</v>
      </c>
      <c r="BL49" s="57">
        <v>0</v>
      </c>
      <c r="BM49" s="57">
        <v>0</v>
      </c>
      <c r="BN49" s="57">
        <v>0</v>
      </c>
      <c r="BO49" s="57">
        <v>0</v>
      </c>
      <c r="BP49" s="57">
        <v>0</v>
      </c>
      <c r="BQ49" s="57">
        <v>0</v>
      </c>
      <c r="BR49" s="57">
        <v>0</v>
      </c>
      <c r="BS49" s="57">
        <v>0</v>
      </c>
      <c r="BT49" s="57">
        <v>0</v>
      </c>
      <c r="BU49" s="57">
        <v>12609.91</v>
      </c>
      <c r="BV49" s="57">
        <v>0</v>
      </c>
      <c r="BW49" s="57">
        <v>0</v>
      </c>
      <c r="BX49" s="57">
        <v>0</v>
      </c>
      <c r="BY49" s="57">
        <v>0</v>
      </c>
      <c r="BZ49" s="57">
        <v>0</v>
      </c>
      <c r="CA49" s="57">
        <v>0</v>
      </c>
      <c r="CB49" s="57">
        <v>0</v>
      </c>
      <c r="CC49" s="57">
        <v>0</v>
      </c>
      <c r="CD49" s="57">
        <v>0</v>
      </c>
      <c r="CE49" s="57">
        <v>16492.48</v>
      </c>
      <c r="CF49" s="57">
        <v>0</v>
      </c>
      <c r="CG49" s="57">
        <v>0</v>
      </c>
      <c r="CH49" s="57">
        <v>0</v>
      </c>
      <c r="CI49" s="57">
        <v>0</v>
      </c>
      <c r="CJ49" s="57">
        <v>0</v>
      </c>
      <c r="CK49" s="57">
        <v>4215</v>
      </c>
      <c r="CL49" s="57">
        <v>0</v>
      </c>
      <c r="CM49" s="57">
        <v>0</v>
      </c>
      <c r="CN49" s="57">
        <v>0</v>
      </c>
      <c r="CO49" s="57">
        <v>0</v>
      </c>
      <c r="CP49" s="57">
        <v>0</v>
      </c>
      <c r="CQ49" s="57">
        <v>0</v>
      </c>
      <c r="CR49" s="57">
        <v>0</v>
      </c>
      <c r="CS49" s="57">
        <v>0</v>
      </c>
      <c r="CT49" s="57">
        <v>0</v>
      </c>
      <c r="CU49" s="57">
        <v>0</v>
      </c>
      <c r="CV49" s="57">
        <v>0</v>
      </c>
      <c r="CW49" s="57">
        <v>0</v>
      </c>
      <c r="CX49" s="57">
        <v>0</v>
      </c>
      <c r="CY49" s="57">
        <v>0</v>
      </c>
      <c r="CZ49" s="57">
        <v>0</v>
      </c>
      <c r="DA49" s="57">
        <v>0</v>
      </c>
      <c r="DB49" s="57">
        <v>0</v>
      </c>
      <c r="DC49" s="57">
        <v>0</v>
      </c>
      <c r="DD49" s="57">
        <v>0</v>
      </c>
      <c r="DE49" s="57">
        <v>0</v>
      </c>
      <c r="DF49" s="57">
        <v>0</v>
      </c>
      <c r="DG49" s="57">
        <v>0</v>
      </c>
      <c r="DH49" s="57">
        <v>0</v>
      </c>
      <c r="DI49" s="57">
        <v>0</v>
      </c>
      <c r="DJ49" s="57">
        <v>0</v>
      </c>
      <c r="DK49" s="57">
        <v>7078</v>
      </c>
      <c r="DL49" s="57">
        <v>0</v>
      </c>
      <c r="DM49" s="57">
        <v>0</v>
      </c>
      <c r="DN49" s="57">
        <v>0</v>
      </c>
      <c r="DO49" s="57">
        <v>0</v>
      </c>
      <c r="DP49" s="57">
        <v>0</v>
      </c>
      <c r="DQ49" s="57">
        <v>0</v>
      </c>
      <c r="DR49" s="57">
        <v>0</v>
      </c>
      <c r="DS49" s="57">
        <v>0</v>
      </c>
      <c r="DT49" s="57">
        <v>0</v>
      </c>
      <c r="DU49" s="57">
        <v>0</v>
      </c>
      <c r="DV49" s="57">
        <v>0</v>
      </c>
      <c r="DW49" s="57">
        <v>0</v>
      </c>
      <c r="DX49" s="57">
        <v>11183</v>
      </c>
      <c r="DY49" s="57">
        <v>0</v>
      </c>
      <c r="DZ49" s="57">
        <v>0</v>
      </c>
      <c r="EA49" s="57">
        <v>0</v>
      </c>
      <c r="EB49" s="57">
        <v>0</v>
      </c>
      <c r="EC49" s="57">
        <v>0</v>
      </c>
      <c r="ED49" s="57">
        <v>0</v>
      </c>
      <c r="EE49" s="57">
        <v>0</v>
      </c>
      <c r="EF49" s="57">
        <v>0</v>
      </c>
      <c r="EG49" s="57">
        <v>0</v>
      </c>
      <c r="EH49" s="57">
        <v>0</v>
      </c>
    </row>
    <row r="50" spans="1:138">
      <c r="A50" s="54" t="s">
        <v>318</v>
      </c>
      <c r="B50" s="54" t="s">
        <v>326</v>
      </c>
      <c r="C50" s="55">
        <v>134897.20000000001</v>
      </c>
      <c r="D50" s="56">
        <v>90.49</v>
      </c>
      <c r="E50" s="56">
        <v>0</v>
      </c>
      <c r="F50" s="56">
        <v>138.79</v>
      </c>
      <c r="G50" s="56">
        <v>29745.55</v>
      </c>
      <c r="H50" s="56">
        <v>208.38</v>
      </c>
      <c r="I50" s="56">
        <v>67.7</v>
      </c>
      <c r="J50" s="56">
        <v>432.42</v>
      </c>
      <c r="K50" s="56">
        <v>0</v>
      </c>
      <c r="L50" s="56">
        <v>100.83</v>
      </c>
      <c r="M50" s="56">
        <v>230.79</v>
      </c>
      <c r="N50" s="56">
        <v>0</v>
      </c>
      <c r="O50" s="56">
        <v>109.36</v>
      </c>
      <c r="P50" s="56">
        <v>712.25</v>
      </c>
      <c r="Q50" s="56">
        <v>131.85</v>
      </c>
      <c r="R50" s="56">
        <v>412.23</v>
      </c>
      <c r="S50" s="56">
        <v>29.51</v>
      </c>
      <c r="T50" s="56">
        <v>379.36</v>
      </c>
      <c r="U50" s="56">
        <v>0</v>
      </c>
      <c r="V50" s="56">
        <v>0</v>
      </c>
      <c r="W50" s="56">
        <v>38.19</v>
      </c>
      <c r="X50" s="56">
        <v>0</v>
      </c>
      <c r="Y50" s="56">
        <v>0</v>
      </c>
      <c r="Z50" s="57">
        <v>0</v>
      </c>
      <c r="AA50" s="57">
        <v>0</v>
      </c>
      <c r="AB50" s="58">
        <v>32726.410000000007</v>
      </c>
      <c r="AC50" s="58">
        <v>4393.18</v>
      </c>
      <c r="AD50" s="58">
        <v>2025.06</v>
      </c>
      <c r="AE50" s="58">
        <v>858.61</v>
      </c>
      <c r="AF50" s="59">
        <v>42.2</v>
      </c>
      <c r="AG50" s="57">
        <v>0</v>
      </c>
      <c r="AH50" s="58">
        <v>62024.040000000008</v>
      </c>
      <c r="AI50" s="57">
        <v>29507.4</v>
      </c>
      <c r="AJ50" s="57">
        <v>703.9</v>
      </c>
      <c r="AK50" s="57">
        <v>637.58000000000004</v>
      </c>
      <c r="AL50" s="57">
        <v>734.08</v>
      </c>
      <c r="AM50" s="57">
        <v>452.56</v>
      </c>
      <c r="AN50" s="57">
        <v>133.66</v>
      </c>
      <c r="AO50" s="57">
        <v>557.23</v>
      </c>
      <c r="AP50" s="57">
        <v>1096.57</v>
      </c>
      <c r="AQ50" s="57">
        <v>558.73</v>
      </c>
      <c r="AR50" s="57">
        <v>124.98</v>
      </c>
      <c r="AS50" s="57">
        <v>513.66</v>
      </c>
      <c r="AT50" s="57">
        <v>59.17</v>
      </c>
      <c r="AU50" s="57">
        <v>1579.07</v>
      </c>
      <c r="AV50" s="57">
        <v>461</v>
      </c>
      <c r="AW50" s="57">
        <v>0</v>
      </c>
      <c r="AX50" s="57">
        <v>419.53</v>
      </c>
      <c r="AY50" s="57">
        <v>624.83000000000004</v>
      </c>
      <c r="AZ50" s="57">
        <v>42.53</v>
      </c>
      <c r="BA50" s="57">
        <v>938.17</v>
      </c>
      <c r="BB50" s="57">
        <v>858.61</v>
      </c>
      <c r="BC50" s="57">
        <v>0</v>
      </c>
      <c r="BD50" s="57">
        <v>3606.87</v>
      </c>
      <c r="BE50" s="57">
        <v>0</v>
      </c>
      <c r="BF50" s="57">
        <v>1642.75</v>
      </c>
      <c r="BG50" s="57">
        <v>307.25</v>
      </c>
      <c r="BH50" s="57">
        <v>5059.6899999999996</v>
      </c>
      <c r="BI50" s="57">
        <v>1843.84</v>
      </c>
      <c r="BJ50" s="58">
        <v>49563.640000000007</v>
      </c>
      <c r="BK50" s="57">
        <v>0</v>
      </c>
      <c r="BL50" s="57">
        <v>2848</v>
      </c>
      <c r="BM50" s="57">
        <v>567.32000000000005</v>
      </c>
      <c r="BN50" s="57">
        <v>414</v>
      </c>
      <c r="BO50" s="57">
        <v>1171.28</v>
      </c>
      <c r="BP50" s="57">
        <v>3158.03</v>
      </c>
      <c r="BQ50" s="57">
        <v>229.72</v>
      </c>
      <c r="BR50" s="57">
        <v>2137</v>
      </c>
      <c r="BS50" s="57">
        <v>1783.96</v>
      </c>
      <c r="BT50" s="57">
        <v>958.92</v>
      </c>
      <c r="BU50" s="57">
        <v>2311.9299999999998</v>
      </c>
      <c r="BV50" s="57">
        <v>2514.31</v>
      </c>
      <c r="BW50" s="57">
        <v>2089.17</v>
      </c>
      <c r="BX50" s="57">
        <v>3162.67</v>
      </c>
      <c r="BY50" s="57">
        <v>1198.1099999999999</v>
      </c>
      <c r="BZ50" s="57">
        <v>704.42</v>
      </c>
      <c r="CA50" s="57">
        <v>505.99</v>
      </c>
      <c r="CB50" s="57">
        <v>1044.53</v>
      </c>
      <c r="CC50" s="57">
        <v>596.92999999999995</v>
      </c>
      <c r="CD50" s="57">
        <v>1381.02</v>
      </c>
      <c r="CE50" s="57">
        <v>0</v>
      </c>
      <c r="CF50" s="57">
        <v>1903.4</v>
      </c>
      <c r="CG50" s="57">
        <v>0</v>
      </c>
      <c r="CH50" s="57">
        <v>153</v>
      </c>
      <c r="CI50" s="57">
        <v>484.49</v>
      </c>
      <c r="CJ50" s="57">
        <v>0</v>
      </c>
      <c r="CK50" s="57">
        <v>172.55</v>
      </c>
      <c r="CL50" s="57">
        <v>1533.54</v>
      </c>
      <c r="CM50" s="57">
        <v>0</v>
      </c>
      <c r="CN50" s="57">
        <v>195.66</v>
      </c>
      <c r="CO50" s="57">
        <v>0</v>
      </c>
      <c r="CP50" s="57">
        <v>111</v>
      </c>
      <c r="CQ50" s="57">
        <v>239.1</v>
      </c>
      <c r="CR50" s="57">
        <v>218.9</v>
      </c>
      <c r="CS50" s="57">
        <v>175</v>
      </c>
      <c r="CT50" s="57">
        <v>1577.3</v>
      </c>
      <c r="CU50" s="57">
        <v>1085.24</v>
      </c>
      <c r="CV50" s="57">
        <v>0</v>
      </c>
      <c r="CW50" s="57">
        <v>395.99</v>
      </c>
      <c r="CX50" s="57">
        <v>443.55</v>
      </c>
      <c r="CY50" s="57">
        <v>0</v>
      </c>
      <c r="CZ50" s="57">
        <v>594.9</v>
      </c>
      <c r="DA50" s="57">
        <v>355</v>
      </c>
      <c r="DB50" s="57">
        <v>0</v>
      </c>
      <c r="DC50" s="57">
        <v>174</v>
      </c>
      <c r="DD50" s="57">
        <v>901</v>
      </c>
      <c r="DE50" s="57">
        <v>250</v>
      </c>
      <c r="DF50" s="57">
        <v>394</v>
      </c>
      <c r="DG50" s="57">
        <v>0</v>
      </c>
      <c r="DH50" s="57">
        <v>0</v>
      </c>
      <c r="DI50" s="57">
        <v>146</v>
      </c>
      <c r="DJ50" s="57">
        <v>399</v>
      </c>
      <c r="DK50" s="57">
        <v>0</v>
      </c>
      <c r="DL50" s="57">
        <v>162</v>
      </c>
      <c r="DM50" s="57">
        <v>599</v>
      </c>
      <c r="DN50" s="57">
        <v>139</v>
      </c>
      <c r="DO50" s="57">
        <v>0</v>
      </c>
      <c r="DP50" s="57">
        <v>0</v>
      </c>
      <c r="DQ50" s="57">
        <v>0</v>
      </c>
      <c r="DR50" s="57">
        <v>457.48</v>
      </c>
      <c r="DS50" s="57">
        <v>1212.26</v>
      </c>
      <c r="DT50" s="57">
        <v>225.07</v>
      </c>
      <c r="DU50" s="57">
        <v>1465.2</v>
      </c>
      <c r="DV50" s="57">
        <v>200</v>
      </c>
      <c r="DW50" s="57">
        <v>2392.1</v>
      </c>
      <c r="DX50" s="57">
        <v>1026</v>
      </c>
      <c r="DY50" s="57">
        <v>0</v>
      </c>
      <c r="DZ50" s="57">
        <v>0</v>
      </c>
      <c r="EA50" s="57">
        <v>810</v>
      </c>
      <c r="EB50" s="57">
        <v>195.6</v>
      </c>
      <c r="EC50" s="57">
        <v>0</v>
      </c>
      <c r="ED50" s="57">
        <v>0</v>
      </c>
      <c r="EE50" s="57">
        <v>0</v>
      </c>
      <c r="EF50" s="57">
        <v>0</v>
      </c>
      <c r="EG50" s="57">
        <v>0</v>
      </c>
      <c r="EH50" s="57">
        <v>0</v>
      </c>
    </row>
    <row r="51" spans="1:138">
      <c r="A51" s="54" t="s">
        <v>318</v>
      </c>
      <c r="B51" s="54" t="s">
        <v>327</v>
      </c>
      <c r="C51" s="55">
        <v>64122.53</v>
      </c>
      <c r="D51" s="56">
        <v>0</v>
      </c>
      <c r="E51" s="56">
        <v>0</v>
      </c>
      <c r="F51" s="56">
        <v>0</v>
      </c>
      <c r="G51" s="56">
        <v>0</v>
      </c>
      <c r="H51" s="56">
        <v>4660.1899999999996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7">
        <v>0</v>
      </c>
      <c r="AA51" s="57">
        <v>0</v>
      </c>
      <c r="AB51" s="58">
        <v>6000</v>
      </c>
      <c r="AC51" s="58">
        <v>-214.08</v>
      </c>
      <c r="AD51" s="58">
        <v>0</v>
      </c>
      <c r="AE51" s="58">
        <v>0</v>
      </c>
      <c r="AF51" s="59">
        <v>0</v>
      </c>
      <c r="AG51" s="57">
        <v>0</v>
      </c>
      <c r="AH51" s="58">
        <v>53676.42</v>
      </c>
      <c r="AI51" s="57">
        <v>0</v>
      </c>
      <c r="AJ51" s="57">
        <v>6000</v>
      </c>
      <c r="AK51" s="57">
        <v>0</v>
      </c>
      <c r="AL51" s="57">
        <v>0</v>
      </c>
      <c r="AM51" s="57">
        <v>0</v>
      </c>
      <c r="AN51" s="57">
        <v>0</v>
      </c>
      <c r="AO51" s="57">
        <v>0</v>
      </c>
      <c r="AP51" s="57">
        <v>0</v>
      </c>
      <c r="AQ51" s="57">
        <v>0</v>
      </c>
      <c r="AR51" s="57">
        <v>0</v>
      </c>
      <c r="AS51" s="57">
        <v>0</v>
      </c>
      <c r="AT51" s="57">
        <v>0</v>
      </c>
      <c r="AU51" s="57">
        <v>0</v>
      </c>
      <c r="AV51" s="57">
        <v>-214.08</v>
      </c>
      <c r="AW51" s="57">
        <v>0</v>
      </c>
      <c r="AX51" s="57">
        <v>0</v>
      </c>
      <c r="AY51" s="57">
        <v>0</v>
      </c>
      <c r="AZ51" s="57">
        <v>0</v>
      </c>
      <c r="BA51" s="57">
        <v>0</v>
      </c>
      <c r="BB51" s="57">
        <v>0</v>
      </c>
      <c r="BC51" s="57">
        <v>0</v>
      </c>
      <c r="BD51" s="57">
        <v>0</v>
      </c>
      <c r="BE51" s="57">
        <v>0</v>
      </c>
      <c r="BF51" s="57">
        <v>0</v>
      </c>
      <c r="BG51" s="57">
        <v>0</v>
      </c>
      <c r="BH51" s="57">
        <v>0</v>
      </c>
      <c r="BI51" s="57">
        <v>53676.42</v>
      </c>
      <c r="BJ51" s="58">
        <v>0</v>
      </c>
      <c r="BK51" s="57">
        <v>0</v>
      </c>
      <c r="BL51" s="57">
        <v>0</v>
      </c>
      <c r="BM51" s="57">
        <v>0</v>
      </c>
      <c r="BN51" s="57">
        <v>0</v>
      </c>
      <c r="BO51" s="57">
        <v>0</v>
      </c>
      <c r="BP51" s="57">
        <v>0</v>
      </c>
      <c r="BQ51" s="57">
        <v>0</v>
      </c>
      <c r="BR51" s="57">
        <v>0</v>
      </c>
      <c r="BS51" s="57">
        <v>0</v>
      </c>
      <c r="BT51" s="57">
        <v>0</v>
      </c>
      <c r="BU51" s="57">
        <v>0</v>
      </c>
      <c r="BV51" s="57">
        <v>0</v>
      </c>
      <c r="BW51" s="57">
        <v>0</v>
      </c>
      <c r="BX51" s="57">
        <v>0</v>
      </c>
      <c r="BY51" s="57">
        <v>0</v>
      </c>
      <c r="BZ51" s="57">
        <v>0</v>
      </c>
      <c r="CA51" s="57">
        <v>0</v>
      </c>
      <c r="CB51" s="57">
        <v>0</v>
      </c>
      <c r="CC51" s="57">
        <v>0</v>
      </c>
      <c r="CD51" s="57">
        <v>0</v>
      </c>
      <c r="CE51" s="57">
        <v>0</v>
      </c>
      <c r="CF51" s="57">
        <v>0</v>
      </c>
      <c r="CG51" s="57">
        <v>0</v>
      </c>
      <c r="CH51" s="57">
        <v>0</v>
      </c>
      <c r="CI51" s="57">
        <v>0</v>
      </c>
      <c r="CJ51" s="57">
        <v>0</v>
      </c>
      <c r="CK51" s="57">
        <v>0</v>
      </c>
      <c r="CL51" s="57">
        <v>0</v>
      </c>
      <c r="CM51" s="57">
        <v>0</v>
      </c>
      <c r="CN51" s="57">
        <v>0</v>
      </c>
      <c r="CO51" s="57">
        <v>0</v>
      </c>
      <c r="CP51" s="57">
        <v>0</v>
      </c>
      <c r="CQ51" s="57">
        <v>0</v>
      </c>
      <c r="CR51" s="57">
        <v>0</v>
      </c>
      <c r="CS51" s="57">
        <v>0</v>
      </c>
      <c r="CT51" s="57">
        <v>0</v>
      </c>
      <c r="CU51" s="57">
        <v>0</v>
      </c>
      <c r="CV51" s="57">
        <v>0</v>
      </c>
      <c r="CW51" s="57">
        <v>0</v>
      </c>
      <c r="CX51" s="57">
        <v>0</v>
      </c>
      <c r="CY51" s="57">
        <v>0</v>
      </c>
      <c r="CZ51" s="57">
        <v>0</v>
      </c>
      <c r="DA51" s="57">
        <v>0</v>
      </c>
      <c r="DB51" s="57">
        <v>0</v>
      </c>
      <c r="DC51" s="57">
        <v>0</v>
      </c>
      <c r="DD51" s="57">
        <v>0</v>
      </c>
      <c r="DE51" s="57">
        <v>0</v>
      </c>
      <c r="DF51" s="57">
        <v>0</v>
      </c>
      <c r="DG51" s="57">
        <v>0</v>
      </c>
      <c r="DH51" s="57">
        <v>0</v>
      </c>
      <c r="DI51" s="57">
        <v>0</v>
      </c>
      <c r="DJ51" s="57">
        <v>0</v>
      </c>
      <c r="DK51" s="57">
        <v>0</v>
      </c>
      <c r="DL51" s="57">
        <v>0</v>
      </c>
      <c r="DM51" s="57">
        <v>0</v>
      </c>
      <c r="DN51" s="57">
        <v>0</v>
      </c>
      <c r="DO51" s="57">
        <v>0</v>
      </c>
      <c r="DP51" s="57">
        <v>0</v>
      </c>
      <c r="DQ51" s="57">
        <v>0</v>
      </c>
      <c r="DR51" s="57">
        <v>0</v>
      </c>
      <c r="DS51" s="57">
        <v>0</v>
      </c>
      <c r="DT51" s="57">
        <v>0</v>
      </c>
      <c r="DU51" s="57">
        <v>0</v>
      </c>
      <c r="DV51" s="57">
        <v>0</v>
      </c>
      <c r="DW51" s="57">
        <v>0</v>
      </c>
      <c r="DX51" s="57">
        <v>0</v>
      </c>
      <c r="DY51" s="57">
        <v>0</v>
      </c>
      <c r="DZ51" s="57">
        <v>0</v>
      </c>
      <c r="EA51" s="57">
        <v>0</v>
      </c>
      <c r="EB51" s="57">
        <v>0</v>
      </c>
      <c r="EC51" s="57">
        <v>0</v>
      </c>
      <c r="ED51" s="57">
        <v>0</v>
      </c>
      <c r="EE51" s="57">
        <v>0</v>
      </c>
      <c r="EF51" s="57">
        <v>0</v>
      </c>
      <c r="EG51" s="57">
        <v>0</v>
      </c>
      <c r="EH51" s="57">
        <v>0</v>
      </c>
    </row>
    <row r="52" spans="1:138">
      <c r="A52" s="54" t="s">
        <v>318</v>
      </c>
      <c r="B52" s="54" t="s">
        <v>20</v>
      </c>
      <c r="C52" s="55">
        <v>132075.47</v>
      </c>
      <c r="D52" s="56">
        <v>0</v>
      </c>
      <c r="E52" s="56">
        <v>0</v>
      </c>
      <c r="F52" s="56">
        <v>132075.47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7">
        <v>0</v>
      </c>
      <c r="AA52" s="57">
        <v>0</v>
      </c>
      <c r="AB52" s="58">
        <v>0</v>
      </c>
      <c r="AC52" s="58">
        <v>0</v>
      </c>
      <c r="AD52" s="58">
        <v>0</v>
      </c>
      <c r="AE52" s="58">
        <v>0</v>
      </c>
      <c r="AF52" s="59">
        <v>0</v>
      </c>
      <c r="AG52" s="57">
        <v>0</v>
      </c>
      <c r="AH52" s="58">
        <v>0</v>
      </c>
      <c r="AI52" s="57">
        <v>0</v>
      </c>
      <c r="AJ52" s="57">
        <v>0</v>
      </c>
      <c r="AK52" s="57">
        <v>0</v>
      </c>
      <c r="AL52" s="57">
        <v>0</v>
      </c>
      <c r="AM52" s="57">
        <v>0</v>
      </c>
      <c r="AN52" s="57">
        <v>0</v>
      </c>
      <c r="AO52" s="57">
        <v>0</v>
      </c>
      <c r="AP52" s="57">
        <v>0</v>
      </c>
      <c r="AQ52" s="57">
        <v>0</v>
      </c>
      <c r="AR52" s="57">
        <v>0</v>
      </c>
      <c r="AS52" s="57">
        <v>0</v>
      </c>
      <c r="AT52" s="57">
        <v>0</v>
      </c>
      <c r="AU52" s="57">
        <v>0</v>
      </c>
      <c r="AV52" s="57">
        <v>0</v>
      </c>
      <c r="AW52" s="57">
        <v>0</v>
      </c>
      <c r="AX52" s="57">
        <v>0</v>
      </c>
      <c r="AY52" s="57">
        <v>0</v>
      </c>
      <c r="AZ52" s="57">
        <v>0</v>
      </c>
      <c r="BA52" s="57">
        <v>0</v>
      </c>
      <c r="BB52" s="57">
        <v>0</v>
      </c>
      <c r="BC52" s="57">
        <v>0</v>
      </c>
      <c r="BD52" s="57">
        <v>0</v>
      </c>
      <c r="BE52" s="57">
        <v>0</v>
      </c>
      <c r="BF52" s="57">
        <v>0</v>
      </c>
      <c r="BG52" s="57">
        <v>0</v>
      </c>
      <c r="BH52" s="57">
        <v>0</v>
      </c>
      <c r="BI52" s="57">
        <v>0</v>
      </c>
      <c r="BJ52" s="58">
        <v>0</v>
      </c>
      <c r="BK52" s="57">
        <v>0</v>
      </c>
      <c r="BL52" s="57">
        <v>0</v>
      </c>
      <c r="BM52" s="57">
        <v>0</v>
      </c>
      <c r="BN52" s="57">
        <v>0</v>
      </c>
      <c r="BO52" s="57">
        <v>0</v>
      </c>
      <c r="BP52" s="57">
        <v>0</v>
      </c>
      <c r="BQ52" s="57">
        <v>0</v>
      </c>
      <c r="BR52" s="57">
        <v>0</v>
      </c>
      <c r="BS52" s="57">
        <v>0</v>
      </c>
      <c r="BT52" s="57">
        <v>0</v>
      </c>
      <c r="BU52" s="57">
        <v>0</v>
      </c>
      <c r="BV52" s="57">
        <v>0</v>
      </c>
      <c r="BW52" s="57">
        <v>0</v>
      </c>
      <c r="BX52" s="57">
        <v>0</v>
      </c>
      <c r="BY52" s="57">
        <v>0</v>
      </c>
      <c r="BZ52" s="57">
        <v>0</v>
      </c>
      <c r="CA52" s="57">
        <v>0</v>
      </c>
      <c r="CB52" s="57">
        <v>0</v>
      </c>
      <c r="CC52" s="57">
        <v>0</v>
      </c>
      <c r="CD52" s="57">
        <v>0</v>
      </c>
      <c r="CE52" s="57">
        <v>0</v>
      </c>
      <c r="CF52" s="57">
        <v>0</v>
      </c>
      <c r="CG52" s="57">
        <v>0</v>
      </c>
      <c r="CH52" s="57">
        <v>0</v>
      </c>
      <c r="CI52" s="57">
        <v>0</v>
      </c>
      <c r="CJ52" s="57">
        <v>0</v>
      </c>
      <c r="CK52" s="57">
        <v>0</v>
      </c>
      <c r="CL52" s="57">
        <v>0</v>
      </c>
      <c r="CM52" s="57">
        <v>0</v>
      </c>
      <c r="CN52" s="57">
        <v>0</v>
      </c>
      <c r="CO52" s="57">
        <v>0</v>
      </c>
      <c r="CP52" s="57">
        <v>0</v>
      </c>
      <c r="CQ52" s="57">
        <v>0</v>
      </c>
      <c r="CR52" s="57">
        <v>0</v>
      </c>
      <c r="CS52" s="57">
        <v>0</v>
      </c>
      <c r="CT52" s="57">
        <v>0</v>
      </c>
      <c r="CU52" s="57">
        <v>0</v>
      </c>
      <c r="CV52" s="57">
        <v>0</v>
      </c>
      <c r="CW52" s="57">
        <v>0</v>
      </c>
      <c r="CX52" s="57">
        <v>0</v>
      </c>
      <c r="CY52" s="57">
        <v>0</v>
      </c>
      <c r="CZ52" s="57">
        <v>0</v>
      </c>
      <c r="DA52" s="57">
        <v>0</v>
      </c>
      <c r="DB52" s="57">
        <v>0</v>
      </c>
      <c r="DC52" s="57">
        <v>0</v>
      </c>
      <c r="DD52" s="57">
        <v>0</v>
      </c>
      <c r="DE52" s="57">
        <v>0</v>
      </c>
      <c r="DF52" s="57">
        <v>0</v>
      </c>
      <c r="DG52" s="57">
        <v>0</v>
      </c>
      <c r="DH52" s="57">
        <v>0</v>
      </c>
      <c r="DI52" s="57">
        <v>0</v>
      </c>
      <c r="DJ52" s="57">
        <v>0</v>
      </c>
      <c r="DK52" s="57">
        <v>0</v>
      </c>
      <c r="DL52" s="57">
        <v>0</v>
      </c>
      <c r="DM52" s="57">
        <v>0</v>
      </c>
      <c r="DN52" s="57">
        <v>0</v>
      </c>
      <c r="DO52" s="57">
        <v>0</v>
      </c>
      <c r="DP52" s="57">
        <v>0</v>
      </c>
      <c r="DQ52" s="57">
        <v>0</v>
      </c>
      <c r="DR52" s="57">
        <v>0</v>
      </c>
      <c r="DS52" s="57">
        <v>0</v>
      </c>
      <c r="DT52" s="57">
        <v>0</v>
      </c>
      <c r="DU52" s="57">
        <v>0</v>
      </c>
      <c r="DV52" s="57">
        <v>0</v>
      </c>
      <c r="DW52" s="57">
        <v>0</v>
      </c>
      <c r="DX52" s="57">
        <v>0</v>
      </c>
      <c r="DY52" s="57">
        <v>0</v>
      </c>
      <c r="DZ52" s="57">
        <v>0</v>
      </c>
      <c r="EA52" s="57">
        <v>0</v>
      </c>
      <c r="EB52" s="57">
        <v>0</v>
      </c>
      <c r="EC52" s="57">
        <v>0</v>
      </c>
      <c r="ED52" s="57">
        <v>0</v>
      </c>
      <c r="EE52" s="57">
        <v>0</v>
      </c>
      <c r="EF52" s="57">
        <v>0</v>
      </c>
      <c r="EG52" s="57">
        <v>0</v>
      </c>
      <c r="EH52" s="57">
        <v>0</v>
      </c>
    </row>
    <row r="53" spans="1:138">
      <c r="A53" s="54" t="s">
        <v>318</v>
      </c>
      <c r="B53" s="54" t="s">
        <v>21</v>
      </c>
      <c r="C53" s="55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7">
        <v>0</v>
      </c>
      <c r="AA53" s="57">
        <v>0</v>
      </c>
      <c r="AB53" s="58">
        <v>0</v>
      </c>
      <c r="AC53" s="58">
        <v>0</v>
      </c>
      <c r="AD53" s="58">
        <v>0</v>
      </c>
      <c r="AE53" s="58">
        <v>0</v>
      </c>
      <c r="AF53" s="59">
        <v>0</v>
      </c>
      <c r="AG53" s="57">
        <v>0</v>
      </c>
      <c r="AH53" s="58">
        <v>0</v>
      </c>
      <c r="AI53" s="57">
        <v>0</v>
      </c>
      <c r="AJ53" s="57">
        <v>0</v>
      </c>
      <c r="AK53" s="57">
        <v>0</v>
      </c>
      <c r="AL53" s="57">
        <v>0</v>
      </c>
      <c r="AM53" s="57">
        <v>0</v>
      </c>
      <c r="AN53" s="57">
        <v>0</v>
      </c>
      <c r="AO53" s="57">
        <v>0</v>
      </c>
      <c r="AP53" s="57">
        <v>0</v>
      </c>
      <c r="AQ53" s="57">
        <v>0</v>
      </c>
      <c r="AR53" s="57">
        <v>0</v>
      </c>
      <c r="AS53" s="57">
        <v>0</v>
      </c>
      <c r="AT53" s="57">
        <v>0</v>
      </c>
      <c r="AU53" s="57">
        <v>0</v>
      </c>
      <c r="AV53" s="57">
        <v>0</v>
      </c>
      <c r="AW53" s="57">
        <v>0</v>
      </c>
      <c r="AX53" s="57">
        <v>0</v>
      </c>
      <c r="AY53" s="57">
        <v>0</v>
      </c>
      <c r="AZ53" s="57">
        <v>0</v>
      </c>
      <c r="BA53" s="57">
        <v>0</v>
      </c>
      <c r="BB53" s="57">
        <v>0</v>
      </c>
      <c r="BC53" s="57">
        <v>0</v>
      </c>
      <c r="BD53" s="57">
        <v>0</v>
      </c>
      <c r="BE53" s="57">
        <v>0</v>
      </c>
      <c r="BF53" s="57">
        <v>0</v>
      </c>
      <c r="BG53" s="57">
        <v>0</v>
      </c>
      <c r="BH53" s="57">
        <v>0</v>
      </c>
      <c r="BI53" s="57">
        <v>0</v>
      </c>
      <c r="BJ53" s="58">
        <v>0</v>
      </c>
      <c r="BK53" s="57">
        <v>0</v>
      </c>
      <c r="BL53" s="57">
        <v>0</v>
      </c>
      <c r="BM53" s="57">
        <v>0</v>
      </c>
      <c r="BN53" s="57">
        <v>0</v>
      </c>
      <c r="BO53" s="57">
        <v>0</v>
      </c>
      <c r="BP53" s="57">
        <v>0</v>
      </c>
      <c r="BQ53" s="57">
        <v>0</v>
      </c>
      <c r="BR53" s="57">
        <v>0</v>
      </c>
      <c r="BS53" s="57">
        <v>0</v>
      </c>
      <c r="BT53" s="57">
        <v>0</v>
      </c>
      <c r="BU53" s="57">
        <v>0</v>
      </c>
      <c r="BV53" s="57">
        <v>0</v>
      </c>
      <c r="BW53" s="57">
        <v>0</v>
      </c>
      <c r="BX53" s="57">
        <v>0</v>
      </c>
      <c r="BY53" s="57">
        <v>0</v>
      </c>
      <c r="BZ53" s="57">
        <v>0</v>
      </c>
      <c r="CA53" s="57">
        <v>0</v>
      </c>
      <c r="CB53" s="57">
        <v>0</v>
      </c>
      <c r="CC53" s="57">
        <v>0</v>
      </c>
      <c r="CD53" s="57">
        <v>0</v>
      </c>
      <c r="CE53" s="57">
        <v>0</v>
      </c>
      <c r="CF53" s="57">
        <v>0</v>
      </c>
      <c r="CG53" s="57">
        <v>0</v>
      </c>
      <c r="CH53" s="57">
        <v>0</v>
      </c>
      <c r="CI53" s="57">
        <v>0</v>
      </c>
      <c r="CJ53" s="57">
        <v>0</v>
      </c>
      <c r="CK53" s="57">
        <v>0</v>
      </c>
      <c r="CL53" s="57">
        <v>0</v>
      </c>
      <c r="CM53" s="57">
        <v>0</v>
      </c>
      <c r="CN53" s="57">
        <v>0</v>
      </c>
      <c r="CO53" s="57">
        <v>0</v>
      </c>
      <c r="CP53" s="57">
        <v>0</v>
      </c>
      <c r="CQ53" s="57">
        <v>0</v>
      </c>
      <c r="CR53" s="57">
        <v>0</v>
      </c>
      <c r="CS53" s="57">
        <v>0</v>
      </c>
      <c r="CT53" s="57">
        <v>0</v>
      </c>
      <c r="CU53" s="57">
        <v>0</v>
      </c>
      <c r="CV53" s="57">
        <v>0</v>
      </c>
      <c r="CW53" s="57">
        <v>0</v>
      </c>
      <c r="CX53" s="57">
        <v>0</v>
      </c>
      <c r="CY53" s="57">
        <v>0</v>
      </c>
      <c r="CZ53" s="57">
        <v>0</v>
      </c>
      <c r="DA53" s="57">
        <v>0</v>
      </c>
      <c r="DB53" s="57">
        <v>0</v>
      </c>
      <c r="DC53" s="57">
        <v>0</v>
      </c>
      <c r="DD53" s="57">
        <v>0</v>
      </c>
      <c r="DE53" s="57">
        <v>0</v>
      </c>
      <c r="DF53" s="57">
        <v>0</v>
      </c>
      <c r="DG53" s="57">
        <v>0</v>
      </c>
      <c r="DH53" s="57">
        <v>0</v>
      </c>
      <c r="DI53" s="57">
        <v>0</v>
      </c>
      <c r="DJ53" s="57">
        <v>0</v>
      </c>
      <c r="DK53" s="57">
        <v>0</v>
      </c>
      <c r="DL53" s="57">
        <v>0</v>
      </c>
      <c r="DM53" s="57">
        <v>0</v>
      </c>
      <c r="DN53" s="57">
        <v>0</v>
      </c>
      <c r="DO53" s="57">
        <v>0</v>
      </c>
      <c r="DP53" s="57">
        <v>0</v>
      </c>
      <c r="DQ53" s="57">
        <v>0</v>
      </c>
      <c r="DR53" s="57">
        <v>0</v>
      </c>
      <c r="DS53" s="57">
        <v>0</v>
      </c>
      <c r="DT53" s="57">
        <v>0</v>
      </c>
      <c r="DU53" s="57">
        <v>0</v>
      </c>
      <c r="DV53" s="57">
        <v>0</v>
      </c>
      <c r="DW53" s="57">
        <v>0</v>
      </c>
      <c r="DX53" s="57">
        <v>0</v>
      </c>
      <c r="DY53" s="57">
        <v>0</v>
      </c>
      <c r="DZ53" s="57">
        <v>0</v>
      </c>
      <c r="EA53" s="57">
        <v>0</v>
      </c>
      <c r="EB53" s="57">
        <v>0</v>
      </c>
      <c r="EC53" s="57">
        <v>0</v>
      </c>
      <c r="ED53" s="57">
        <v>0</v>
      </c>
      <c r="EE53" s="57">
        <v>0</v>
      </c>
      <c r="EF53" s="57">
        <v>0</v>
      </c>
      <c r="EG53" s="57">
        <v>0</v>
      </c>
      <c r="EH53" s="57">
        <v>0</v>
      </c>
    </row>
    <row r="54" spans="1:138">
      <c r="A54" s="54" t="s">
        <v>318</v>
      </c>
      <c r="B54" s="54" t="s">
        <v>22</v>
      </c>
      <c r="C54" s="55">
        <v>47500</v>
      </c>
      <c r="D54" s="56">
        <v>0</v>
      </c>
      <c r="E54" s="56">
        <v>0</v>
      </c>
      <c r="F54" s="56">
        <v>47500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56">
        <v>0</v>
      </c>
      <c r="Z54" s="57">
        <v>0</v>
      </c>
      <c r="AA54" s="57">
        <v>0</v>
      </c>
      <c r="AB54" s="58">
        <v>0</v>
      </c>
      <c r="AC54" s="58">
        <v>0</v>
      </c>
      <c r="AD54" s="58">
        <v>0</v>
      </c>
      <c r="AE54" s="58">
        <v>0</v>
      </c>
      <c r="AF54" s="59">
        <v>0</v>
      </c>
      <c r="AG54" s="57">
        <v>0</v>
      </c>
      <c r="AH54" s="58">
        <v>0</v>
      </c>
      <c r="AI54" s="57">
        <v>0</v>
      </c>
      <c r="AJ54" s="57">
        <v>0</v>
      </c>
      <c r="AK54" s="57">
        <v>0</v>
      </c>
      <c r="AL54" s="57">
        <v>0</v>
      </c>
      <c r="AM54" s="57">
        <v>0</v>
      </c>
      <c r="AN54" s="57">
        <v>0</v>
      </c>
      <c r="AO54" s="57">
        <v>0</v>
      </c>
      <c r="AP54" s="57">
        <v>0</v>
      </c>
      <c r="AQ54" s="57">
        <v>0</v>
      </c>
      <c r="AR54" s="57">
        <v>0</v>
      </c>
      <c r="AS54" s="57">
        <v>0</v>
      </c>
      <c r="AT54" s="57">
        <v>0</v>
      </c>
      <c r="AU54" s="57">
        <v>0</v>
      </c>
      <c r="AV54" s="57">
        <v>0</v>
      </c>
      <c r="AW54" s="57">
        <v>0</v>
      </c>
      <c r="AX54" s="57">
        <v>0</v>
      </c>
      <c r="AY54" s="57">
        <v>0</v>
      </c>
      <c r="AZ54" s="57">
        <v>0</v>
      </c>
      <c r="BA54" s="57">
        <v>0</v>
      </c>
      <c r="BB54" s="57">
        <v>0</v>
      </c>
      <c r="BC54" s="57">
        <v>0</v>
      </c>
      <c r="BD54" s="57">
        <v>0</v>
      </c>
      <c r="BE54" s="57">
        <v>0</v>
      </c>
      <c r="BF54" s="57">
        <v>0</v>
      </c>
      <c r="BG54" s="57">
        <v>0</v>
      </c>
      <c r="BH54" s="57">
        <v>0</v>
      </c>
      <c r="BI54" s="57">
        <v>0</v>
      </c>
      <c r="BJ54" s="58">
        <v>0</v>
      </c>
      <c r="BK54" s="57">
        <v>0</v>
      </c>
      <c r="BL54" s="57">
        <v>0</v>
      </c>
      <c r="BM54" s="57">
        <v>0</v>
      </c>
      <c r="BN54" s="57">
        <v>0</v>
      </c>
      <c r="BO54" s="57">
        <v>0</v>
      </c>
      <c r="BP54" s="57">
        <v>0</v>
      </c>
      <c r="BQ54" s="57">
        <v>0</v>
      </c>
      <c r="BR54" s="57">
        <v>0</v>
      </c>
      <c r="BS54" s="57">
        <v>0</v>
      </c>
      <c r="BT54" s="57">
        <v>0</v>
      </c>
      <c r="BU54" s="57">
        <v>0</v>
      </c>
      <c r="BV54" s="57">
        <v>0</v>
      </c>
      <c r="BW54" s="57">
        <v>0</v>
      </c>
      <c r="BX54" s="57">
        <v>0</v>
      </c>
      <c r="BY54" s="57">
        <v>0</v>
      </c>
      <c r="BZ54" s="57">
        <v>0</v>
      </c>
      <c r="CA54" s="57">
        <v>0</v>
      </c>
      <c r="CB54" s="57">
        <v>0</v>
      </c>
      <c r="CC54" s="57">
        <v>0</v>
      </c>
      <c r="CD54" s="57">
        <v>0</v>
      </c>
      <c r="CE54" s="57">
        <v>0</v>
      </c>
      <c r="CF54" s="57">
        <v>0</v>
      </c>
      <c r="CG54" s="57">
        <v>0</v>
      </c>
      <c r="CH54" s="57">
        <v>0</v>
      </c>
      <c r="CI54" s="57">
        <v>0</v>
      </c>
      <c r="CJ54" s="57">
        <v>0</v>
      </c>
      <c r="CK54" s="57">
        <v>0</v>
      </c>
      <c r="CL54" s="57">
        <v>0</v>
      </c>
      <c r="CM54" s="57">
        <v>0</v>
      </c>
      <c r="CN54" s="57">
        <v>0</v>
      </c>
      <c r="CO54" s="57">
        <v>0</v>
      </c>
      <c r="CP54" s="57">
        <v>0</v>
      </c>
      <c r="CQ54" s="57">
        <v>0</v>
      </c>
      <c r="CR54" s="57">
        <v>0</v>
      </c>
      <c r="CS54" s="57">
        <v>0</v>
      </c>
      <c r="CT54" s="57">
        <v>0</v>
      </c>
      <c r="CU54" s="57">
        <v>0</v>
      </c>
      <c r="CV54" s="57">
        <v>0</v>
      </c>
      <c r="CW54" s="57">
        <v>0</v>
      </c>
      <c r="CX54" s="57">
        <v>0</v>
      </c>
      <c r="CY54" s="57">
        <v>0</v>
      </c>
      <c r="CZ54" s="57">
        <v>0</v>
      </c>
      <c r="DA54" s="57">
        <v>0</v>
      </c>
      <c r="DB54" s="57">
        <v>0</v>
      </c>
      <c r="DC54" s="57">
        <v>0</v>
      </c>
      <c r="DD54" s="57">
        <v>0</v>
      </c>
      <c r="DE54" s="57">
        <v>0</v>
      </c>
      <c r="DF54" s="57">
        <v>0</v>
      </c>
      <c r="DG54" s="57">
        <v>0</v>
      </c>
      <c r="DH54" s="57">
        <v>0</v>
      </c>
      <c r="DI54" s="57">
        <v>0</v>
      </c>
      <c r="DJ54" s="57">
        <v>0</v>
      </c>
      <c r="DK54" s="57">
        <v>0</v>
      </c>
      <c r="DL54" s="57">
        <v>0</v>
      </c>
      <c r="DM54" s="57">
        <v>0</v>
      </c>
      <c r="DN54" s="57">
        <v>0</v>
      </c>
      <c r="DO54" s="57">
        <v>0</v>
      </c>
      <c r="DP54" s="57">
        <v>0</v>
      </c>
      <c r="DQ54" s="57">
        <v>0</v>
      </c>
      <c r="DR54" s="57">
        <v>0</v>
      </c>
      <c r="DS54" s="57">
        <v>0</v>
      </c>
      <c r="DT54" s="57">
        <v>0</v>
      </c>
      <c r="DU54" s="57">
        <v>0</v>
      </c>
      <c r="DV54" s="57">
        <v>0</v>
      </c>
      <c r="DW54" s="57">
        <v>0</v>
      </c>
      <c r="DX54" s="57">
        <v>0</v>
      </c>
      <c r="DY54" s="57">
        <v>0</v>
      </c>
      <c r="DZ54" s="57">
        <v>0</v>
      </c>
      <c r="EA54" s="57">
        <v>0</v>
      </c>
      <c r="EB54" s="57">
        <v>0</v>
      </c>
      <c r="EC54" s="57">
        <v>0</v>
      </c>
      <c r="ED54" s="57">
        <v>0</v>
      </c>
      <c r="EE54" s="57">
        <v>0</v>
      </c>
      <c r="EF54" s="57">
        <v>0</v>
      </c>
      <c r="EG54" s="57">
        <v>0</v>
      </c>
      <c r="EH54" s="57">
        <v>0</v>
      </c>
    </row>
    <row r="55" spans="1:138">
      <c r="A55" s="54" t="s">
        <v>318</v>
      </c>
      <c r="B55" s="54" t="s">
        <v>23</v>
      </c>
      <c r="C55" s="55">
        <v>70863.790000000008</v>
      </c>
      <c r="D55" s="56">
        <v>8689.14</v>
      </c>
      <c r="E55" s="56">
        <v>153.91</v>
      </c>
      <c r="F55" s="56">
        <v>2923</v>
      </c>
      <c r="G55" s="56">
        <v>20588.95</v>
      </c>
      <c r="H55" s="56">
        <v>0</v>
      </c>
      <c r="I55" s="56">
        <v>0</v>
      </c>
      <c r="J55" s="56">
        <v>970</v>
      </c>
      <c r="K55" s="56">
        <v>0</v>
      </c>
      <c r="L55" s="56">
        <v>919</v>
      </c>
      <c r="M55" s="56">
        <v>1446</v>
      </c>
      <c r="N55" s="56">
        <v>735</v>
      </c>
      <c r="O55" s="56">
        <v>1199</v>
      </c>
      <c r="P55" s="56">
        <v>4846.37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1875</v>
      </c>
      <c r="X55" s="56">
        <v>0</v>
      </c>
      <c r="Y55" s="56">
        <v>0</v>
      </c>
      <c r="Z55" s="57">
        <v>0</v>
      </c>
      <c r="AA55" s="57">
        <v>0</v>
      </c>
      <c r="AB55" s="58">
        <v>0</v>
      </c>
      <c r="AC55" s="58">
        <v>2857.7</v>
      </c>
      <c r="AD55" s="58">
        <v>2848</v>
      </c>
      <c r="AE55" s="58">
        <v>0</v>
      </c>
      <c r="AF55" s="59">
        <v>0</v>
      </c>
      <c r="AG55" s="57">
        <v>0</v>
      </c>
      <c r="AH55" s="58">
        <v>20812.72</v>
      </c>
      <c r="AI55" s="57">
        <v>0</v>
      </c>
      <c r="AJ55" s="57">
        <v>0</v>
      </c>
      <c r="AK55" s="57">
        <v>0</v>
      </c>
      <c r="AL55" s="57">
        <v>0</v>
      </c>
      <c r="AM55" s="57">
        <v>0</v>
      </c>
      <c r="AN55" s="57">
        <v>0</v>
      </c>
      <c r="AO55" s="57">
        <v>0</v>
      </c>
      <c r="AP55" s="57">
        <v>2081</v>
      </c>
      <c r="AQ55" s="57">
        <v>0</v>
      </c>
      <c r="AR55" s="57">
        <v>0</v>
      </c>
      <c r="AS55" s="57">
        <v>0</v>
      </c>
      <c r="AT55" s="57">
        <v>0</v>
      </c>
      <c r="AU55" s="57">
        <v>776.7</v>
      </c>
      <c r="AV55" s="57">
        <v>0</v>
      </c>
      <c r="AW55" s="57">
        <v>0</v>
      </c>
      <c r="AX55" s="57">
        <v>0</v>
      </c>
      <c r="AY55" s="57">
        <v>2642</v>
      </c>
      <c r="AZ55" s="57">
        <v>206</v>
      </c>
      <c r="BA55" s="57">
        <v>0</v>
      </c>
      <c r="BB55" s="57">
        <v>0</v>
      </c>
      <c r="BC55" s="57">
        <v>0</v>
      </c>
      <c r="BD55" s="57">
        <v>5715</v>
      </c>
      <c r="BE55" s="57">
        <v>0</v>
      </c>
      <c r="BF55" s="57">
        <v>0</v>
      </c>
      <c r="BG55" s="57">
        <v>0</v>
      </c>
      <c r="BH55" s="57">
        <v>0</v>
      </c>
      <c r="BI55" s="57">
        <v>0</v>
      </c>
      <c r="BJ55" s="58">
        <v>15097.720000000001</v>
      </c>
      <c r="BK55" s="57">
        <v>1141.75</v>
      </c>
      <c r="BL55" s="57">
        <v>0</v>
      </c>
      <c r="BM55" s="57">
        <v>1658.25</v>
      </c>
      <c r="BN55" s="57">
        <v>0</v>
      </c>
      <c r="BO55" s="57">
        <v>290</v>
      </c>
      <c r="BP55" s="57">
        <v>0</v>
      </c>
      <c r="BQ55" s="57">
        <v>1092</v>
      </c>
      <c r="BR55" s="57">
        <v>0</v>
      </c>
      <c r="BS55" s="57">
        <v>0</v>
      </c>
      <c r="BT55" s="57">
        <v>1560</v>
      </c>
      <c r="BU55" s="57">
        <v>0</v>
      </c>
      <c r="BV55" s="57">
        <v>0</v>
      </c>
      <c r="BW55" s="57">
        <v>2225.4499999999998</v>
      </c>
      <c r="BX55" s="57">
        <v>0</v>
      </c>
      <c r="BY55" s="57">
        <v>0</v>
      </c>
      <c r="BZ55" s="57">
        <v>712</v>
      </c>
      <c r="CA55" s="57">
        <v>0</v>
      </c>
      <c r="CB55" s="57">
        <v>1559</v>
      </c>
      <c r="CC55" s="57">
        <v>0</v>
      </c>
      <c r="CD55" s="57">
        <v>0</v>
      </c>
      <c r="CE55" s="57">
        <v>0</v>
      </c>
      <c r="CF55" s="57">
        <v>527.27</v>
      </c>
      <c r="CG55" s="57">
        <v>0</v>
      </c>
      <c r="CH55" s="57">
        <v>0</v>
      </c>
      <c r="CI55" s="57">
        <v>0</v>
      </c>
      <c r="CJ55" s="57">
        <v>0</v>
      </c>
      <c r="CK55" s="57">
        <v>0</v>
      </c>
      <c r="CL55" s="57">
        <v>0</v>
      </c>
      <c r="CM55" s="57">
        <v>2880</v>
      </c>
      <c r="CN55" s="57">
        <v>0</v>
      </c>
      <c r="CO55" s="57">
        <v>0</v>
      </c>
      <c r="CP55" s="57">
        <v>0</v>
      </c>
      <c r="CQ55" s="57">
        <v>0</v>
      </c>
      <c r="CR55" s="57">
        <v>672</v>
      </c>
      <c r="CS55" s="57">
        <v>0</v>
      </c>
      <c r="CT55" s="57">
        <v>0</v>
      </c>
      <c r="CU55" s="57">
        <v>0</v>
      </c>
      <c r="CV55" s="57">
        <v>0</v>
      </c>
      <c r="CW55" s="57">
        <v>0</v>
      </c>
      <c r="CX55" s="57">
        <v>0</v>
      </c>
      <c r="CY55" s="57">
        <v>0</v>
      </c>
      <c r="CZ55" s="57">
        <v>0</v>
      </c>
      <c r="DA55" s="57">
        <v>0</v>
      </c>
      <c r="DB55" s="57">
        <v>0</v>
      </c>
      <c r="DC55" s="57">
        <v>0</v>
      </c>
      <c r="DD55" s="57">
        <v>0</v>
      </c>
      <c r="DE55" s="57">
        <v>780</v>
      </c>
      <c r="DF55" s="57">
        <v>0</v>
      </c>
      <c r="DG55" s="57">
        <v>0</v>
      </c>
      <c r="DH55" s="57">
        <v>0</v>
      </c>
      <c r="DI55" s="57">
        <v>0</v>
      </c>
      <c r="DJ55" s="57">
        <v>0</v>
      </c>
      <c r="DK55" s="57">
        <v>0</v>
      </c>
      <c r="DL55" s="57">
        <v>0</v>
      </c>
      <c r="DM55" s="57">
        <v>0</v>
      </c>
      <c r="DN55" s="57">
        <v>0</v>
      </c>
      <c r="DO55" s="57">
        <v>0</v>
      </c>
      <c r="DP55" s="57">
        <v>0</v>
      </c>
      <c r="DQ55" s="57">
        <v>0</v>
      </c>
      <c r="DR55" s="57">
        <v>0</v>
      </c>
      <c r="DS55" s="57">
        <v>0</v>
      </c>
      <c r="DT55" s="57">
        <v>0</v>
      </c>
      <c r="DU55" s="57">
        <v>0</v>
      </c>
      <c r="DV55" s="57">
        <v>0</v>
      </c>
      <c r="DW55" s="57">
        <v>0</v>
      </c>
      <c r="DX55" s="57">
        <v>0</v>
      </c>
      <c r="DY55" s="57">
        <v>0</v>
      </c>
      <c r="DZ55" s="57">
        <v>0</v>
      </c>
      <c r="EA55" s="57">
        <v>0</v>
      </c>
      <c r="EB55" s="57">
        <v>0</v>
      </c>
      <c r="EC55" s="57">
        <v>0</v>
      </c>
      <c r="ED55" s="57">
        <v>0</v>
      </c>
      <c r="EE55" s="57">
        <v>0</v>
      </c>
      <c r="EF55" s="57">
        <v>0</v>
      </c>
      <c r="EG55" s="57">
        <v>0</v>
      </c>
      <c r="EH55" s="57">
        <v>0</v>
      </c>
    </row>
    <row r="56" spans="1:138">
      <c r="A56" s="54" t="s">
        <v>318</v>
      </c>
      <c r="B56" s="54" t="s">
        <v>24</v>
      </c>
      <c r="C56" s="55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7">
        <v>0</v>
      </c>
      <c r="AA56" s="57">
        <v>0</v>
      </c>
      <c r="AB56" s="58">
        <v>0</v>
      </c>
      <c r="AC56" s="58">
        <v>0</v>
      </c>
      <c r="AD56" s="58">
        <v>0</v>
      </c>
      <c r="AE56" s="58">
        <v>0</v>
      </c>
      <c r="AF56" s="59">
        <v>0</v>
      </c>
      <c r="AG56" s="57">
        <v>0</v>
      </c>
      <c r="AH56" s="58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>
        <v>0</v>
      </c>
      <c r="AP56" s="57">
        <v>0</v>
      </c>
      <c r="AQ56" s="57">
        <v>0</v>
      </c>
      <c r="AR56" s="57">
        <v>0</v>
      </c>
      <c r="AS56" s="57">
        <v>0</v>
      </c>
      <c r="AT56" s="57">
        <v>0</v>
      </c>
      <c r="AU56" s="57">
        <v>0</v>
      </c>
      <c r="AV56" s="57">
        <v>0</v>
      </c>
      <c r="AW56" s="57">
        <v>0</v>
      </c>
      <c r="AX56" s="57">
        <v>0</v>
      </c>
      <c r="AY56" s="57">
        <v>0</v>
      </c>
      <c r="AZ56" s="57">
        <v>0</v>
      </c>
      <c r="BA56" s="57">
        <v>0</v>
      </c>
      <c r="BB56" s="57">
        <v>0</v>
      </c>
      <c r="BC56" s="57">
        <v>0</v>
      </c>
      <c r="BD56" s="57">
        <v>0</v>
      </c>
      <c r="BE56" s="57">
        <v>0</v>
      </c>
      <c r="BF56" s="57">
        <v>0</v>
      </c>
      <c r="BG56" s="57">
        <v>0</v>
      </c>
      <c r="BH56" s="57">
        <v>0</v>
      </c>
      <c r="BI56" s="57">
        <v>0</v>
      </c>
      <c r="BJ56" s="58">
        <v>0</v>
      </c>
      <c r="BK56" s="57">
        <v>0</v>
      </c>
      <c r="BL56" s="57">
        <v>0</v>
      </c>
      <c r="BM56" s="57">
        <v>0</v>
      </c>
      <c r="BN56" s="57">
        <v>0</v>
      </c>
      <c r="BO56" s="57">
        <v>0</v>
      </c>
      <c r="BP56" s="57">
        <v>0</v>
      </c>
      <c r="BQ56" s="57">
        <v>0</v>
      </c>
      <c r="BR56" s="57">
        <v>0</v>
      </c>
      <c r="BS56" s="57">
        <v>0</v>
      </c>
      <c r="BT56" s="57">
        <v>0</v>
      </c>
      <c r="BU56" s="57">
        <v>0</v>
      </c>
      <c r="BV56" s="57">
        <v>0</v>
      </c>
      <c r="BW56" s="57">
        <v>0</v>
      </c>
      <c r="BX56" s="57">
        <v>0</v>
      </c>
      <c r="BY56" s="57">
        <v>0</v>
      </c>
      <c r="BZ56" s="57">
        <v>0</v>
      </c>
      <c r="CA56" s="57">
        <v>0</v>
      </c>
      <c r="CB56" s="57">
        <v>0</v>
      </c>
      <c r="CC56" s="57">
        <v>0</v>
      </c>
      <c r="CD56" s="57">
        <v>0</v>
      </c>
      <c r="CE56" s="57">
        <v>0</v>
      </c>
      <c r="CF56" s="57">
        <v>0</v>
      </c>
      <c r="CG56" s="57">
        <v>0</v>
      </c>
      <c r="CH56" s="57">
        <v>0</v>
      </c>
      <c r="CI56" s="57">
        <v>0</v>
      </c>
      <c r="CJ56" s="57">
        <v>0</v>
      </c>
      <c r="CK56" s="57">
        <v>0</v>
      </c>
      <c r="CL56" s="57">
        <v>0</v>
      </c>
      <c r="CM56" s="57">
        <v>0</v>
      </c>
      <c r="CN56" s="57">
        <v>0</v>
      </c>
      <c r="CO56" s="57">
        <v>0</v>
      </c>
      <c r="CP56" s="57">
        <v>0</v>
      </c>
      <c r="CQ56" s="57">
        <v>0</v>
      </c>
      <c r="CR56" s="57">
        <v>0</v>
      </c>
      <c r="CS56" s="57">
        <v>0</v>
      </c>
      <c r="CT56" s="57">
        <v>0</v>
      </c>
      <c r="CU56" s="57">
        <v>0</v>
      </c>
      <c r="CV56" s="57">
        <v>0</v>
      </c>
      <c r="CW56" s="57">
        <v>0</v>
      </c>
      <c r="CX56" s="57">
        <v>0</v>
      </c>
      <c r="CY56" s="57">
        <v>0</v>
      </c>
      <c r="CZ56" s="57">
        <v>0</v>
      </c>
      <c r="DA56" s="57">
        <v>0</v>
      </c>
      <c r="DB56" s="57">
        <v>0</v>
      </c>
      <c r="DC56" s="57">
        <v>0</v>
      </c>
      <c r="DD56" s="57">
        <v>0</v>
      </c>
      <c r="DE56" s="57">
        <v>0</v>
      </c>
      <c r="DF56" s="57">
        <v>0</v>
      </c>
      <c r="DG56" s="57">
        <v>0</v>
      </c>
      <c r="DH56" s="57">
        <v>0</v>
      </c>
      <c r="DI56" s="57">
        <v>0</v>
      </c>
      <c r="DJ56" s="57">
        <v>0</v>
      </c>
      <c r="DK56" s="57">
        <v>0</v>
      </c>
      <c r="DL56" s="57">
        <v>0</v>
      </c>
      <c r="DM56" s="57">
        <v>0</v>
      </c>
      <c r="DN56" s="57">
        <v>0</v>
      </c>
      <c r="DO56" s="57">
        <v>0</v>
      </c>
      <c r="DP56" s="57">
        <v>0</v>
      </c>
      <c r="DQ56" s="57">
        <v>0</v>
      </c>
      <c r="DR56" s="57">
        <v>0</v>
      </c>
      <c r="DS56" s="57">
        <v>0</v>
      </c>
      <c r="DT56" s="57">
        <v>0</v>
      </c>
      <c r="DU56" s="57">
        <v>0</v>
      </c>
      <c r="DV56" s="57">
        <v>0</v>
      </c>
      <c r="DW56" s="57">
        <v>0</v>
      </c>
      <c r="DX56" s="57">
        <v>0</v>
      </c>
      <c r="DY56" s="57">
        <v>0</v>
      </c>
      <c r="DZ56" s="57">
        <v>0</v>
      </c>
      <c r="EA56" s="57">
        <v>0</v>
      </c>
      <c r="EB56" s="57">
        <v>0</v>
      </c>
      <c r="EC56" s="57">
        <v>0</v>
      </c>
      <c r="ED56" s="57">
        <v>0</v>
      </c>
      <c r="EE56" s="57">
        <v>0</v>
      </c>
      <c r="EF56" s="57">
        <v>0</v>
      </c>
      <c r="EG56" s="57">
        <v>0</v>
      </c>
      <c r="EH56" s="57">
        <v>0</v>
      </c>
    </row>
    <row r="57" spans="1:138">
      <c r="A57" s="54" t="s">
        <v>318</v>
      </c>
      <c r="B57" s="54" t="s">
        <v>25</v>
      </c>
      <c r="C57" s="55">
        <v>0</v>
      </c>
      <c r="D57" s="56">
        <v>0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56">
        <v>0</v>
      </c>
      <c r="Z57" s="57">
        <v>0</v>
      </c>
      <c r="AA57" s="57">
        <v>0</v>
      </c>
      <c r="AB57" s="58">
        <v>0</v>
      </c>
      <c r="AC57" s="58">
        <v>0</v>
      </c>
      <c r="AD57" s="58">
        <v>0</v>
      </c>
      <c r="AE57" s="58">
        <v>0</v>
      </c>
      <c r="AF57" s="59">
        <v>0</v>
      </c>
      <c r="AG57" s="57">
        <v>0</v>
      </c>
      <c r="AH57" s="58">
        <v>0</v>
      </c>
      <c r="AI57" s="57">
        <v>0</v>
      </c>
      <c r="AJ57" s="57">
        <v>0</v>
      </c>
      <c r="AK57" s="57">
        <v>0</v>
      </c>
      <c r="AL57" s="57">
        <v>0</v>
      </c>
      <c r="AM57" s="57">
        <v>0</v>
      </c>
      <c r="AN57" s="57">
        <v>0</v>
      </c>
      <c r="AO57" s="57">
        <v>0</v>
      </c>
      <c r="AP57" s="57">
        <v>0</v>
      </c>
      <c r="AQ57" s="57">
        <v>0</v>
      </c>
      <c r="AR57" s="57">
        <v>0</v>
      </c>
      <c r="AS57" s="57">
        <v>0</v>
      </c>
      <c r="AT57" s="57">
        <v>0</v>
      </c>
      <c r="AU57" s="57">
        <v>0</v>
      </c>
      <c r="AV57" s="57">
        <v>0</v>
      </c>
      <c r="AW57" s="57">
        <v>0</v>
      </c>
      <c r="AX57" s="57">
        <v>0</v>
      </c>
      <c r="AY57" s="57">
        <v>0</v>
      </c>
      <c r="AZ57" s="57">
        <v>0</v>
      </c>
      <c r="BA57" s="57">
        <v>0</v>
      </c>
      <c r="BB57" s="57">
        <v>0</v>
      </c>
      <c r="BC57" s="57">
        <v>0</v>
      </c>
      <c r="BD57" s="57">
        <v>0</v>
      </c>
      <c r="BE57" s="57">
        <v>0</v>
      </c>
      <c r="BF57" s="57">
        <v>0</v>
      </c>
      <c r="BG57" s="57">
        <v>0</v>
      </c>
      <c r="BH57" s="57">
        <v>0</v>
      </c>
      <c r="BI57" s="57">
        <v>0</v>
      </c>
      <c r="BJ57" s="58">
        <v>0</v>
      </c>
      <c r="BK57" s="57">
        <v>0</v>
      </c>
      <c r="BL57" s="57">
        <v>0</v>
      </c>
      <c r="BM57" s="57">
        <v>0</v>
      </c>
      <c r="BN57" s="57">
        <v>0</v>
      </c>
      <c r="BO57" s="57">
        <v>0</v>
      </c>
      <c r="BP57" s="57">
        <v>0</v>
      </c>
      <c r="BQ57" s="57">
        <v>0</v>
      </c>
      <c r="BR57" s="57">
        <v>0</v>
      </c>
      <c r="BS57" s="57">
        <v>0</v>
      </c>
      <c r="BT57" s="57">
        <v>0</v>
      </c>
      <c r="BU57" s="57">
        <v>0</v>
      </c>
      <c r="BV57" s="57">
        <v>0</v>
      </c>
      <c r="BW57" s="57">
        <v>0</v>
      </c>
      <c r="BX57" s="57">
        <v>0</v>
      </c>
      <c r="BY57" s="57">
        <v>0</v>
      </c>
      <c r="BZ57" s="57">
        <v>0</v>
      </c>
      <c r="CA57" s="57">
        <v>0</v>
      </c>
      <c r="CB57" s="57">
        <v>0</v>
      </c>
      <c r="CC57" s="57">
        <v>0</v>
      </c>
      <c r="CD57" s="57">
        <v>0</v>
      </c>
      <c r="CE57" s="57">
        <v>0</v>
      </c>
      <c r="CF57" s="57">
        <v>0</v>
      </c>
      <c r="CG57" s="57">
        <v>0</v>
      </c>
      <c r="CH57" s="57">
        <v>0</v>
      </c>
      <c r="CI57" s="57">
        <v>0</v>
      </c>
      <c r="CJ57" s="57">
        <v>0</v>
      </c>
      <c r="CK57" s="57">
        <v>0</v>
      </c>
      <c r="CL57" s="57">
        <v>0</v>
      </c>
      <c r="CM57" s="57">
        <v>0</v>
      </c>
      <c r="CN57" s="57">
        <v>0</v>
      </c>
      <c r="CO57" s="57">
        <v>0</v>
      </c>
      <c r="CP57" s="57">
        <v>0</v>
      </c>
      <c r="CQ57" s="57">
        <v>0</v>
      </c>
      <c r="CR57" s="57">
        <v>0</v>
      </c>
      <c r="CS57" s="57">
        <v>0</v>
      </c>
      <c r="CT57" s="57">
        <v>0</v>
      </c>
      <c r="CU57" s="57">
        <v>0</v>
      </c>
      <c r="CV57" s="57">
        <v>0</v>
      </c>
      <c r="CW57" s="57">
        <v>0</v>
      </c>
      <c r="CX57" s="57">
        <v>0</v>
      </c>
      <c r="CY57" s="57">
        <v>0</v>
      </c>
      <c r="CZ57" s="57">
        <v>0</v>
      </c>
      <c r="DA57" s="57">
        <v>0</v>
      </c>
      <c r="DB57" s="57">
        <v>0</v>
      </c>
      <c r="DC57" s="57">
        <v>0</v>
      </c>
      <c r="DD57" s="57">
        <v>0</v>
      </c>
      <c r="DE57" s="57">
        <v>0</v>
      </c>
      <c r="DF57" s="57">
        <v>0</v>
      </c>
      <c r="DG57" s="57">
        <v>0</v>
      </c>
      <c r="DH57" s="57">
        <v>0</v>
      </c>
      <c r="DI57" s="57">
        <v>0</v>
      </c>
      <c r="DJ57" s="57">
        <v>0</v>
      </c>
      <c r="DK57" s="57">
        <v>0</v>
      </c>
      <c r="DL57" s="57">
        <v>0</v>
      </c>
      <c r="DM57" s="57">
        <v>0</v>
      </c>
      <c r="DN57" s="57">
        <v>0</v>
      </c>
      <c r="DO57" s="57">
        <v>0</v>
      </c>
      <c r="DP57" s="57">
        <v>0</v>
      </c>
      <c r="DQ57" s="57">
        <v>0</v>
      </c>
      <c r="DR57" s="57">
        <v>0</v>
      </c>
      <c r="DS57" s="57">
        <v>0</v>
      </c>
      <c r="DT57" s="57">
        <v>0</v>
      </c>
      <c r="DU57" s="57">
        <v>0</v>
      </c>
      <c r="DV57" s="57">
        <v>0</v>
      </c>
      <c r="DW57" s="57">
        <v>0</v>
      </c>
      <c r="DX57" s="57">
        <v>0</v>
      </c>
      <c r="DY57" s="57">
        <v>0</v>
      </c>
      <c r="DZ57" s="57">
        <v>0</v>
      </c>
      <c r="EA57" s="57">
        <v>0</v>
      </c>
      <c r="EB57" s="57">
        <v>0</v>
      </c>
      <c r="EC57" s="57">
        <v>0</v>
      </c>
      <c r="ED57" s="57">
        <v>0</v>
      </c>
      <c r="EE57" s="57">
        <v>0</v>
      </c>
      <c r="EF57" s="57">
        <v>0</v>
      </c>
      <c r="EG57" s="57">
        <v>0</v>
      </c>
      <c r="EH57" s="57">
        <v>0</v>
      </c>
    </row>
    <row r="58" spans="1:138">
      <c r="A58" s="54" t="s">
        <v>318</v>
      </c>
      <c r="B58" s="54" t="s">
        <v>26</v>
      </c>
      <c r="C58" s="62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57">
        <v>0</v>
      </c>
      <c r="AA58" s="57">
        <v>0</v>
      </c>
      <c r="AB58" s="58">
        <v>0</v>
      </c>
      <c r="AC58" s="58">
        <v>0</v>
      </c>
      <c r="AD58" s="58">
        <v>0</v>
      </c>
      <c r="AE58" s="58">
        <v>0</v>
      </c>
      <c r="AF58" s="59">
        <v>0</v>
      </c>
      <c r="AG58" s="57">
        <v>0</v>
      </c>
      <c r="AH58" s="58">
        <v>0</v>
      </c>
      <c r="AI58" s="57">
        <v>0</v>
      </c>
      <c r="AJ58" s="57">
        <v>0</v>
      </c>
      <c r="AK58" s="57">
        <v>0</v>
      </c>
      <c r="AL58" s="57">
        <v>0</v>
      </c>
      <c r="AM58" s="57">
        <v>0</v>
      </c>
      <c r="AN58" s="57">
        <v>0</v>
      </c>
      <c r="AO58" s="57">
        <v>0</v>
      </c>
      <c r="AP58" s="57">
        <v>0</v>
      </c>
      <c r="AQ58" s="57">
        <v>0</v>
      </c>
      <c r="AR58" s="57">
        <v>0</v>
      </c>
      <c r="AS58" s="57">
        <v>0</v>
      </c>
      <c r="AT58" s="57">
        <v>0</v>
      </c>
      <c r="AU58" s="57">
        <v>0</v>
      </c>
      <c r="AV58" s="57">
        <v>0</v>
      </c>
      <c r="AW58" s="57">
        <v>0</v>
      </c>
      <c r="AX58" s="57">
        <v>0</v>
      </c>
      <c r="AY58" s="57">
        <v>0</v>
      </c>
      <c r="AZ58" s="57">
        <v>0</v>
      </c>
      <c r="BA58" s="57">
        <v>0</v>
      </c>
      <c r="BB58" s="57">
        <v>0</v>
      </c>
      <c r="BC58" s="57">
        <v>0</v>
      </c>
      <c r="BD58" s="57">
        <v>0</v>
      </c>
      <c r="BE58" s="57">
        <v>0</v>
      </c>
      <c r="BF58" s="57">
        <v>0</v>
      </c>
      <c r="BG58" s="57">
        <v>0</v>
      </c>
      <c r="BH58" s="57">
        <v>0</v>
      </c>
      <c r="BI58" s="57">
        <v>0</v>
      </c>
      <c r="BJ58" s="58">
        <v>0</v>
      </c>
      <c r="BK58" s="57">
        <v>0</v>
      </c>
      <c r="BL58" s="57">
        <v>0</v>
      </c>
      <c r="BM58" s="57">
        <v>0</v>
      </c>
      <c r="BN58" s="57">
        <v>0</v>
      </c>
      <c r="BO58" s="57">
        <v>0</v>
      </c>
      <c r="BP58" s="57">
        <v>0</v>
      </c>
      <c r="BQ58" s="57">
        <v>0</v>
      </c>
      <c r="BR58" s="57">
        <v>0</v>
      </c>
      <c r="BS58" s="57">
        <v>0</v>
      </c>
      <c r="BT58" s="57">
        <v>0</v>
      </c>
      <c r="BU58" s="57">
        <v>0</v>
      </c>
      <c r="BV58" s="57">
        <v>0</v>
      </c>
      <c r="BW58" s="57">
        <v>0</v>
      </c>
      <c r="BX58" s="57">
        <v>0</v>
      </c>
      <c r="BY58" s="57">
        <v>0</v>
      </c>
      <c r="BZ58" s="57">
        <v>0</v>
      </c>
      <c r="CA58" s="57">
        <v>0</v>
      </c>
      <c r="CB58" s="57">
        <v>0</v>
      </c>
      <c r="CC58" s="57">
        <v>0</v>
      </c>
      <c r="CD58" s="57">
        <v>0</v>
      </c>
      <c r="CE58" s="57">
        <v>0</v>
      </c>
      <c r="CF58" s="57">
        <v>0</v>
      </c>
      <c r="CG58" s="57">
        <v>0</v>
      </c>
      <c r="CH58" s="57">
        <v>0</v>
      </c>
      <c r="CI58" s="57">
        <v>0</v>
      </c>
      <c r="CJ58" s="57">
        <v>0</v>
      </c>
      <c r="CK58" s="57">
        <v>0</v>
      </c>
      <c r="CL58" s="57">
        <v>0</v>
      </c>
      <c r="CM58" s="57">
        <v>0</v>
      </c>
      <c r="CN58" s="57">
        <v>0</v>
      </c>
      <c r="CO58" s="57">
        <v>0</v>
      </c>
      <c r="CP58" s="57">
        <v>0</v>
      </c>
      <c r="CQ58" s="57">
        <v>0</v>
      </c>
      <c r="CR58" s="57">
        <v>0</v>
      </c>
      <c r="CS58" s="57">
        <v>0</v>
      </c>
      <c r="CT58" s="57">
        <v>0</v>
      </c>
      <c r="CU58" s="57">
        <v>0</v>
      </c>
      <c r="CV58" s="57">
        <v>0</v>
      </c>
      <c r="CW58" s="57">
        <v>0</v>
      </c>
      <c r="CX58" s="57">
        <v>0</v>
      </c>
      <c r="CY58" s="57">
        <v>0</v>
      </c>
      <c r="CZ58" s="57">
        <v>0</v>
      </c>
      <c r="DA58" s="57">
        <v>0</v>
      </c>
      <c r="DB58" s="57">
        <v>0</v>
      </c>
      <c r="DC58" s="57">
        <v>0</v>
      </c>
      <c r="DD58" s="57">
        <v>0</v>
      </c>
      <c r="DE58" s="57">
        <v>0</v>
      </c>
      <c r="DF58" s="57">
        <v>0</v>
      </c>
      <c r="DG58" s="57">
        <v>0</v>
      </c>
      <c r="DH58" s="57">
        <v>0</v>
      </c>
      <c r="DI58" s="57">
        <v>0</v>
      </c>
      <c r="DJ58" s="57">
        <v>0</v>
      </c>
      <c r="DK58" s="57">
        <v>0</v>
      </c>
      <c r="DL58" s="57">
        <v>0</v>
      </c>
      <c r="DM58" s="57">
        <v>0</v>
      </c>
      <c r="DN58" s="57">
        <v>0</v>
      </c>
      <c r="DO58" s="57">
        <v>0</v>
      </c>
      <c r="DP58" s="57">
        <v>0</v>
      </c>
      <c r="DQ58" s="57">
        <v>0</v>
      </c>
      <c r="DR58" s="57">
        <v>0</v>
      </c>
      <c r="DS58" s="57">
        <v>0</v>
      </c>
      <c r="DT58" s="57">
        <v>0</v>
      </c>
      <c r="DU58" s="57">
        <v>0</v>
      </c>
      <c r="DV58" s="57">
        <v>0</v>
      </c>
      <c r="DW58" s="57">
        <v>0</v>
      </c>
      <c r="DX58" s="57">
        <v>0</v>
      </c>
      <c r="DY58" s="57">
        <v>0</v>
      </c>
      <c r="DZ58" s="57">
        <v>0</v>
      </c>
      <c r="EA58" s="57">
        <v>0</v>
      </c>
      <c r="EB58" s="57">
        <v>0</v>
      </c>
      <c r="EC58" s="57">
        <v>0</v>
      </c>
      <c r="ED58" s="57">
        <v>0</v>
      </c>
      <c r="EE58" s="57">
        <v>0</v>
      </c>
      <c r="EF58" s="57">
        <v>0</v>
      </c>
      <c r="EG58" s="57">
        <v>0</v>
      </c>
      <c r="EH58" s="57">
        <v>0</v>
      </c>
    </row>
    <row r="59" spans="1:138">
      <c r="A59" s="54" t="s">
        <v>318</v>
      </c>
      <c r="B59" s="54" t="s">
        <v>328</v>
      </c>
      <c r="C59" s="55">
        <v>0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7">
        <v>0</v>
      </c>
      <c r="AA59" s="57">
        <v>0</v>
      </c>
      <c r="AB59" s="58">
        <v>0</v>
      </c>
      <c r="AC59" s="58">
        <v>0</v>
      </c>
      <c r="AD59" s="58">
        <v>0</v>
      </c>
      <c r="AE59" s="58">
        <v>0</v>
      </c>
      <c r="AF59" s="59">
        <v>0</v>
      </c>
      <c r="AG59" s="57">
        <v>0</v>
      </c>
      <c r="AH59" s="58">
        <v>0</v>
      </c>
      <c r="AI59" s="57">
        <v>0</v>
      </c>
      <c r="AJ59" s="57">
        <v>0</v>
      </c>
      <c r="AK59" s="57">
        <v>0</v>
      </c>
      <c r="AL59" s="57">
        <v>0</v>
      </c>
      <c r="AM59" s="57">
        <v>0</v>
      </c>
      <c r="AN59" s="57">
        <v>0</v>
      </c>
      <c r="AO59" s="57">
        <v>0</v>
      </c>
      <c r="AP59" s="57">
        <v>0</v>
      </c>
      <c r="AQ59" s="57">
        <v>0</v>
      </c>
      <c r="AR59" s="57">
        <v>0</v>
      </c>
      <c r="AS59" s="57">
        <v>0</v>
      </c>
      <c r="AT59" s="57">
        <v>0</v>
      </c>
      <c r="AU59" s="57">
        <v>0</v>
      </c>
      <c r="AV59" s="57">
        <v>0</v>
      </c>
      <c r="AW59" s="57">
        <v>0</v>
      </c>
      <c r="AX59" s="57">
        <v>0</v>
      </c>
      <c r="AY59" s="57">
        <v>0</v>
      </c>
      <c r="AZ59" s="57">
        <v>0</v>
      </c>
      <c r="BA59" s="57">
        <v>0</v>
      </c>
      <c r="BB59" s="57">
        <v>0</v>
      </c>
      <c r="BC59" s="57">
        <v>0</v>
      </c>
      <c r="BD59" s="57">
        <v>0</v>
      </c>
      <c r="BE59" s="57">
        <v>0</v>
      </c>
      <c r="BF59" s="57">
        <v>0</v>
      </c>
      <c r="BG59" s="57">
        <v>0</v>
      </c>
      <c r="BH59" s="57">
        <v>0</v>
      </c>
      <c r="BI59" s="57">
        <v>0</v>
      </c>
      <c r="BJ59" s="58">
        <v>0</v>
      </c>
      <c r="BK59" s="57">
        <v>0</v>
      </c>
      <c r="BL59" s="57">
        <v>0</v>
      </c>
      <c r="BM59" s="57">
        <v>0</v>
      </c>
      <c r="BN59" s="57">
        <v>0</v>
      </c>
      <c r="BO59" s="57">
        <v>0</v>
      </c>
      <c r="BP59" s="57">
        <v>0</v>
      </c>
      <c r="BQ59" s="57">
        <v>0</v>
      </c>
      <c r="BR59" s="57">
        <v>0</v>
      </c>
      <c r="BS59" s="57">
        <v>0</v>
      </c>
      <c r="BT59" s="57">
        <v>0</v>
      </c>
      <c r="BU59" s="57">
        <v>0</v>
      </c>
      <c r="BV59" s="57">
        <v>0</v>
      </c>
      <c r="BW59" s="57">
        <v>0</v>
      </c>
      <c r="BX59" s="57">
        <v>0</v>
      </c>
      <c r="BY59" s="57">
        <v>0</v>
      </c>
      <c r="BZ59" s="57">
        <v>0</v>
      </c>
      <c r="CA59" s="57">
        <v>0</v>
      </c>
      <c r="CB59" s="57">
        <v>0</v>
      </c>
      <c r="CC59" s="57">
        <v>0</v>
      </c>
      <c r="CD59" s="57">
        <v>0</v>
      </c>
      <c r="CE59" s="57">
        <v>0</v>
      </c>
      <c r="CF59" s="57">
        <v>0</v>
      </c>
      <c r="CG59" s="57">
        <v>0</v>
      </c>
      <c r="CH59" s="57">
        <v>0</v>
      </c>
      <c r="CI59" s="57">
        <v>0</v>
      </c>
      <c r="CJ59" s="57">
        <v>0</v>
      </c>
      <c r="CK59" s="57">
        <v>0</v>
      </c>
      <c r="CL59" s="57">
        <v>0</v>
      </c>
      <c r="CM59" s="57">
        <v>0</v>
      </c>
      <c r="CN59" s="57">
        <v>0</v>
      </c>
      <c r="CO59" s="57">
        <v>0</v>
      </c>
      <c r="CP59" s="57">
        <v>0</v>
      </c>
      <c r="CQ59" s="57">
        <v>0</v>
      </c>
      <c r="CR59" s="57">
        <v>0</v>
      </c>
      <c r="CS59" s="57">
        <v>0</v>
      </c>
      <c r="CT59" s="57">
        <v>0</v>
      </c>
      <c r="CU59" s="57">
        <v>0</v>
      </c>
      <c r="CV59" s="57">
        <v>0</v>
      </c>
      <c r="CW59" s="57">
        <v>0</v>
      </c>
      <c r="CX59" s="57">
        <v>0</v>
      </c>
      <c r="CY59" s="57">
        <v>0</v>
      </c>
      <c r="CZ59" s="57">
        <v>0</v>
      </c>
      <c r="DA59" s="57">
        <v>0</v>
      </c>
      <c r="DB59" s="57">
        <v>0</v>
      </c>
      <c r="DC59" s="57">
        <v>0</v>
      </c>
      <c r="DD59" s="57">
        <v>0</v>
      </c>
      <c r="DE59" s="57">
        <v>0</v>
      </c>
      <c r="DF59" s="57">
        <v>0</v>
      </c>
      <c r="DG59" s="57">
        <v>0</v>
      </c>
      <c r="DH59" s="57">
        <v>0</v>
      </c>
      <c r="DI59" s="57">
        <v>0</v>
      </c>
      <c r="DJ59" s="57">
        <v>0</v>
      </c>
      <c r="DK59" s="57">
        <v>0</v>
      </c>
      <c r="DL59" s="57">
        <v>0</v>
      </c>
      <c r="DM59" s="57">
        <v>0</v>
      </c>
      <c r="DN59" s="57">
        <v>0</v>
      </c>
      <c r="DO59" s="57">
        <v>0</v>
      </c>
      <c r="DP59" s="57">
        <v>0</v>
      </c>
      <c r="DQ59" s="57">
        <v>0</v>
      </c>
      <c r="DR59" s="57">
        <v>0</v>
      </c>
      <c r="DS59" s="57">
        <v>0</v>
      </c>
      <c r="DT59" s="57">
        <v>0</v>
      </c>
      <c r="DU59" s="57">
        <v>0</v>
      </c>
      <c r="DV59" s="57">
        <v>0</v>
      </c>
      <c r="DW59" s="57">
        <v>0</v>
      </c>
      <c r="DX59" s="57">
        <v>0</v>
      </c>
      <c r="DY59" s="57">
        <v>0</v>
      </c>
      <c r="DZ59" s="57">
        <v>0</v>
      </c>
      <c r="EA59" s="57">
        <v>0</v>
      </c>
      <c r="EB59" s="57">
        <v>0</v>
      </c>
      <c r="EC59" s="57">
        <v>0</v>
      </c>
      <c r="ED59" s="57">
        <v>0</v>
      </c>
      <c r="EE59" s="57">
        <v>0</v>
      </c>
      <c r="EF59" s="57">
        <v>0</v>
      </c>
      <c r="EG59" s="57">
        <v>0</v>
      </c>
      <c r="EH59" s="57">
        <v>0</v>
      </c>
    </row>
    <row r="60" spans="1:138">
      <c r="A60" s="54" t="s">
        <v>318</v>
      </c>
      <c r="B60" s="54" t="s">
        <v>27</v>
      </c>
      <c r="C60" s="55">
        <v>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6">
        <v>0</v>
      </c>
      <c r="X60" s="56">
        <v>0</v>
      </c>
      <c r="Y60" s="56">
        <v>0</v>
      </c>
      <c r="Z60" s="57">
        <v>0</v>
      </c>
      <c r="AA60" s="57">
        <v>0</v>
      </c>
      <c r="AB60" s="58">
        <v>0</v>
      </c>
      <c r="AC60" s="58">
        <v>0</v>
      </c>
      <c r="AD60" s="58">
        <v>0</v>
      </c>
      <c r="AE60" s="58">
        <v>0</v>
      </c>
      <c r="AF60" s="59">
        <v>0</v>
      </c>
      <c r="AG60" s="57">
        <v>0</v>
      </c>
      <c r="AH60" s="58">
        <v>0</v>
      </c>
      <c r="AI60" s="57">
        <v>0</v>
      </c>
      <c r="AJ60" s="57">
        <v>0</v>
      </c>
      <c r="AK60" s="57">
        <v>0</v>
      </c>
      <c r="AL60" s="57">
        <v>0</v>
      </c>
      <c r="AM60" s="57">
        <v>0</v>
      </c>
      <c r="AN60" s="57">
        <v>0</v>
      </c>
      <c r="AO60" s="57">
        <v>0</v>
      </c>
      <c r="AP60" s="57">
        <v>0</v>
      </c>
      <c r="AQ60" s="57">
        <v>0</v>
      </c>
      <c r="AR60" s="57">
        <v>0</v>
      </c>
      <c r="AS60" s="57">
        <v>0</v>
      </c>
      <c r="AT60" s="57">
        <v>0</v>
      </c>
      <c r="AU60" s="57">
        <v>0</v>
      </c>
      <c r="AV60" s="57">
        <v>0</v>
      </c>
      <c r="AW60" s="57">
        <v>0</v>
      </c>
      <c r="AX60" s="57">
        <v>0</v>
      </c>
      <c r="AY60" s="57">
        <v>0</v>
      </c>
      <c r="AZ60" s="57">
        <v>0</v>
      </c>
      <c r="BA60" s="57">
        <v>0</v>
      </c>
      <c r="BB60" s="57">
        <v>0</v>
      </c>
      <c r="BC60" s="57">
        <v>0</v>
      </c>
      <c r="BD60" s="57">
        <v>0</v>
      </c>
      <c r="BE60" s="57">
        <v>0</v>
      </c>
      <c r="BF60" s="57">
        <v>0</v>
      </c>
      <c r="BG60" s="57">
        <v>0</v>
      </c>
      <c r="BH60" s="57">
        <v>0</v>
      </c>
      <c r="BI60" s="57">
        <v>0</v>
      </c>
      <c r="BJ60" s="58">
        <v>0</v>
      </c>
      <c r="BK60" s="57">
        <v>0</v>
      </c>
      <c r="BL60" s="57">
        <v>0</v>
      </c>
      <c r="BM60" s="57">
        <v>0</v>
      </c>
      <c r="BN60" s="57">
        <v>0</v>
      </c>
      <c r="BO60" s="57">
        <v>0</v>
      </c>
      <c r="BP60" s="57">
        <v>0</v>
      </c>
      <c r="BQ60" s="57">
        <v>0</v>
      </c>
      <c r="BR60" s="57">
        <v>0</v>
      </c>
      <c r="BS60" s="57">
        <v>0</v>
      </c>
      <c r="BT60" s="57">
        <v>0</v>
      </c>
      <c r="BU60" s="57">
        <v>0</v>
      </c>
      <c r="BV60" s="57">
        <v>0</v>
      </c>
      <c r="BW60" s="57">
        <v>0</v>
      </c>
      <c r="BX60" s="57">
        <v>0</v>
      </c>
      <c r="BY60" s="57">
        <v>0</v>
      </c>
      <c r="BZ60" s="57">
        <v>0</v>
      </c>
      <c r="CA60" s="57">
        <v>0</v>
      </c>
      <c r="CB60" s="57">
        <v>0</v>
      </c>
      <c r="CC60" s="57">
        <v>0</v>
      </c>
      <c r="CD60" s="57">
        <v>0</v>
      </c>
      <c r="CE60" s="57">
        <v>0</v>
      </c>
      <c r="CF60" s="57">
        <v>0</v>
      </c>
      <c r="CG60" s="57">
        <v>0</v>
      </c>
      <c r="CH60" s="57">
        <v>0</v>
      </c>
      <c r="CI60" s="57">
        <v>0</v>
      </c>
      <c r="CJ60" s="57">
        <v>0</v>
      </c>
      <c r="CK60" s="57">
        <v>0</v>
      </c>
      <c r="CL60" s="57">
        <v>0</v>
      </c>
      <c r="CM60" s="57">
        <v>0</v>
      </c>
      <c r="CN60" s="57">
        <v>0</v>
      </c>
      <c r="CO60" s="57">
        <v>0</v>
      </c>
      <c r="CP60" s="57">
        <v>0</v>
      </c>
      <c r="CQ60" s="57">
        <v>0</v>
      </c>
      <c r="CR60" s="57">
        <v>0</v>
      </c>
      <c r="CS60" s="57">
        <v>0</v>
      </c>
      <c r="CT60" s="57">
        <v>0</v>
      </c>
      <c r="CU60" s="57">
        <v>0</v>
      </c>
      <c r="CV60" s="57">
        <v>0</v>
      </c>
      <c r="CW60" s="57">
        <v>0</v>
      </c>
      <c r="CX60" s="57">
        <v>0</v>
      </c>
      <c r="CY60" s="57">
        <v>0</v>
      </c>
      <c r="CZ60" s="57">
        <v>0</v>
      </c>
      <c r="DA60" s="57">
        <v>0</v>
      </c>
      <c r="DB60" s="57">
        <v>0</v>
      </c>
      <c r="DC60" s="57">
        <v>0</v>
      </c>
      <c r="DD60" s="57">
        <v>0</v>
      </c>
      <c r="DE60" s="57">
        <v>0</v>
      </c>
      <c r="DF60" s="57">
        <v>0</v>
      </c>
      <c r="DG60" s="57">
        <v>0</v>
      </c>
      <c r="DH60" s="57">
        <v>0</v>
      </c>
      <c r="DI60" s="57">
        <v>0</v>
      </c>
      <c r="DJ60" s="57">
        <v>0</v>
      </c>
      <c r="DK60" s="57">
        <v>0</v>
      </c>
      <c r="DL60" s="57">
        <v>0</v>
      </c>
      <c r="DM60" s="57">
        <v>0</v>
      </c>
      <c r="DN60" s="57">
        <v>0</v>
      </c>
      <c r="DO60" s="57">
        <v>0</v>
      </c>
      <c r="DP60" s="57">
        <v>0</v>
      </c>
      <c r="DQ60" s="57">
        <v>0</v>
      </c>
      <c r="DR60" s="57">
        <v>0</v>
      </c>
      <c r="DS60" s="57">
        <v>0</v>
      </c>
      <c r="DT60" s="57">
        <v>0</v>
      </c>
      <c r="DU60" s="57">
        <v>0</v>
      </c>
      <c r="DV60" s="57">
        <v>0</v>
      </c>
      <c r="DW60" s="57">
        <v>0</v>
      </c>
      <c r="DX60" s="57">
        <v>0</v>
      </c>
      <c r="DY60" s="57">
        <v>0</v>
      </c>
      <c r="DZ60" s="57">
        <v>0</v>
      </c>
      <c r="EA60" s="57">
        <v>0</v>
      </c>
      <c r="EB60" s="57">
        <v>0</v>
      </c>
      <c r="EC60" s="57">
        <v>0</v>
      </c>
      <c r="ED60" s="57">
        <v>0</v>
      </c>
      <c r="EE60" s="57">
        <v>0</v>
      </c>
      <c r="EF60" s="57">
        <v>0</v>
      </c>
      <c r="EG60" s="57">
        <v>0</v>
      </c>
      <c r="EH60" s="57">
        <v>0</v>
      </c>
    </row>
    <row r="61" spans="1:138" s="61" customFormat="1">
      <c r="A61" s="60" t="s">
        <v>318</v>
      </c>
      <c r="B61" s="60" t="s">
        <v>310</v>
      </c>
      <c r="C61" s="55">
        <v>3655517.7600000002</v>
      </c>
      <c r="D61" s="55">
        <v>50154.879999999997</v>
      </c>
      <c r="E61" s="55">
        <v>99021.83</v>
      </c>
      <c r="F61" s="55">
        <v>185786.52</v>
      </c>
      <c r="G61" s="55">
        <v>815407.32</v>
      </c>
      <c r="H61" s="55">
        <v>14017.64</v>
      </c>
      <c r="I61" s="55">
        <v>3703.7</v>
      </c>
      <c r="J61" s="55">
        <v>13265.4</v>
      </c>
      <c r="K61" s="55">
        <v>0</v>
      </c>
      <c r="L61" s="55">
        <v>4222.29</v>
      </c>
      <c r="M61" s="55">
        <v>8075.26</v>
      </c>
      <c r="N61" s="55">
        <v>2656.59</v>
      </c>
      <c r="O61" s="55">
        <v>12209.36</v>
      </c>
      <c r="P61" s="55">
        <v>57366.59</v>
      </c>
      <c r="Q61" s="55">
        <v>16844.400000000001</v>
      </c>
      <c r="R61" s="55">
        <v>17363.599999999999</v>
      </c>
      <c r="S61" s="55">
        <v>5670.07</v>
      </c>
      <c r="T61" s="55">
        <v>731.78</v>
      </c>
      <c r="U61" s="55">
        <v>0</v>
      </c>
      <c r="V61" s="55">
        <v>0</v>
      </c>
      <c r="W61" s="55">
        <v>4031.03</v>
      </c>
      <c r="X61" s="55">
        <v>37602.44</v>
      </c>
      <c r="Y61" s="55">
        <v>2992.91</v>
      </c>
      <c r="Z61" s="55">
        <v>0</v>
      </c>
      <c r="AA61" s="58">
        <v>0</v>
      </c>
      <c r="AB61" s="58">
        <v>105384.36</v>
      </c>
      <c r="AC61" s="58">
        <v>625627.29000000015</v>
      </c>
      <c r="AD61" s="58">
        <v>70114.97</v>
      </c>
      <c r="AE61" s="58">
        <v>49446.909999999996</v>
      </c>
      <c r="AF61" s="58">
        <v>19427.87</v>
      </c>
      <c r="AG61" s="58">
        <v>0</v>
      </c>
      <c r="AH61" s="58">
        <v>1434392.75</v>
      </c>
      <c r="AI61" s="58">
        <v>77312</v>
      </c>
      <c r="AJ61" s="58">
        <v>8539.9</v>
      </c>
      <c r="AK61" s="58">
        <v>637.58000000000004</v>
      </c>
      <c r="AL61" s="58">
        <v>7043.43</v>
      </c>
      <c r="AM61" s="58">
        <v>3320.56</v>
      </c>
      <c r="AN61" s="58">
        <v>6791.66</v>
      </c>
      <c r="AO61" s="58">
        <v>1739.23</v>
      </c>
      <c r="AP61" s="58">
        <v>37669.300000000003</v>
      </c>
      <c r="AQ61" s="58">
        <v>281119.52</v>
      </c>
      <c r="AR61" s="58">
        <v>103148.84</v>
      </c>
      <c r="AS61" s="58">
        <v>27276.840000000004</v>
      </c>
      <c r="AT61" s="58">
        <v>21142.679999999997</v>
      </c>
      <c r="AU61" s="58">
        <v>107965.31999999999</v>
      </c>
      <c r="AV61" s="58">
        <v>47304.789999999994</v>
      </c>
      <c r="AW61" s="58">
        <v>0</v>
      </c>
      <c r="AX61" s="58">
        <v>10485.34</v>
      </c>
      <c r="AY61" s="58">
        <v>47008.19</v>
      </c>
      <c r="AZ61" s="58">
        <v>4755.2699999999995</v>
      </c>
      <c r="BA61" s="58">
        <v>7866.17</v>
      </c>
      <c r="BB61" s="58">
        <v>49446.909999999996</v>
      </c>
      <c r="BC61" s="58">
        <v>0</v>
      </c>
      <c r="BD61" s="58">
        <v>48109.49</v>
      </c>
      <c r="BE61" s="58">
        <v>0</v>
      </c>
      <c r="BF61" s="58">
        <v>55268.289999999994</v>
      </c>
      <c r="BG61" s="58">
        <v>25971.79</v>
      </c>
      <c r="BH61" s="58">
        <v>25481.119999999999</v>
      </c>
      <c r="BI61" s="58">
        <v>93819.889999999985</v>
      </c>
      <c r="BJ61" s="58">
        <v>1185742.17</v>
      </c>
      <c r="BK61" s="58">
        <v>79074.77</v>
      </c>
      <c r="BL61" s="58">
        <v>40422.46</v>
      </c>
      <c r="BM61" s="58">
        <v>34028.17</v>
      </c>
      <c r="BN61" s="58">
        <v>8046.75</v>
      </c>
      <c r="BO61" s="58">
        <v>23477.94</v>
      </c>
      <c r="BP61" s="58">
        <v>61242.909999999996</v>
      </c>
      <c r="BQ61" s="58">
        <v>17023.449999999997</v>
      </c>
      <c r="BR61" s="58">
        <v>10056</v>
      </c>
      <c r="BS61" s="58">
        <v>2662.34</v>
      </c>
      <c r="BT61" s="58">
        <v>5277.02</v>
      </c>
      <c r="BU61" s="58">
        <v>104289.13999999998</v>
      </c>
      <c r="BV61" s="58">
        <v>12873.84</v>
      </c>
      <c r="BW61" s="58">
        <v>26516.95</v>
      </c>
      <c r="BX61" s="58">
        <v>11448.72</v>
      </c>
      <c r="BY61" s="58">
        <v>28587.41</v>
      </c>
      <c r="BZ61" s="58">
        <v>20495.79</v>
      </c>
      <c r="CA61" s="58">
        <v>10704.18</v>
      </c>
      <c r="CB61" s="58">
        <v>33503.82</v>
      </c>
      <c r="CC61" s="58">
        <v>15339.43</v>
      </c>
      <c r="CD61" s="58">
        <v>13026.02</v>
      </c>
      <c r="CE61" s="58">
        <v>39617.58</v>
      </c>
      <c r="CF61" s="58">
        <v>19740.47</v>
      </c>
      <c r="CG61" s="58">
        <v>11307.97</v>
      </c>
      <c r="CH61" s="58">
        <v>12377.45</v>
      </c>
      <c r="CI61" s="58">
        <v>21309.18</v>
      </c>
      <c r="CJ61" s="58">
        <v>9043.4</v>
      </c>
      <c r="CK61" s="58">
        <v>24148.55</v>
      </c>
      <c r="CL61" s="58">
        <v>10883.54</v>
      </c>
      <c r="CM61" s="58">
        <v>10630.9</v>
      </c>
      <c r="CN61" s="58">
        <v>10522.14</v>
      </c>
      <c r="CO61" s="58">
        <v>5370.48</v>
      </c>
      <c r="CP61" s="58">
        <v>14380.34</v>
      </c>
      <c r="CQ61" s="58">
        <v>4663.7000000000007</v>
      </c>
      <c r="CR61" s="58">
        <v>10795.9</v>
      </c>
      <c r="CS61" s="58">
        <v>3503.36</v>
      </c>
      <c r="CT61" s="58">
        <v>9574.98</v>
      </c>
      <c r="CU61" s="58">
        <v>20875.16</v>
      </c>
      <c r="CV61" s="58">
        <v>10339.11</v>
      </c>
      <c r="CW61" s="58">
        <v>2579.46</v>
      </c>
      <c r="CX61" s="58">
        <v>5973.08</v>
      </c>
      <c r="CY61" s="58">
        <v>10871.14</v>
      </c>
      <c r="CZ61" s="58">
        <v>4662.7</v>
      </c>
      <c r="DA61" s="58">
        <v>7438.89</v>
      </c>
      <c r="DB61" s="58">
        <v>14785.1</v>
      </c>
      <c r="DC61" s="58">
        <v>10862</v>
      </c>
      <c r="DD61" s="58">
        <v>11511.57</v>
      </c>
      <c r="DE61" s="58">
        <v>14275.27</v>
      </c>
      <c r="DF61" s="58">
        <v>6217.8200000000006</v>
      </c>
      <c r="DG61" s="58">
        <v>6336.47</v>
      </c>
      <c r="DH61" s="58">
        <v>10663.31</v>
      </c>
      <c r="DI61" s="58">
        <v>9208.7000000000007</v>
      </c>
      <c r="DJ61" s="58">
        <v>12099</v>
      </c>
      <c r="DK61" s="58">
        <v>10179</v>
      </c>
      <c r="DL61" s="58">
        <v>7183</v>
      </c>
      <c r="DM61" s="58">
        <v>30270.18</v>
      </c>
      <c r="DN61" s="58">
        <v>3430</v>
      </c>
      <c r="DO61" s="58">
        <v>19354.48</v>
      </c>
      <c r="DP61" s="58">
        <v>8017</v>
      </c>
      <c r="DQ61" s="58">
        <v>11650.5</v>
      </c>
      <c r="DR61" s="58">
        <v>7321.48</v>
      </c>
      <c r="DS61" s="58">
        <v>41854.76</v>
      </c>
      <c r="DT61" s="58">
        <v>9076.07</v>
      </c>
      <c r="DU61" s="58">
        <v>2813.2</v>
      </c>
      <c r="DV61" s="58">
        <v>8302.6</v>
      </c>
      <c r="DW61" s="58">
        <v>45570.02</v>
      </c>
      <c r="DX61" s="58">
        <v>20345.03</v>
      </c>
      <c r="DY61" s="58">
        <v>1033</v>
      </c>
      <c r="DZ61" s="58">
        <v>1980</v>
      </c>
      <c r="EA61" s="58">
        <v>5571.9</v>
      </c>
      <c r="EB61" s="58">
        <v>417.6</v>
      </c>
      <c r="EC61" s="58">
        <v>0</v>
      </c>
      <c r="ED61" s="58">
        <v>5642</v>
      </c>
      <c r="EE61" s="58">
        <v>8405.52</v>
      </c>
      <c r="EF61" s="58">
        <v>99</v>
      </c>
      <c r="EG61" s="58">
        <v>1280</v>
      </c>
      <c r="EH61" s="58">
        <v>1280</v>
      </c>
    </row>
    <row r="62" spans="1:138">
      <c r="A62" s="54" t="s">
        <v>329</v>
      </c>
      <c r="B62" s="54" t="s">
        <v>330</v>
      </c>
      <c r="C62" s="55">
        <v>129675.76999999999</v>
      </c>
      <c r="D62" s="56">
        <v>0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9433.9699999999993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7">
        <v>0</v>
      </c>
      <c r="AA62" s="57">
        <v>0</v>
      </c>
      <c r="AB62" s="58">
        <v>0</v>
      </c>
      <c r="AC62" s="58">
        <v>114581.43</v>
      </c>
      <c r="AD62" s="58">
        <v>0</v>
      </c>
      <c r="AE62" s="58">
        <v>0</v>
      </c>
      <c r="AF62" s="59">
        <v>0</v>
      </c>
      <c r="AG62" s="57">
        <v>0</v>
      </c>
      <c r="AH62" s="58">
        <v>5660.37</v>
      </c>
      <c r="AI62" s="57">
        <v>0</v>
      </c>
      <c r="AJ62" s="57">
        <v>0</v>
      </c>
      <c r="AK62" s="57">
        <v>0</v>
      </c>
      <c r="AL62" s="57">
        <v>0</v>
      </c>
      <c r="AM62" s="57">
        <v>0</v>
      </c>
      <c r="AN62" s="57">
        <v>0</v>
      </c>
      <c r="AO62" s="57">
        <v>0</v>
      </c>
      <c r="AP62" s="57">
        <v>0</v>
      </c>
      <c r="AQ62" s="57">
        <v>114581.43</v>
      </c>
      <c r="AR62" s="57">
        <v>0</v>
      </c>
      <c r="AS62" s="57">
        <v>0</v>
      </c>
      <c r="AT62" s="57">
        <v>0</v>
      </c>
      <c r="AU62" s="57">
        <v>0</v>
      </c>
      <c r="AV62" s="57">
        <v>0</v>
      </c>
      <c r="AW62" s="57">
        <v>0</v>
      </c>
      <c r="AX62" s="57">
        <v>0</v>
      </c>
      <c r="AY62" s="57">
        <v>0</v>
      </c>
      <c r="AZ62" s="57">
        <v>0</v>
      </c>
      <c r="BA62" s="57">
        <v>0</v>
      </c>
      <c r="BB62" s="57">
        <v>0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>
        <v>0</v>
      </c>
      <c r="BI62" s="57">
        <v>0</v>
      </c>
      <c r="BJ62" s="58">
        <v>5660.37</v>
      </c>
      <c r="BK62" s="57">
        <v>0</v>
      </c>
      <c r="BL62" s="57">
        <v>0</v>
      </c>
      <c r="BM62" s="57">
        <v>0</v>
      </c>
      <c r="BN62" s="57">
        <v>0</v>
      </c>
      <c r="BO62" s="57">
        <v>0</v>
      </c>
      <c r="BP62" s="57">
        <v>0</v>
      </c>
      <c r="BQ62" s="57">
        <v>0</v>
      </c>
      <c r="BR62" s="57">
        <v>1886.79</v>
      </c>
      <c r="BS62" s="57">
        <v>0</v>
      </c>
      <c r="BT62" s="57">
        <v>0</v>
      </c>
      <c r="BU62" s="57">
        <v>0</v>
      </c>
      <c r="BV62" s="57">
        <v>0</v>
      </c>
      <c r="BW62" s="57">
        <v>0</v>
      </c>
      <c r="BX62" s="57">
        <v>0</v>
      </c>
      <c r="BY62" s="57">
        <v>0</v>
      </c>
      <c r="BZ62" s="57">
        <v>0</v>
      </c>
      <c r="CA62" s="57">
        <v>0</v>
      </c>
      <c r="CB62" s="57">
        <v>0</v>
      </c>
      <c r="CC62" s="57">
        <v>0</v>
      </c>
      <c r="CD62" s="57">
        <v>0</v>
      </c>
      <c r="CE62" s="57">
        <v>0</v>
      </c>
      <c r="CF62" s="57">
        <v>0</v>
      </c>
      <c r="CG62" s="57">
        <v>0</v>
      </c>
      <c r="CH62" s="57">
        <v>0</v>
      </c>
      <c r="CI62" s="57">
        <v>0</v>
      </c>
      <c r="CJ62" s="57">
        <v>0</v>
      </c>
      <c r="CK62" s="57">
        <v>0</v>
      </c>
      <c r="CL62" s="57">
        <v>0</v>
      </c>
      <c r="CM62" s="57">
        <v>0</v>
      </c>
      <c r="CN62" s="57">
        <v>0</v>
      </c>
      <c r="CO62" s="57">
        <v>0</v>
      </c>
      <c r="CP62" s="57">
        <v>0</v>
      </c>
      <c r="CQ62" s="57">
        <v>0</v>
      </c>
      <c r="CR62" s="57">
        <v>1886.79</v>
      </c>
      <c r="CS62" s="57">
        <v>0</v>
      </c>
      <c r="CT62" s="57">
        <v>0</v>
      </c>
      <c r="CU62" s="57">
        <v>0</v>
      </c>
      <c r="CV62" s="57">
        <v>0</v>
      </c>
      <c r="CW62" s="57">
        <v>0</v>
      </c>
      <c r="CX62" s="57">
        <v>0</v>
      </c>
      <c r="CY62" s="57">
        <v>0</v>
      </c>
      <c r="CZ62" s="57">
        <v>0</v>
      </c>
      <c r="DA62" s="57">
        <v>0</v>
      </c>
      <c r="DB62" s="57">
        <v>0</v>
      </c>
      <c r="DC62" s="57">
        <v>0</v>
      </c>
      <c r="DD62" s="57">
        <v>0</v>
      </c>
      <c r="DE62" s="57">
        <v>0</v>
      </c>
      <c r="DF62" s="57">
        <v>0</v>
      </c>
      <c r="DG62" s="57">
        <v>0</v>
      </c>
      <c r="DH62" s="57">
        <v>0</v>
      </c>
      <c r="DI62" s="57">
        <v>0</v>
      </c>
      <c r="DJ62" s="57">
        <v>0</v>
      </c>
      <c r="DK62" s="57">
        <v>0</v>
      </c>
      <c r="DL62" s="57">
        <v>0</v>
      </c>
      <c r="DM62" s="57">
        <v>0</v>
      </c>
      <c r="DN62" s="57">
        <v>0</v>
      </c>
      <c r="DO62" s="57">
        <v>0</v>
      </c>
      <c r="DP62" s="57">
        <v>0</v>
      </c>
      <c r="DQ62" s="57">
        <v>0</v>
      </c>
      <c r="DR62" s="57">
        <v>0</v>
      </c>
      <c r="DS62" s="57">
        <v>0</v>
      </c>
      <c r="DT62" s="57">
        <v>0</v>
      </c>
      <c r="DU62" s="57">
        <v>0</v>
      </c>
      <c r="DV62" s="57">
        <v>0</v>
      </c>
      <c r="DW62" s="57">
        <v>0</v>
      </c>
      <c r="DX62" s="57">
        <v>0</v>
      </c>
      <c r="DY62" s="57">
        <v>1886.79</v>
      </c>
      <c r="DZ62" s="57">
        <v>0</v>
      </c>
      <c r="EA62" s="57">
        <v>0</v>
      </c>
      <c r="EB62" s="57">
        <v>0</v>
      </c>
      <c r="EC62" s="57">
        <v>0</v>
      </c>
      <c r="ED62" s="57">
        <v>0</v>
      </c>
      <c r="EE62" s="57">
        <v>0</v>
      </c>
      <c r="EF62" s="57">
        <v>0</v>
      </c>
      <c r="EG62" s="57">
        <v>0</v>
      </c>
      <c r="EH62" s="57">
        <v>0</v>
      </c>
    </row>
    <row r="63" spans="1:138">
      <c r="A63" s="54" t="s">
        <v>329</v>
      </c>
      <c r="B63" s="54" t="s">
        <v>331</v>
      </c>
      <c r="C63" s="55">
        <v>351360.99999999994</v>
      </c>
      <c r="D63" s="56">
        <v>0</v>
      </c>
      <c r="E63" s="56">
        <v>0</v>
      </c>
      <c r="F63" s="56">
        <v>0</v>
      </c>
      <c r="G63" s="56">
        <v>88125.37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344.2</v>
      </c>
      <c r="Q63" s="56">
        <v>0</v>
      </c>
      <c r="R63" s="56">
        <v>0</v>
      </c>
      <c r="S63" s="56">
        <v>4739.63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7">
        <v>0</v>
      </c>
      <c r="AA63" s="57">
        <v>0</v>
      </c>
      <c r="AB63" s="58">
        <v>22628</v>
      </c>
      <c r="AC63" s="58">
        <v>9354.4500000000007</v>
      </c>
      <c r="AD63" s="58">
        <v>0</v>
      </c>
      <c r="AE63" s="58">
        <v>2389.1799999999998</v>
      </c>
      <c r="AF63" s="59">
        <v>0</v>
      </c>
      <c r="AG63" s="57">
        <v>0</v>
      </c>
      <c r="AH63" s="58">
        <v>223780.16999999995</v>
      </c>
      <c r="AI63" s="57">
        <v>22628</v>
      </c>
      <c r="AJ63" s="57">
        <v>0</v>
      </c>
      <c r="AK63" s="57">
        <v>0</v>
      </c>
      <c r="AL63" s="57">
        <v>0</v>
      </c>
      <c r="AM63" s="57">
        <v>0</v>
      </c>
      <c r="AN63" s="57">
        <v>0</v>
      </c>
      <c r="AO63" s="57">
        <v>0</v>
      </c>
      <c r="AP63" s="57">
        <v>0</v>
      </c>
      <c r="AQ63" s="57">
        <v>5564.07</v>
      </c>
      <c r="AR63" s="57">
        <v>3790.38</v>
      </c>
      <c r="AS63" s="57">
        <v>0</v>
      </c>
      <c r="AT63" s="57">
        <v>0</v>
      </c>
      <c r="AU63" s="57">
        <v>0</v>
      </c>
      <c r="AV63" s="57">
        <v>0</v>
      </c>
      <c r="AW63" s="57">
        <v>0</v>
      </c>
      <c r="AX63" s="57">
        <v>0</v>
      </c>
      <c r="AY63" s="57">
        <v>0</v>
      </c>
      <c r="AZ63" s="57">
        <v>0</v>
      </c>
      <c r="BA63" s="57">
        <v>0</v>
      </c>
      <c r="BB63" s="57">
        <v>2389.1799999999998</v>
      </c>
      <c r="BC63" s="57">
        <v>0</v>
      </c>
      <c r="BD63" s="57">
        <v>8355.43</v>
      </c>
      <c r="BE63" s="57">
        <v>0</v>
      </c>
      <c r="BF63" s="57">
        <v>0</v>
      </c>
      <c r="BG63" s="57">
        <v>0</v>
      </c>
      <c r="BH63" s="57">
        <v>0</v>
      </c>
      <c r="BI63" s="57">
        <v>8675.1</v>
      </c>
      <c r="BJ63" s="58">
        <v>206749.63999999996</v>
      </c>
      <c r="BK63" s="57">
        <v>16511.349999999999</v>
      </c>
      <c r="BL63" s="57">
        <v>5945.55</v>
      </c>
      <c r="BM63" s="57">
        <v>2038.79</v>
      </c>
      <c r="BN63" s="57">
        <v>0</v>
      </c>
      <c r="BO63" s="57">
        <v>763</v>
      </c>
      <c r="BP63" s="57">
        <v>14512.19</v>
      </c>
      <c r="BQ63" s="57">
        <v>3698.87</v>
      </c>
      <c r="BR63" s="57">
        <v>15722.5</v>
      </c>
      <c r="BS63" s="57">
        <v>0</v>
      </c>
      <c r="BT63" s="57">
        <v>0</v>
      </c>
      <c r="BU63" s="57">
        <v>49819.86</v>
      </c>
      <c r="BV63" s="57">
        <v>0</v>
      </c>
      <c r="BW63" s="57">
        <v>6166.6</v>
      </c>
      <c r="BX63" s="57">
        <v>0</v>
      </c>
      <c r="BY63" s="57">
        <v>3477.62</v>
      </c>
      <c r="BZ63" s="57">
        <v>0</v>
      </c>
      <c r="CA63" s="57">
        <v>12633.98</v>
      </c>
      <c r="CB63" s="57">
        <v>0</v>
      </c>
      <c r="CC63" s="57">
        <v>4775</v>
      </c>
      <c r="CD63" s="57">
        <v>13899.7</v>
      </c>
      <c r="CE63" s="57">
        <v>11138.83</v>
      </c>
      <c r="CF63" s="57">
        <v>0</v>
      </c>
      <c r="CG63" s="57">
        <v>0</v>
      </c>
      <c r="CH63" s="57">
        <v>2427.1799999999998</v>
      </c>
      <c r="CI63" s="57">
        <v>1631.88</v>
      </c>
      <c r="CJ63" s="57">
        <v>0</v>
      </c>
      <c r="CK63" s="57">
        <v>1691.61</v>
      </c>
      <c r="CL63" s="57">
        <v>2439.27</v>
      </c>
      <c r="CM63" s="57">
        <v>1320</v>
      </c>
      <c r="CN63" s="57">
        <v>3834.47</v>
      </c>
      <c r="CO63" s="57">
        <v>0</v>
      </c>
      <c r="CP63" s="57">
        <v>4466.0200000000004</v>
      </c>
      <c r="CQ63" s="57">
        <v>431.41</v>
      </c>
      <c r="CR63" s="57">
        <v>2137</v>
      </c>
      <c r="CS63" s="57">
        <v>1400</v>
      </c>
      <c r="CT63" s="57">
        <v>1924.22</v>
      </c>
      <c r="CU63" s="57">
        <v>2256.46</v>
      </c>
      <c r="CV63" s="57">
        <v>500</v>
      </c>
      <c r="CW63" s="57">
        <v>1012.53</v>
      </c>
      <c r="CX63" s="57">
        <v>437.37</v>
      </c>
      <c r="CY63" s="57">
        <v>2176</v>
      </c>
      <c r="CZ63" s="57">
        <v>0</v>
      </c>
      <c r="DA63" s="57">
        <v>0</v>
      </c>
      <c r="DB63" s="57">
        <v>0</v>
      </c>
      <c r="DC63" s="57">
        <v>258.39999999999998</v>
      </c>
      <c r="DD63" s="57">
        <v>0</v>
      </c>
      <c r="DE63" s="57">
        <v>0</v>
      </c>
      <c r="DF63" s="57">
        <v>789.23</v>
      </c>
      <c r="DG63" s="57">
        <v>509.1</v>
      </c>
      <c r="DH63" s="57">
        <v>0</v>
      </c>
      <c r="DI63" s="57">
        <v>0</v>
      </c>
      <c r="DJ63" s="57">
        <v>0</v>
      </c>
      <c r="DK63" s="57">
        <v>0</v>
      </c>
      <c r="DL63" s="57">
        <v>0</v>
      </c>
      <c r="DM63" s="57">
        <v>222.2</v>
      </c>
      <c r="DN63" s="57">
        <v>0</v>
      </c>
      <c r="DO63" s="57">
        <v>1055</v>
      </c>
      <c r="DP63" s="57">
        <v>1420.21</v>
      </c>
      <c r="DQ63" s="57">
        <v>0</v>
      </c>
      <c r="DR63" s="57">
        <v>494</v>
      </c>
      <c r="DS63" s="57">
        <v>1284.19</v>
      </c>
      <c r="DT63" s="57">
        <v>758.98</v>
      </c>
      <c r="DU63" s="57">
        <v>1088.9000000000001</v>
      </c>
      <c r="DV63" s="57">
        <v>540.11</v>
      </c>
      <c r="DW63" s="57">
        <v>2209.23</v>
      </c>
      <c r="DX63" s="57">
        <v>0</v>
      </c>
      <c r="DY63" s="57">
        <v>749</v>
      </c>
      <c r="DZ63" s="57">
        <v>3641.27</v>
      </c>
      <c r="EA63" s="57">
        <v>436.81</v>
      </c>
      <c r="EB63" s="57">
        <v>0</v>
      </c>
      <c r="EC63" s="57">
        <v>0</v>
      </c>
      <c r="ED63" s="57">
        <v>0</v>
      </c>
      <c r="EE63" s="57">
        <v>0</v>
      </c>
      <c r="EF63" s="57">
        <v>103.75</v>
      </c>
      <c r="EG63" s="57">
        <v>0</v>
      </c>
      <c r="EH63" s="57">
        <v>0</v>
      </c>
    </row>
    <row r="64" spans="1:138">
      <c r="A64" s="54" t="s">
        <v>329</v>
      </c>
      <c r="B64" s="54" t="s">
        <v>332</v>
      </c>
      <c r="C64" s="55">
        <v>4885455.2899999991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0</v>
      </c>
      <c r="Y64" s="56">
        <v>0</v>
      </c>
      <c r="Z64" s="57">
        <v>0</v>
      </c>
      <c r="AA64" s="57">
        <v>0</v>
      </c>
      <c r="AB64" s="58">
        <v>2519124</v>
      </c>
      <c r="AC64" s="58">
        <v>16492.95</v>
      </c>
      <c r="AD64" s="58">
        <v>0</v>
      </c>
      <c r="AE64" s="58">
        <v>0</v>
      </c>
      <c r="AF64" s="59">
        <v>0</v>
      </c>
      <c r="AG64" s="57">
        <v>0</v>
      </c>
      <c r="AH64" s="58">
        <v>2349838.3399999989</v>
      </c>
      <c r="AI64" s="57">
        <v>2519124</v>
      </c>
      <c r="AJ64" s="57">
        <v>0</v>
      </c>
      <c r="AK64" s="57">
        <v>0</v>
      </c>
      <c r="AL64" s="57">
        <v>0</v>
      </c>
      <c r="AM64" s="57">
        <v>0</v>
      </c>
      <c r="AN64" s="57">
        <v>0</v>
      </c>
      <c r="AO64" s="57">
        <v>0</v>
      </c>
      <c r="AP64" s="57">
        <v>0</v>
      </c>
      <c r="AQ64" s="57">
        <v>0</v>
      </c>
      <c r="AR64" s="57">
        <v>16492.95</v>
      </c>
      <c r="AS64" s="57">
        <v>0</v>
      </c>
      <c r="AT64" s="57">
        <v>0</v>
      </c>
      <c r="AU64" s="57">
        <v>0</v>
      </c>
      <c r="AV64" s="57">
        <v>0</v>
      </c>
      <c r="AW64" s="57">
        <v>0</v>
      </c>
      <c r="AX64" s="57">
        <v>0</v>
      </c>
      <c r="AY64" s="57">
        <v>0</v>
      </c>
      <c r="AZ64" s="57">
        <v>0</v>
      </c>
      <c r="BA64" s="57">
        <v>0</v>
      </c>
      <c r="BB64" s="57">
        <v>0</v>
      </c>
      <c r="BC64" s="57">
        <v>0</v>
      </c>
      <c r="BD64" s="57">
        <v>57142.84</v>
      </c>
      <c r="BE64" s="57">
        <v>0</v>
      </c>
      <c r="BF64" s="57">
        <v>0</v>
      </c>
      <c r="BG64" s="57">
        <v>0</v>
      </c>
      <c r="BH64" s="57">
        <v>21830</v>
      </c>
      <c r="BI64" s="57">
        <v>0</v>
      </c>
      <c r="BJ64" s="58">
        <v>2270865.4999999991</v>
      </c>
      <c r="BK64" s="57">
        <v>51670</v>
      </c>
      <c r="BL64" s="57">
        <v>0</v>
      </c>
      <c r="BM64" s="57">
        <v>69653.33</v>
      </c>
      <c r="BN64" s="57">
        <v>55555.55</v>
      </c>
      <c r="BO64" s="57">
        <v>170409.62</v>
      </c>
      <c r="BP64" s="57">
        <v>30095.39</v>
      </c>
      <c r="BQ64" s="57">
        <v>17867.71</v>
      </c>
      <c r="BR64" s="57">
        <v>42146.03</v>
      </c>
      <c r="BS64" s="57">
        <v>88809.52</v>
      </c>
      <c r="BT64" s="57">
        <v>107814.39999999999</v>
      </c>
      <c r="BU64" s="57">
        <v>143333.32999999999</v>
      </c>
      <c r="BV64" s="57">
        <v>74535.61</v>
      </c>
      <c r="BW64" s="57">
        <v>108175.24</v>
      </c>
      <c r="BX64" s="57">
        <v>0</v>
      </c>
      <c r="BY64" s="57">
        <v>22589.279999999999</v>
      </c>
      <c r="BZ64" s="57">
        <v>10500</v>
      </c>
      <c r="CA64" s="57">
        <v>24738.66</v>
      </c>
      <c r="CB64" s="57">
        <v>26126.97</v>
      </c>
      <c r="CC64" s="57">
        <v>41157.93</v>
      </c>
      <c r="CD64" s="57">
        <v>9680</v>
      </c>
      <c r="CE64" s="57">
        <v>17168.25</v>
      </c>
      <c r="CF64" s="57">
        <v>37603.050000000003</v>
      </c>
      <c r="CG64" s="57">
        <v>25595.14</v>
      </c>
      <c r="CH64" s="57">
        <v>11590.15</v>
      </c>
      <c r="CI64" s="57">
        <v>11592</v>
      </c>
      <c r="CJ64" s="57">
        <v>11730.16</v>
      </c>
      <c r="CK64" s="57">
        <v>9487.5</v>
      </c>
      <c r="CL64" s="57">
        <v>14579.95</v>
      </c>
      <c r="CM64" s="57">
        <v>11333.37</v>
      </c>
      <c r="CN64" s="57">
        <v>21679.25</v>
      </c>
      <c r="CO64" s="57">
        <v>3296.66</v>
      </c>
      <c r="CP64" s="57">
        <v>11229.37</v>
      </c>
      <c r="CQ64" s="57">
        <v>3797.45</v>
      </c>
      <c r="CR64" s="57">
        <v>5983.33</v>
      </c>
      <c r="CS64" s="57">
        <v>11410</v>
      </c>
      <c r="CT64" s="57">
        <v>84121.55</v>
      </c>
      <c r="CU64" s="57">
        <v>0</v>
      </c>
      <c r="CV64" s="57">
        <v>28000</v>
      </c>
      <c r="CW64" s="57">
        <v>15985</v>
      </c>
      <c r="CX64" s="57">
        <v>19833.45</v>
      </c>
      <c r="CY64" s="57">
        <v>21032.76</v>
      </c>
      <c r="CZ64" s="57">
        <v>9634.2099999999991</v>
      </c>
      <c r="DA64" s="57">
        <v>15096.59</v>
      </c>
      <c r="DB64" s="57">
        <v>22934.27</v>
      </c>
      <c r="DC64" s="57">
        <v>24319.96</v>
      </c>
      <c r="DD64" s="57">
        <v>9804.17</v>
      </c>
      <c r="DE64" s="57">
        <v>13333.33</v>
      </c>
      <c r="DF64" s="57">
        <v>12652</v>
      </c>
      <c r="DG64" s="57">
        <v>11402.64</v>
      </c>
      <c r="DH64" s="57">
        <v>10560</v>
      </c>
      <c r="DI64" s="57">
        <v>8707.59</v>
      </c>
      <c r="DJ64" s="57">
        <v>10000</v>
      </c>
      <c r="DK64" s="57">
        <v>7236.04</v>
      </c>
      <c r="DL64" s="57">
        <v>11616.69</v>
      </c>
      <c r="DM64" s="57">
        <v>13323.17</v>
      </c>
      <c r="DN64" s="57">
        <v>16338.26</v>
      </c>
      <c r="DO64" s="57">
        <v>6600</v>
      </c>
      <c r="DP64" s="57">
        <v>12141.2</v>
      </c>
      <c r="DQ64" s="57">
        <v>11044.02</v>
      </c>
      <c r="DR64" s="57">
        <v>18650.79</v>
      </c>
      <c r="DS64" s="57">
        <v>31746.03</v>
      </c>
      <c r="DT64" s="57">
        <v>15840.5</v>
      </c>
      <c r="DU64" s="57">
        <v>40380.949999999997</v>
      </c>
      <c r="DV64" s="57">
        <v>7500</v>
      </c>
      <c r="DW64" s="57">
        <v>123025.69</v>
      </c>
      <c r="DX64" s="57">
        <v>9166.66</v>
      </c>
      <c r="DY64" s="57">
        <v>17460.32</v>
      </c>
      <c r="DZ64" s="57">
        <v>9401.67</v>
      </c>
      <c r="EA64" s="57">
        <v>74601.919999999998</v>
      </c>
      <c r="EB64" s="57">
        <v>28487.9</v>
      </c>
      <c r="EC64" s="57">
        <v>23601.16</v>
      </c>
      <c r="ED64" s="57">
        <v>0</v>
      </c>
      <c r="EE64" s="57">
        <v>75208</v>
      </c>
      <c r="EF64" s="57">
        <v>51731.01</v>
      </c>
      <c r="EG64" s="57">
        <v>31744.04</v>
      </c>
      <c r="EH64" s="57">
        <v>13667.76</v>
      </c>
    </row>
    <row r="65" spans="1:138">
      <c r="A65" s="54" t="s">
        <v>329</v>
      </c>
      <c r="B65" s="54" t="s">
        <v>304</v>
      </c>
      <c r="C65" s="55">
        <v>596908.65999999992</v>
      </c>
      <c r="D65" s="56">
        <v>0</v>
      </c>
      <c r="E65" s="56">
        <v>0</v>
      </c>
      <c r="F65" s="56">
        <v>0</v>
      </c>
      <c r="G65" s="56">
        <v>42390.11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213.24</v>
      </c>
      <c r="Q65" s="56">
        <v>0</v>
      </c>
      <c r="R65" s="56">
        <v>3200</v>
      </c>
      <c r="S65" s="56">
        <v>2963.58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7">
        <v>0</v>
      </c>
      <c r="AA65" s="57">
        <v>0</v>
      </c>
      <c r="AB65" s="58">
        <v>277104</v>
      </c>
      <c r="AC65" s="58">
        <v>6756.47</v>
      </c>
      <c r="AD65" s="58">
        <v>0</v>
      </c>
      <c r="AE65" s="58">
        <v>6930.13</v>
      </c>
      <c r="AF65" s="59">
        <v>0</v>
      </c>
      <c r="AG65" s="57">
        <v>0</v>
      </c>
      <c r="AH65" s="58">
        <v>257351.13</v>
      </c>
      <c r="AI65" s="57">
        <v>277104</v>
      </c>
      <c r="AJ65" s="57">
        <v>0</v>
      </c>
      <c r="AK65" s="57">
        <v>0</v>
      </c>
      <c r="AL65" s="57">
        <v>0</v>
      </c>
      <c r="AM65" s="57">
        <v>0</v>
      </c>
      <c r="AN65" s="57">
        <v>0</v>
      </c>
      <c r="AO65" s="57">
        <v>0</v>
      </c>
      <c r="AP65" s="57">
        <v>148.80000000000001</v>
      </c>
      <c r="AQ65" s="57">
        <v>3281.5</v>
      </c>
      <c r="AR65" s="57">
        <v>2157.66</v>
      </c>
      <c r="AS65" s="57">
        <v>0</v>
      </c>
      <c r="AT65" s="57">
        <v>0</v>
      </c>
      <c r="AU65" s="57">
        <v>870.91</v>
      </c>
      <c r="AV65" s="57">
        <v>297.60000000000002</v>
      </c>
      <c r="AW65" s="57">
        <v>0</v>
      </c>
      <c r="AX65" s="57">
        <v>0</v>
      </c>
      <c r="AY65" s="57">
        <v>0</v>
      </c>
      <c r="AZ65" s="57">
        <v>0</v>
      </c>
      <c r="BA65" s="57">
        <v>0</v>
      </c>
      <c r="BB65" s="57">
        <v>6930.13</v>
      </c>
      <c r="BC65" s="57">
        <v>0</v>
      </c>
      <c r="BD65" s="57">
        <v>14481.94</v>
      </c>
      <c r="BE65" s="57">
        <v>0</v>
      </c>
      <c r="BF65" s="57">
        <v>0</v>
      </c>
      <c r="BG65" s="57">
        <v>0</v>
      </c>
      <c r="BH65" s="57">
        <v>2178</v>
      </c>
      <c r="BI65" s="57">
        <v>12966.46</v>
      </c>
      <c r="BJ65" s="58">
        <v>227724.73</v>
      </c>
      <c r="BK65" s="57">
        <v>8486.15</v>
      </c>
      <c r="BL65" s="57">
        <v>0</v>
      </c>
      <c r="BM65" s="57">
        <v>0</v>
      </c>
      <c r="BN65" s="57">
        <v>0</v>
      </c>
      <c r="BO65" s="57">
        <v>0</v>
      </c>
      <c r="BP65" s="57">
        <v>4905.66</v>
      </c>
      <c r="BQ65" s="57">
        <v>1733.98</v>
      </c>
      <c r="BR65" s="57">
        <v>3800</v>
      </c>
      <c r="BS65" s="57">
        <v>0</v>
      </c>
      <c r="BT65" s="57">
        <v>0</v>
      </c>
      <c r="BU65" s="57">
        <v>9514.56</v>
      </c>
      <c r="BV65" s="57">
        <v>0</v>
      </c>
      <c r="BW65" s="57">
        <v>18772.150000000001</v>
      </c>
      <c r="BX65" s="57">
        <v>7700</v>
      </c>
      <c r="BY65" s="57">
        <v>2800</v>
      </c>
      <c r="BZ65" s="57">
        <v>0</v>
      </c>
      <c r="CA65" s="57">
        <v>15487.38</v>
      </c>
      <c r="CB65" s="57">
        <v>13834.95</v>
      </c>
      <c r="CC65" s="57">
        <v>5562</v>
      </c>
      <c r="CD65" s="57">
        <v>14180</v>
      </c>
      <c r="CE65" s="57">
        <v>4360.76</v>
      </c>
      <c r="CF65" s="57">
        <v>6408</v>
      </c>
      <c r="CG65" s="57">
        <v>2099.04</v>
      </c>
      <c r="CH65" s="57">
        <v>0</v>
      </c>
      <c r="CI65" s="57">
        <v>1162.1400000000001</v>
      </c>
      <c r="CJ65" s="57">
        <v>0</v>
      </c>
      <c r="CK65" s="57">
        <v>0</v>
      </c>
      <c r="CL65" s="57">
        <v>0</v>
      </c>
      <c r="CM65" s="57">
        <v>2633.37</v>
      </c>
      <c r="CN65" s="57">
        <v>2148.9299999999998</v>
      </c>
      <c r="CO65" s="57">
        <v>3808.83</v>
      </c>
      <c r="CP65" s="57">
        <v>1100</v>
      </c>
      <c r="CQ65" s="57">
        <v>0</v>
      </c>
      <c r="CR65" s="57">
        <v>0</v>
      </c>
      <c r="CS65" s="57">
        <v>0</v>
      </c>
      <c r="CT65" s="57">
        <v>9887.09</v>
      </c>
      <c r="CU65" s="57">
        <v>3383.54</v>
      </c>
      <c r="CV65" s="57">
        <v>0</v>
      </c>
      <c r="CW65" s="57">
        <v>5354</v>
      </c>
      <c r="CX65" s="57">
        <v>9633.5400000000009</v>
      </c>
      <c r="CY65" s="57">
        <v>3613</v>
      </c>
      <c r="CZ65" s="57">
        <v>0</v>
      </c>
      <c r="DA65" s="57">
        <v>0</v>
      </c>
      <c r="DB65" s="57">
        <v>0</v>
      </c>
      <c r="DC65" s="57">
        <v>9619.7999999999993</v>
      </c>
      <c r="DD65" s="57">
        <v>840</v>
      </c>
      <c r="DE65" s="57">
        <v>4200</v>
      </c>
      <c r="DF65" s="57">
        <v>3663.1</v>
      </c>
      <c r="DG65" s="57">
        <v>3588.6</v>
      </c>
      <c r="DH65" s="57">
        <v>0</v>
      </c>
      <c r="DI65" s="57">
        <v>0</v>
      </c>
      <c r="DJ65" s="57">
        <v>0</v>
      </c>
      <c r="DK65" s="57">
        <v>0</v>
      </c>
      <c r="DL65" s="57">
        <v>1983.24</v>
      </c>
      <c r="DM65" s="57">
        <v>930.1</v>
      </c>
      <c r="DN65" s="57">
        <v>897</v>
      </c>
      <c r="DO65" s="57">
        <v>0</v>
      </c>
      <c r="DP65" s="57">
        <v>0</v>
      </c>
      <c r="DQ65" s="57">
        <v>0</v>
      </c>
      <c r="DR65" s="57">
        <v>1603.77</v>
      </c>
      <c r="DS65" s="57">
        <v>10533.5</v>
      </c>
      <c r="DT65" s="57">
        <v>0</v>
      </c>
      <c r="DU65" s="57">
        <v>0</v>
      </c>
      <c r="DV65" s="57">
        <v>850</v>
      </c>
      <c r="DW65" s="57">
        <v>7081.36</v>
      </c>
      <c r="DX65" s="57">
        <v>496.45</v>
      </c>
      <c r="DY65" s="57">
        <v>1900</v>
      </c>
      <c r="DZ65" s="57">
        <v>885.2</v>
      </c>
      <c r="EA65" s="57">
        <v>5474.78</v>
      </c>
      <c r="EB65" s="57">
        <v>3387.26</v>
      </c>
      <c r="EC65" s="57">
        <v>3000</v>
      </c>
      <c r="ED65" s="57">
        <v>0</v>
      </c>
      <c r="EE65" s="57">
        <v>0</v>
      </c>
      <c r="EF65" s="57">
        <v>4421.5</v>
      </c>
      <c r="EG65" s="57">
        <v>0</v>
      </c>
      <c r="EH65" s="57">
        <v>0</v>
      </c>
    </row>
    <row r="66" spans="1:138">
      <c r="A66" s="54" t="s">
        <v>329</v>
      </c>
      <c r="B66" s="54" t="s">
        <v>333</v>
      </c>
      <c r="C66" s="55">
        <v>201402.78999999998</v>
      </c>
      <c r="D66" s="56">
        <v>0</v>
      </c>
      <c r="E66" s="56">
        <v>0</v>
      </c>
      <c r="F66" s="56">
        <v>0</v>
      </c>
      <c r="G66" s="56">
        <v>33040.949999999997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7">
        <v>0</v>
      </c>
      <c r="AA66" s="57">
        <v>0</v>
      </c>
      <c r="AB66" s="58">
        <v>0</v>
      </c>
      <c r="AC66" s="58">
        <v>0</v>
      </c>
      <c r="AD66" s="58">
        <v>0</v>
      </c>
      <c r="AE66" s="58">
        <v>2706.84</v>
      </c>
      <c r="AF66" s="59">
        <v>0</v>
      </c>
      <c r="AG66" s="57">
        <v>0</v>
      </c>
      <c r="AH66" s="58">
        <v>165655</v>
      </c>
      <c r="AI66" s="57">
        <v>0</v>
      </c>
      <c r="AJ66" s="57">
        <v>0</v>
      </c>
      <c r="AK66" s="57">
        <v>0</v>
      </c>
      <c r="AL66" s="57">
        <v>0</v>
      </c>
      <c r="AM66" s="57">
        <v>0</v>
      </c>
      <c r="AN66" s="57">
        <v>0</v>
      </c>
      <c r="AO66" s="57">
        <v>0</v>
      </c>
      <c r="AP66" s="57">
        <v>0</v>
      </c>
      <c r="AQ66" s="57">
        <v>0</v>
      </c>
      <c r="AR66" s="57">
        <v>0</v>
      </c>
      <c r="AS66" s="57">
        <v>0</v>
      </c>
      <c r="AT66" s="57">
        <v>0</v>
      </c>
      <c r="AU66" s="57">
        <v>0</v>
      </c>
      <c r="AV66" s="57">
        <v>0</v>
      </c>
      <c r="AW66" s="57">
        <v>0</v>
      </c>
      <c r="AX66" s="57">
        <v>0</v>
      </c>
      <c r="AY66" s="57">
        <v>0</v>
      </c>
      <c r="AZ66" s="57">
        <v>0</v>
      </c>
      <c r="BA66" s="57">
        <v>0</v>
      </c>
      <c r="BB66" s="57">
        <v>2706.84</v>
      </c>
      <c r="BC66" s="57">
        <v>0</v>
      </c>
      <c r="BD66" s="57">
        <v>0</v>
      </c>
      <c r="BE66" s="57">
        <v>0</v>
      </c>
      <c r="BF66" s="57">
        <v>0</v>
      </c>
      <c r="BG66" s="57">
        <v>0</v>
      </c>
      <c r="BH66" s="57">
        <v>14086.55</v>
      </c>
      <c r="BI66" s="57">
        <v>2866.07</v>
      </c>
      <c r="BJ66" s="58">
        <v>148702.38</v>
      </c>
      <c r="BK66" s="57">
        <v>6817.36</v>
      </c>
      <c r="BL66" s="57">
        <v>0</v>
      </c>
      <c r="BM66" s="57">
        <v>0</v>
      </c>
      <c r="BN66" s="57">
        <v>0</v>
      </c>
      <c r="BO66" s="57">
        <v>15740.57</v>
      </c>
      <c r="BP66" s="57">
        <v>6864.8</v>
      </c>
      <c r="BQ66" s="57">
        <v>2883.49</v>
      </c>
      <c r="BR66" s="57">
        <v>10485.44</v>
      </c>
      <c r="BS66" s="57">
        <v>0</v>
      </c>
      <c r="BT66" s="57">
        <v>3398.06</v>
      </c>
      <c r="BU66" s="57">
        <v>16766.48</v>
      </c>
      <c r="BV66" s="57">
        <v>6413.33</v>
      </c>
      <c r="BW66" s="57">
        <v>25072.41</v>
      </c>
      <c r="BX66" s="57">
        <v>0</v>
      </c>
      <c r="BY66" s="57">
        <v>3190.48</v>
      </c>
      <c r="BZ66" s="57">
        <v>0</v>
      </c>
      <c r="CA66" s="57">
        <v>10485.44</v>
      </c>
      <c r="CB66" s="57">
        <v>0</v>
      </c>
      <c r="CC66" s="57">
        <v>0</v>
      </c>
      <c r="CD66" s="57">
        <v>0</v>
      </c>
      <c r="CE66" s="57">
        <v>3500</v>
      </c>
      <c r="CF66" s="57">
        <v>11948.43</v>
      </c>
      <c r="CG66" s="57">
        <v>0</v>
      </c>
      <c r="CH66" s="57">
        <v>0</v>
      </c>
      <c r="CI66" s="57">
        <v>0</v>
      </c>
      <c r="CJ66" s="57">
        <v>0</v>
      </c>
      <c r="CK66" s="57">
        <v>0</v>
      </c>
      <c r="CL66" s="57">
        <v>0</v>
      </c>
      <c r="CM66" s="57">
        <v>0</v>
      </c>
      <c r="CN66" s="57">
        <v>0</v>
      </c>
      <c r="CO66" s="57">
        <v>0</v>
      </c>
      <c r="CP66" s="57">
        <v>0</v>
      </c>
      <c r="CQ66" s="57">
        <v>0</v>
      </c>
      <c r="CR66" s="57">
        <v>0</v>
      </c>
      <c r="CS66" s="57">
        <v>0</v>
      </c>
      <c r="CT66" s="57">
        <v>4374.8599999999997</v>
      </c>
      <c r="CU66" s="57">
        <v>10349.69</v>
      </c>
      <c r="CV66" s="57">
        <v>0</v>
      </c>
      <c r="CW66" s="57">
        <v>0</v>
      </c>
      <c r="CX66" s="57">
        <v>0</v>
      </c>
      <c r="CY66" s="57">
        <v>0</v>
      </c>
      <c r="CZ66" s="57">
        <v>0</v>
      </c>
      <c r="DA66" s="57">
        <v>0</v>
      </c>
      <c r="DB66" s="57">
        <v>0</v>
      </c>
      <c r="DC66" s="57">
        <v>0</v>
      </c>
      <c r="DD66" s="57">
        <v>0</v>
      </c>
      <c r="DE66" s="57">
        <v>0</v>
      </c>
      <c r="DF66" s="57">
        <v>0</v>
      </c>
      <c r="DG66" s="57">
        <v>0</v>
      </c>
      <c r="DH66" s="57">
        <v>0</v>
      </c>
      <c r="DI66" s="57">
        <v>0</v>
      </c>
      <c r="DJ66" s="57">
        <v>0</v>
      </c>
      <c r="DK66" s="57">
        <v>0</v>
      </c>
      <c r="DL66" s="57">
        <v>0</v>
      </c>
      <c r="DM66" s="57">
        <v>0</v>
      </c>
      <c r="DN66" s="57">
        <v>0</v>
      </c>
      <c r="DO66" s="57">
        <v>0</v>
      </c>
      <c r="DP66" s="57">
        <v>0</v>
      </c>
      <c r="DQ66" s="57">
        <v>0</v>
      </c>
      <c r="DR66" s="57">
        <v>0</v>
      </c>
      <c r="DS66" s="57">
        <v>0</v>
      </c>
      <c r="DT66" s="57">
        <v>0</v>
      </c>
      <c r="DU66" s="57">
        <v>0</v>
      </c>
      <c r="DV66" s="57">
        <v>0</v>
      </c>
      <c r="DW66" s="57">
        <v>3700</v>
      </c>
      <c r="DX66" s="57">
        <v>0</v>
      </c>
      <c r="DY66" s="57">
        <v>0</v>
      </c>
      <c r="DZ66" s="57">
        <v>0</v>
      </c>
      <c r="EA66" s="57">
        <v>0</v>
      </c>
      <c r="EB66" s="57">
        <v>4596.54</v>
      </c>
      <c r="EC66" s="57">
        <v>0</v>
      </c>
      <c r="ED66" s="57">
        <v>0</v>
      </c>
      <c r="EE66" s="57">
        <v>0</v>
      </c>
      <c r="EF66" s="57">
        <v>0</v>
      </c>
      <c r="EG66" s="57">
        <v>2115</v>
      </c>
      <c r="EH66" s="57">
        <v>0</v>
      </c>
    </row>
    <row r="67" spans="1:138">
      <c r="A67" s="54" t="s">
        <v>329</v>
      </c>
      <c r="B67" s="54" t="s">
        <v>28</v>
      </c>
      <c r="C67" s="55">
        <v>14691.89</v>
      </c>
      <c r="D67" s="56">
        <v>0</v>
      </c>
      <c r="E67" s="56">
        <v>0</v>
      </c>
      <c r="F67" s="56">
        <v>0</v>
      </c>
      <c r="G67" s="56">
        <v>4480</v>
      </c>
      <c r="H67" s="56">
        <v>1100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7">
        <v>0</v>
      </c>
      <c r="AA67" s="57">
        <v>0</v>
      </c>
      <c r="AB67" s="58">
        <v>0</v>
      </c>
      <c r="AC67" s="58">
        <v>0</v>
      </c>
      <c r="AD67" s="58">
        <v>0</v>
      </c>
      <c r="AE67" s="58">
        <v>0</v>
      </c>
      <c r="AF67" s="59">
        <v>0</v>
      </c>
      <c r="AG67" s="57">
        <v>0</v>
      </c>
      <c r="AH67" s="58">
        <v>9111.89</v>
      </c>
      <c r="AI67" s="57">
        <v>0</v>
      </c>
      <c r="AJ67" s="57">
        <v>0</v>
      </c>
      <c r="AK67" s="57">
        <v>0</v>
      </c>
      <c r="AL67" s="57">
        <v>0</v>
      </c>
      <c r="AM67" s="57">
        <v>0</v>
      </c>
      <c r="AN67" s="57">
        <v>0</v>
      </c>
      <c r="AO67" s="57">
        <v>0</v>
      </c>
      <c r="AP67" s="57">
        <v>0</v>
      </c>
      <c r="AQ67" s="57">
        <v>0</v>
      </c>
      <c r="AR67" s="57">
        <v>0</v>
      </c>
      <c r="AS67" s="57">
        <v>0</v>
      </c>
      <c r="AT67" s="57">
        <v>0</v>
      </c>
      <c r="AU67" s="57">
        <v>0</v>
      </c>
      <c r="AV67" s="57">
        <v>0</v>
      </c>
      <c r="AW67" s="57">
        <v>0</v>
      </c>
      <c r="AX67" s="57">
        <v>0</v>
      </c>
      <c r="AY67" s="57">
        <v>0</v>
      </c>
      <c r="AZ67" s="57">
        <v>0</v>
      </c>
      <c r="BA67" s="57">
        <v>0</v>
      </c>
      <c r="BB67" s="57">
        <v>0</v>
      </c>
      <c r="BC67" s="57">
        <v>0</v>
      </c>
      <c r="BD67" s="57">
        <v>0</v>
      </c>
      <c r="BE67" s="57">
        <v>0</v>
      </c>
      <c r="BF67" s="57">
        <v>0</v>
      </c>
      <c r="BG67" s="57">
        <v>0</v>
      </c>
      <c r="BH67" s="57">
        <v>0</v>
      </c>
      <c r="BI67" s="57">
        <v>0</v>
      </c>
      <c r="BJ67" s="58">
        <v>9111.89</v>
      </c>
      <c r="BK67" s="57">
        <v>0</v>
      </c>
      <c r="BL67" s="57">
        <v>0</v>
      </c>
      <c r="BM67" s="57">
        <v>0</v>
      </c>
      <c r="BN67" s="57">
        <v>0</v>
      </c>
      <c r="BO67" s="57">
        <v>0</v>
      </c>
      <c r="BP67" s="57">
        <v>0</v>
      </c>
      <c r="BQ67" s="57">
        <v>0</v>
      </c>
      <c r="BR67" s="57">
        <v>0</v>
      </c>
      <c r="BS67" s="57">
        <v>0</v>
      </c>
      <c r="BT67" s="57">
        <v>0</v>
      </c>
      <c r="BU67" s="57">
        <v>5751.89</v>
      </c>
      <c r="BV67" s="57">
        <v>0</v>
      </c>
      <c r="BW67" s="57">
        <v>0</v>
      </c>
      <c r="BX67" s="57">
        <v>0</v>
      </c>
      <c r="BY67" s="57">
        <v>0</v>
      </c>
      <c r="BZ67" s="57">
        <v>0</v>
      </c>
      <c r="CA67" s="57">
        <v>0</v>
      </c>
      <c r="CB67" s="57">
        <v>0</v>
      </c>
      <c r="CC67" s="57">
        <v>0</v>
      </c>
      <c r="CD67" s="57">
        <v>0</v>
      </c>
      <c r="CE67" s="57">
        <v>0</v>
      </c>
      <c r="CF67" s="57">
        <v>0</v>
      </c>
      <c r="CG67" s="57">
        <v>0</v>
      </c>
      <c r="CH67" s="57">
        <v>0</v>
      </c>
      <c r="CI67" s="57">
        <v>0</v>
      </c>
      <c r="CJ67" s="57">
        <v>0</v>
      </c>
      <c r="CK67" s="57">
        <v>0</v>
      </c>
      <c r="CL67" s="57">
        <v>0</v>
      </c>
      <c r="CM67" s="57">
        <v>2930</v>
      </c>
      <c r="CN67" s="57">
        <v>150</v>
      </c>
      <c r="CO67" s="57">
        <v>0</v>
      </c>
      <c r="CP67" s="57">
        <v>0</v>
      </c>
      <c r="CQ67" s="57">
        <v>0</v>
      </c>
      <c r="CR67" s="57">
        <v>0</v>
      </c>
      <c r="CS67" s="57">
        <v>0</v>
      </c>
      <c r="CT67" s="57">
        <v>0</v>
      </c>
      <c r="CU67" s="57">
        <v>0</v>
      </c>
      <c r="CV67" s="57">
        <v>0</v>
      </c>
      <c r="CW67" s="57">
        <v>0</v>
      </c>
      <c r="CX67" s="57">
        <v>0</v>
      </c>
      <c r="CY67" s="57">
        <v>0</v>
      </c>
      <c r="CZ67" s="57">
        <v>0</v>
      </c>
      <c r="DA67" s="57">
        <v>0</v>
      </c>
      <c r="DB67" s="57">
        <v>0</v>
      </c>
      <c r="DC67" s="57">
        <v>0</v>
      </c>
      <c r="DD67" s="57">
        <v>0</v>
      </c>
      <c r="DE67" s="57">
        <v>0</v>
      </c>
      <c r="DF67" s="57">
        <v>0</v>
      </c>
      <c r="DG67" s="57">
        <v>0</v>
      </c>
      <c r="DH67" s="57">
        <v>0</v>
      </c>
      <c r="DI67" s="57">
        <v>0</v>
      </c>
      <c r="DJ67" s="57">
        <v>0</v>
      </c>
      <c r="DK67" s="57">
        <v>0</v>
      </c>
      <c r="DL67" s="57">
        <v>0</v>
      </c>
      <c r="DM67" s="57">
        <v>0</v>
      </c>
      <c r="DN67" s="57">
        <v>0</v>
      </c>
      <c r="DO67" s="57">
        <v>0</v>
      </c>
      <c r="DP67" s="57">
        <v>0</v>
      </c>
      <c r="DQ67" s="57">
        <v>0</v>
      </c>
      <c r="DR67" s="57">
        <v>0</v>
      </c>
      <c r="DS67" s="57">
        <v>0</v>
      </c>
      <c r="DT67" s="57">
        <v>0</v>
      </c>
      <c r="DU67" s="57">
        <v>0</v>
      </c>
      <c r="DV67" s="57">
        <v>0</v>
      </c>
      <c r="DW67" s="57">
        <v>0</v>
      </c>
      <c r="DX67" s="57">
        <v>280</v>
      </c>
      <c r="DY67" s="57">
        <v>0</v>
      </c>
      <c r="DZ67" s="57">
        <v>0</v>
      </c>
      <c r="EA67" s="57">
        <v>0</v>
      </c>
      <c r="EB67" s="57">
        <v>0</v>
      </c>
      <c r="EC67" s="57">
        <v>0</v>
      </c>
      <c r="ED67" s="57">
        <v>0</v>
      </c>
      <c r="EE67" s="57">
        <v>0</v>
      </c>
      <c r="EF67" s="57">
        <v>0</v>
      </c>
      <c r="EG67" s="57">
        <v>0</v>
      </c>
      <c r="EH67" s="57">
        <v>0</v>
      </c>
    </row>
    <row r="68" spans="1:138">
      <c r="A68" s="54" t="s">
        <v>329</v>
      </c>
      <c r="B68" s="54" t="s">
        <v>29</v>
      </c>
      <c r="C68" s="55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7">
        <v>0</v>
      </c>
      <c r="AA68" s="57">
        <v>0</v>
      </c>
      <c r="AB68" s="58">
        <v>0</v>
      </c>
      <c r="AC68" s="58">
        <v>0</v>
      </c>
      <c r="AD68" s="58">
        <v>0</v>
      </c>
      <c r="AE68" s="58">
        <v>0</v>
      </c>
      <c r="AF68" s="59">
        <v>0</v>
      </c>
      <c r="AG68" s="57">
        <v>0</v>
      </c>
      <c r="AH68" s="58">
        <v>0</v>
      </c>
      <c r="AI68" s="57">
        <v>0</v>
      </c>
      <c r="AJ68" s="57">
        <v>0</v>
      </c>
      <c r="AK68" s="57">
        <v>0</v>
      </c>
      <c r="AL68" s="57">
        <v>0</v>
      </c>
      <c r="AM68" s="57">
        <v>0</v>
      </c>
      <c r="AN68" s="57">
        <v>0</v>
      </c>
      <c r="AO68" s="57">
        <v>0</v>
      </c>
      <c r="AP68" s="57">
        <v>0</v>
      </c>
      <c r="AQ68" s="57">
        <v>0</v>
      </c>
      <c r="AR68" s="57">
        <v>0</v>
      </c>
      <c r="AS68" s="57">
        <v>0</v>
      </c>
      <c r="AT68" s="57">
        <v>0</v>
      </c>
      <c r="AU68" s="57">
        <v>0</v>
      </c>
      <c r="AV68" s="57">
        <v>0</v>
      </c>
      <c r="AW68" s="57">
        <v>0</v>
      </c>
      <c r="AX68" s="57">
        <v>0</v>
      </c>
      <c r="AY68" s="57">
        <v>0</v>
      </c>
      <c r="AZ68" s="57">
        <v>0</v>
      </c>
      <c r="BA68" s="57">
        <v>0</v>
      </c>
      <c r="BB68" s="57">
        <v>0</v>
      </c>
      <c r="BC68" s="57">
        <v>0</v>
      </c>
      <c r="BD68" s="57">
        <v>0</v>
      </c>
      <c r="BE68" s="57">
        <v>0</v>
      </c>
      <c r="BF68" s="57">
        <v>0</v>
      </c>
      <c r="BG68" s="57">
        <v>0</v>
      </c>
      <c r="BH68" s="57">
        <v>0</v>
      </c>
      <c r="BI68" s="57">
        <v>0</v>
      </c>
      <c r="BJ68" s="58">
        <v>0</v>
      </c>
      <c r="BK68" s="57">
        <v>0</v>
      </c>
      <c r="BL68" s="57">
        <v>0</v>
      </c>
      <c r="BM68" s="57">
        <v>0</v>
      </c>
      <c r="BN68" s="57">
        <v>0</v>
      </c>
      <c r="BO68" s="57">
        <v>0</v>
      </c>
      <c r="BP68" s="57">
        <v>0</v>
      </c>
      <c r="BQ68" s="57">
        <v>0</v>
      </c>
      <c r="BR68" s="57">
        <v>0</v>
      </c>
      <c r="BS68" s="57">
        <v>0</v>
      </c>
      <c r="BT68" s="57">
        <v>0</v>
      </c>
      <c r="BU68" s="57">
        <v>0</v>
      </c>
      <c r="BV68" s="57">
        <v>0</v>
      </c>
      <c r="BW68" s="57">
        <v>0</v>
      </c>
      <c r="BX68" s="57">
        <v>0</v>
      </c>
      <c r="BY68" s="57">
        <v>0</v>
      </c>
      <c r="BZ68" s="57">
        <v>0</v>
      </c>
      <c r="CA68" s="57">
        <v>0</v>
      </c>
      <c r="CB68" s="57">
        <v>0</v>
      </c>
      <c r="CC68" s="57">
        <v>0</v>
      </c>
      <c r="CD68" s="57">
        <v>0</v>
      </c>
      <c r="CE68" s="57">
        <v>0</v>
      </c>
      <c r="CF68" s="57">
        <v>0</v>
      </c>
      <c r="CG68" s="57">
        <v>0</v>
      </c>
      <c r="CH68" s="57">
        <v>0</v>
      </c>
      <c r="CI68" s="57">
        <v>0</v>
      </c>
      <c r="CJ68" s="57">
        <v>0</v>
      </c>
      <c r="CK68" s="57">
        <v>0</v>
      </c>
      <c r="CL68" s="57">
        <v>0</v>
      </c>
      <c r="CM68" s="57">
        <v>0</v>
      </c>
      <c r="CN68" s="57">
        <v>0</v>
      </c>
      <c r="CO68" s="57">
        <v>0</v>
      </c>
      <c r="CP68" s="57">
        <v>0</v>
      </c>
      <c r="CQ68" s="57">
        <v>0</v>
      </c>
      <c r="CR68" s="57">
        <v>0</v>
      </c>
      <c r="CS68" s="57">
        <v>0</v>
      </c>
      <c r="CT68" s="57">
        <v>0</v>
      </c>
      <c r="CU68" s="57">
        <v>0</v>
      </c>
      <c r="CV68" s="57">
        <v>0</v>
      </c>
      <c r="CW68" s="57">
        <v>0</v>
      </c>
      <c r="CX68" s="57">
        <v>0</v>
      </c>
      <c r="CY68" s="57">
        <v>0</v>
      </c>
      <c r="CZ68" s="57">
        <v>0</v>
      </c>
      <c r="DA68" s="57">
        <v>0</v>
      </c>
      <c r="DB68" s="57">
        <v>0</v>
      </c>
      <c r="DC68" s="57">
        <v>0</v>
      </c>
      <c r="DD68" s="57">
        <v>0</v>
      </c>
      <c r="DE68" s="57">
        <v>0</v>
      </c>
      <c r="DF68" s="57">
        <v>0</v>
      </c>
      <c r="DG68" s="57">
        <v>0</v>
      </c>
      <c r="DH68" s="57">
        <v>0</v>
      </c>
      <c r="DI68" s="57">
        <v>0</v>
      </c>
      <c r="DJ68" s="57">
        <v>0</v>
      </c>
      <c r="DK68" s="57">
        <v>0</v>
      </c>
      <c r="DL68" s="57">
        <v>0</v>
      </c>
      <c r="DM68" s="57">
        <v>0</v>
      </c>
      <c r="DN68" s="57">
        <v>0</v>
      </c>
      <c r="DO68" s="57">
        <v>0</v>
      </c>
      <c r="DP68" s="57">
        <v>0</v>
      </c>
      <c r="DQ68" s="57">
        <v>0</v>
      </c>
      <c r="DR68" s="57">
        <v>0</v>
      </c>
      <c r="DS68" s="57">
        <v>0</v>
      </c>
      <c r="DT68" s="57">
        <v>0</v>
      </c>
      <c r="DU68" s="57">
        <v>0</v>
      </c>
      <c r="DV68" s="57">
        <v>0</v>
      </c>
      <c r="DW68" s="57">
        <v>0</v>
      </c>
      <c r="DX68" s="57">
        <v>0</v>
      </c>
      <c r="DY68" s="57">
        <v>0</v>
      </c>
      <c r="DZ68" s="57">
        <v>0</v>
      </c>
      <c r="EA68" s="57">
        <v>0</v>
      </c>
      <c r="EB68" s="57">
        <v>0</v>
      </c>
      <c r="EC68" s="57">
        <v>0</v>
      </c>
      <c r="ED68" s="57">
        <v>0</v>
      </c>
      <c r="EE68" s="57">
        <v>0</v>
      </c>
      <c r="EF68" s="57">
        <v>0</v>
      </c>
      <c r="EG68" s="57">
        <v>0</v>
      </c>
      <c r="EH68" s="57">
        <v>0</v>
      </c>
    </row>
    <row r="69" spans="1:138">
      <c r="A69" s="54" t="s">
        <v>329</v>
      </c>
      <c r="B69" s="54" t="s">
        <v>334</v>
      </c>
      <c r="C69" s="55">
        <v>685233.55</v>
      </c>
      <c r="D69" s="56">
        <v>0</v>
      </c>
      <c r="E69" s="56">
        <v>0</v>
      </c>
      <c r="F69" s="56">
        <v>0</v>
      </c>
      <c r="G69" s="56">
        <v>2000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460526.46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7">
        <v>0</v>
      </c>
      <c r="AA69" s="57">
        <v>0</v>
      </c>
      <c r="AB69" s="58">
        <v>9000</v>
      </c>
      <c r="AC69" s="58">
        <v>0</v>
      </c>
      <c r="AD69" s="58">
        <v>0</v>
      </c>
      <c r="AE69" s="58">
        <v>0</v>
      </c>
      <c r="AF69" s="59">
        <v>0</v>
      </c>
      <c r="AG69" s="57">
        <v>0</v>
      </c>
      <c r="AH69" s="58">
        <v>213707.09</v>
      </c>
      <c r="AI69" s="57">
        <v>9000</v>
      </c>
      <c r="AJ69" s="57">
        <v>0</v>
      </c>
      <c r="AK69" s="57">
        <v>0</v>
      </c>
      <c r="AL69" s="57">
        <v>0</v>
      </c>
      <c r="AM69" s="57">
        <v>0</v>
      </c>
      <c r="AN69" s="57">
        <v>0</v>
      </c>
      <c r="AO69" s="57">
        <v>0</v>
      </c>
      <c r="AP69" s="57">
        <v>0</v>
      </c>
      <c r="AQ69" s="57">
        <v>0</v>
      </c>
      <c r="AR69" s="57">
        <v>0</v>
      </c>
      <c r="AS69" s="57">
        <v>0</v>
      </c>
      <c r="AT69" s="57">
        <v>0</v>
      </c>
      <c r="AU69" s="57">
        <v>0</v>
      </c>
      <c r="AV69" s="57">
        <v>0</v>
      </c>
      <c r="AW69" s="57">
        <v>0</v>
      </c>
      <c r="AX69" s="57">
        <v>0</v>
      </c>
      <c r="AY69" s="57">
        <v>0</v>
      </c>
      <c r="AZ69" s="57">
        <v>0</v>
      </c>
      <c r="BA69" s="57">
        <v>0</v>
      </c>
      <c r="BB69" s="57">
        <v>0</v>
      </c>
      <c r="BC69" s="57">
        <v>0</v>
      </c>
      <c r="BD69" s="57">
        <v>0</v>
      </c>
      <c r="BE69" s="57">
        <v>0</v>
      </c>
      <c r="BF69" s="57">
        <v>0</v>
      </c>
      <c r="BG69" s="57">
        <v>0</v>
      </c>
      <c r="BH69" s="57">
        <v>0</v>
      </c>
      <c r="BI69" s="57">
        <v>0</v>
      </c>
      <c r="BJ69" s="58">
        <v>213707.09</v>
      </c>
      <c r="BK69" s="57">
        <v>48227.08</v>
      </c>
      <c r="BL69" s="57">
        <v>56938.77</v>
      </c>
      <c r="BM69" s="57">
        <v>1667.2</v>
      </c>
      <c r="BN69" s="57">
        <v>265</v>
      </c>
      <c r="BO69" s="57">
        <v>1659.7</v>
      </c>
      <c r="BP69" s="57">
        <v>1928</v>
      </c>
      <c r="BQ69" s="57">
        <v>17118.13</v>
      </c>
      <c r="BR69" s="57">
        <v>4305</v>
      </c>
      <c r="BS69" s="57">
        <v>6245.49</v>
      </c>
      <c r="BT69" s="57">
        <v>2466.4899999999998</v>
      </c>
      <c r="BU69" s="57">
        <v>6877.17</v>
      </c>
      <c r="BV69" s="57">
        <v>210</v>
      </c>
      <c r="BW69" s="57">
        <v>173</v>
      </c>
      <c r="BX69" s="57">
        <v>5724.02</v>
      </c>
      <c r="BY69" s="57">
        <v>5305</v>
      </c>
      <c r="BZ69" s="57">
        <v>121</v>
      </c>
      <c r="CA69" s="57">
        <v>2651</v>
      </c>
      <c r="CB69" s="57">
        <v>1620</v>
      </c>
      <c r="CC69" s="57">
        <v>117</v>
      </c>
      <c r="CD69" s="57">
        <v>1676</v>
      </c>
      <c r="CE69" s="57">
        <v>602</v>
      </c>
      <c r="CF69" s="57">
        <v>120</v>
      </c>
      <c r="CG69" s="57">
        <v>37</v>
      </c>
      <c r="CH69" s="57">
        <v>49</v>
      </c>
      <c r="CI69" s="57">
        <v>11142.85</v>
      </c>
      <c r="CJ69" s="57">
        <v>3042</v>
      </c>
      <c r="CK69" s="57">
        <v>38</v>
      </c>
      <c r="CL69" s="57">
        <v>6669.77</v>
      </c>
      <c r="CM69" s="57">
        <v>52</v>
      </c>
      <c r="CN69" s="57">
        <v>111</v>
      </c>
      <c r="CO69" s="57">
        <v>15</v>
      </c>
      <c r="CP69" s="57">
        <v>6023</v>
      </c>
      <c r="CQ69" s="57">
        <v>13</v>
      </c>
      <c r="CR69" s="57">
        <v>23</v>
      </c>
      <c r="CS69" s="57">
        <v>46</v>
      </c>
      <c r="CT69" s="57">
        <v>36</v>
      </c>
      <c r="CU69" s="57">
        <v>86</v>
      </c>
      <c r="CV69" s="57">
        <v>22</v>
      </c>
      <c r="CW69" s="57">
        <v>4</v>
      </c>
      <c r="CX69" s="57">
        <v>5</v>
      </c>
      <c r="CY69" s="57">
        <v>518</v>
      </c>
      <c r="CZ69" s="57">
        <v>14</v>
      </c>
      <c r="DA69" s="57">
        <v>10</v>
      </c>
      <c r="DB69" s="57">
        <v>4817</v>
      </c>
      <c r="DC69" s="57">
        <v>8</v>
      </c>
      <c r="DD69" s="57">
        <v>12</v>
      </c>
      <c r="DE69" s="57">
        <v>13</v>
      </c>
      <c r="DF69" s="57">
        <v>6</v>
      </c>
      <c r="DG69" s="57">
        <v>17</v>
      </c>
      <c r="DH69" s="57">
        <v>2010</v>
      </c>
      <c r="DI69" s="57">
        <v>11</v>
      </c>
      <c r="DJ69" s="57">
        <v>110.1</v>
      </c>
      <c r="DK69" s="57">
        <v>6</v>
      </c>
      <c r="DL69" s="57">
        <v>7</v>
      </c>
      <c r="DM69" s="57">
        <v>1</v>
      </c>
      <c r="DN69" s="57">
        <v>1</v>
      </c>
      <c r="DO69" s="57">
        <v>7</v>
      </c>
      <c r="DP69" s="57">
        <v>3</v>
      </c>
      <c r="DQ69" s="57">
        <v>6</v>
      </c>
      <c r="DR69" s="57">
        <v>33</v>
      </c>
      <c r="DS69" s="57">
        <v>2641.23</v>
      </c>
      <c r="DT69" s="57">
        <v>50</v>
      </c>
      <c r="DU69" s="57">
        <v>14</v>
      </c>
      <c r="DV69" s="57">
        <v>1513</v>
      </c>
      <c r="DW69" s="57">
        <v>3882.19</v>
      </c>
      <c r="DX69" s="57">
        <v>3522</v>
      </c>
      <c r="DY69" s="57">
        <v>437.9</v>
      </c>
      <c r="DZ69" s="57">
        <v>301</v>
      </c>
      <c r="EA69" s="57">
        <v>4</v>
      </c>
      <c r="EB69" s="57">
        <v>300</v>
      </c>
      <c r="EC69" s="57">
        <v>0</v>
      </c>
      <c r="ED69" s="57">
        <v>0</v>
      </c>
      <c r="EE69" s="57">
        <v>0</v>
      </c>
      <c r="EF69" s="57">
        <v>0</v>
      </c>
      <c r="EG69" s="57">
        <v>0</v>
      </c>
      <c r="EH69" s="57">
        <v>0</v>
      </c>
    </row>
    <row r="70" spans="1:138">
      <c r="A70" s="54" t="s">
        <v>329</v>
      </c>
      <c r="B70" s="54" t="s">
        <v>335</v>
      </c>
      <c r="C70" s="55">
        <v>876026.89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62692.59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7">
        <v>0</v>
      </c>
      <c r="AA70" s="57">
        <v>0</v>
      </c>
      <c r="AB70" s="58">
        <v>0</v>
      </c>
      <c r="AC70" s="58">
        <v>0</v>
      </c>
      <c r="AD70" s="58">
        <v>0</v>
      </c>
      <c r="AE70" s="58">
        <v>0</v>
      </c>
      <c r="AF70" s="59">
        <v>0</v>
      </c>
      <c r="AG70" s="57">
        <v>0</v>
      </c>
      <c r="AH70" s="58">
        <v>813334.3</v>
      </c>
      <c r="AI70" s="57">
        <v>0</v>
      </c>
      <c r="AJ70" s="57">
        <v>0</v>
      </c>
      <c r="AK70" s="57">
        <v>0</v>
      </c>
      <c r="AL70" s="57">
        <v>0</v>
      </c>
      <c r="AM70" s="57">
        <v>0</v>
      </c>
      <c r="AN70" s="57">
        <v>0</v>
      </c>
      <c r="AO70" s="57">
        <v>0</v>
      </c>
      <c r="AP70" s="57">
        <v>0</v>
      </c>
      <c r="AQ70" s="57">
        <v>0</v>
      </c>
      <c r="AR70" s="57">
        <v>0</v>
      </c>
      <c r="AS70" s="57">
        <v>0</v>
      </c>
      <c r="AT70" s="57">
        <v>0</v>
      </c>
      <c r="AU70" s="57">
        <v>0</v>
      </c>
      <c r="AV70" s="57">
        <v>0</v>
      </c>
      <c r="AW70" s="57">
        <v>0</v>
      </c>
      <c r="AX70" s="57">
        <v>0</v>
      </c>
      <c r="AY70" s="57">
        <v>0</v>
      </c>
      <c r="AZ70" s="57">
        <v>0</v>
      </c>
      <c r="BA70" s="57">
        <v>0</v>
      </c>
      <c r="BB70" s="57">
        <v>0</v>
      </c>
      <c r="BC70" s="57">
        <v>0</v>
      </c>
      <c r="BD70" s="57">
        <v>0</v>
      </c>
      <c r="BE70" s="57">
        <v>0</v>
      </c>
      <c r="BF70" s="57">
        <v>44965.56</v>
      </c>
      <c r="BG70" s="57">
        <v>241401.41</v>
      </c>
      <c r="BH70" s="57">
        <v>0.7</v>
      </c>
      <c r="BI70" s="57">
        <v>151477.07</v>
      </c>
      <c r="BJ70" s="58">
        <v>375489.56</v>
      </c>
      <c r="BK70" s="57">
        <v>21117.41</v>
      </c>
      <c r="BL70" s="57">
        <v>16199</v>
      </c>
      <c r="BM70" s="57">
        <v>18142</v>
      </c>
      <c r="BN70" s="57">
        <v>12823</v>
      </c>
      <c r="BO70" s="57">
        <v>33310.11</v>
      </c>
      <c r="BP70" s="57">
        <v>15883</v>
      </c>
      <c r="BQ70" s="57">
        <v>6865</v>
      </c>
      <c r="BR70" s="57">
        <v>30908.83</v>
      </c>
      <c r="BS70" s="57">
        <v>6643</v>
      </c>
      <c r="BT70" s="57">
        <v>5244</v>
      </c>
      <c r="BU70" s="57">
        <v>26297.83</v>
      </c>
      <c r="BV70" s="57">
        <v>10147</v>
      </c>
      <c r="BW70" s="57">
        <v>8375</v>
      </c>
      <c r="BX70" s="57">
        <v>6681</v>
      </c>
      <c r="BY70" s="57">
        <v>5091</v>
      </c>
      <c r="BZ70" s="57">
        <v>5847</v>
      </c>
      <c r="CA70" s="57">
        <v>7316</v>
      </c>
      <c r="CB70" s="57">
        <v>52950.55</v>
      </c>
      <c r="CC70" s="57">
        <v>5653</v>
      </c>
      <c r="CD70" s="57">
        <v>3913</v>
      </c>
      <c r="CE70" s="57">
        <v>4915</v>
      </c>
      <c r="CF70" s="57">
        <v>16158.83</v>
      </c>
      <c r="CG70" s="57">
        <v>1782</v>
      </c>
      <c r="CH70" s="57">
        <v>2366</v>
      </c>
      <c r="CI70" s="57">
        <v>2212</v>
      </c>
      <c r="CJ70" s="57">
        <v>2022</v>
      </c>
      <c r="CK70" s="57">
        <v>1828</v>
      </c>
      <c r="CL70" s="57">
        <v>3209</v>
      </c>
      <c r="CM70" s="57">
        <v>2520</v>
      </c>
      <c r="CN70" s="57">
        <v>5393</v>
      </c>
      <c r="CO70" s="57">
        <v>976</v>
      </c>
      <c r="CP70" s="57">
        <v>1095</v>
      </c>
      <c r="CQ70" s="57">
        <v>644</v>
      </c>
      <c r="CR70" s="57">
        <v>1094</v>
      </c>
      <c r="CS70" s="57">
        <v>2222</v>
      </c>
      <c r="CT70" s="57">
        <v>1725</v>
      </c>
      <c r="CU70" s="57">
        <v>4169</v>
      </c>
      <c r="CV70" s="57">
        <v>1046</v>
      </c>
      <c r="CW70" s="57">
        <v>194</v>
      </c>
      <c r="CX70" s="57">
        <v>263</v>
      </c>
      <c r="CY70" s="57">
        <v>853</v>
      </c>
      <c r="CZ70" s="57">
        <v>666</v>
      </c>
      <c r="DA70" s="57">
        <v>698</v>
      </c>
      <c r="DB70" s="57">
        <v>812</v>
      </c>
      <c r="DC70" s="57">
        <v>371</v>
      </c>
      <c r="DD70" s="57">
        <v>566</v>
      </c>
      <c r="DE70" s="57">
        <v>643</v>
      </c>
      <c r="DF70" s="57">
        <v>314</v>
      </c>
      <c r="DG70" s="57">
        <v>836</v>
      </c>
      <c r="DH70" s="57">
        <v>464</v>
      </c>
      <c r="DI70" s="57">
        <v>529</v>
      </c>
      <c r="DJ70" s="57">
        <v>559</v>
      </c>
      <c r="DK70" s="57">
        <v>310</v>
      </c>
      <c r="DL70" s="57">
        <v>317</v>
      </c>
      <c r="DM70" s="57">
        <v>67</v>
      </c>
      <c r="DN70" s="57">
        <v>62</v>
      </c>
      <c r="DO70" s="57">
        <v>327</v>
      </c>
      <c r="DP70" s="57">
        <v>123</v>
      </c>
      <c r="DQ70" s="57">
        <v>292</v>
      </c>
      <c r="DR70" s="57">
        <v>1591</v>
      </c>
      <c r="DS70" s="57">
        <v>2370</v>
      </c>
      <c r="DT70" s="57">
        <v>2402</v>
      </c>
      <c r="DU70" s="57">
        <v>701</v>
      </c>
      <c r="DV70" s="57">
        <v>643</v>
      </c>
      <c r="DW70" s="57">
        <v>2536</v>
      </c>
      <c r="DX70" s="57">
        <v>654</v>
      </c>
      <c r="DY70" s="57">
        <v>287</v>
      </c>
      <c r="DZ70" s="57">
        <v>33</v>
      </c>
      <c r="EA70" s="57">
        <v>201</v>
      </c>
      <c r="EB70" s="57">
        <v>22</v>
      </c>
      <c r="EC70" s="57">
        <v>0</v>
      </c>
      <c r="ED70" s="57">
        <v>0</v>
      </c>
      <c r="EE70" s="57">
        <v>0</v>
      </c>
      <c r="EF70" s="57">
        <v>0</v>
      </c>
      <c r="EG70" s="57">
        <v>0</v>
      </c>
      <c r="EH70" s="57">
        <v>0</v>
      </c>
    </row>
    <row r="71" spans="1:138">
      <c r="A71" s="54" t="s">
        <v>329</v>
      </c>
      <c r="B71" s="54" t="s">
        <v>30</v>
      </c>
      <c r="C71" s="55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7">
        <v>0</v>
      </c>
      <c r="AA71" s="57">
        <v>0</v>
      </c>
      <c r="AB71" s="58">
        <v>0</v>
      </c>
      <c r="AC71" s="58">
        <v>0</v>
      </c>
      <c r="AD71" s="58">
        <v>0</v>
      </c>
      <c r="AE71" s="58">
        <v>0</v>
      </c>
      <c r="AF71" s="59">
        <v>0</v>
      </c>
      <c r="AG71" s="57">
        <v>0</v>
      </c>
      <c r="AH71" s="58">
        <v>0</v>
      </c>
      <c r="AI71" s="57">
        <v>0</v>
      </c>
      <c r="AJ71" s="57">
        <v>0</v>
      </c>
      <c r="AK71" s="57">
        <v>0</v>
      </c>
      <c r="AL71" s="57">
        <v>0</v>
      </c>
      <c r="AM71" s="57">
        <v>0</v>
      </c>
      <c r="AN71" s="57">
        <v>0</v>
      </c>
      <c r="AO71" s="57">
        <v>0</v>
      </c>
      <c r="AP71" s="57">
        <v>0</v>
      </c>
      <c r="AQ71" s="57">
        <v>0</v>
      </c>
      <c r="AR71" s="57">
        <v>0</v>
      </c>
      <c r="AS71" s="57">
        <v>0</v>
      </c>
      <c r="AT71" s="57">
        <v>0</v>
      </c>
      <c r="AU71" s="57">
        <v>0</v>
      </c>
      <c r="AV71" s="57">
        <v>0</v>
      </c>
      <c r="AW71" s="57">
        <v>0</v>
      </c>
      <c r="AX71" s="57">
        <v>0</v>
      </c>
      <c r="AY71" s="57">
        <v>0</v>
      </c>
      <c r="AZ71" s="57">
        <v>0</v>
      </c>
      <c r="BA71" s="57">
        <v>0</v>
      </c>
      <c r="BB71" s="57">
        <v>0</v>
      </c>
      <c r="BC71" s="57">
        <v>0</v>
      </c>
      <c r="BD71" s="57">
        <v>0</v>
      </c>
      <c r="BE71" s="57">
        <v>0</v>
      </c>
      <c r="BF71" s="57">
        <v>0</v>
      </c>
      <c r="BG71" s="57">
        <v>0</v>
      </c>
      <c r="BH71" s="57">
        <v>0</v>
      </c>
      <c r="BI71" s="57">
        <v>0</v>
      </c>
      <c r="BJ71" s="58">
        <v>0</v>
      </c>
      <c r="BK71" s="57">
        <v>0</v>
      </c>
      <c r="BL71" s="57">
        <v>0</v>
      </c>
      <c r="BM71" s="57">
        <v>0</v>
      </c>
      <c r="BN71" s="57">
        <v>0</v>
      </c>
      <c r="BO71" s="57">
        <v>0</v>
      </c>
      <c r="BP71" s="57">
        <v>0</v>
      </c>
      <c r="BQ71" s="57">
        <v>0</v>
      </c>
      <c r="BR71" s="57">
        <v>0</v>
      </c>
      <c r="BS71" s="57">
        <v>0</v>
      </c>
      <c r="BT71" s="57">
        <v>0</v>
      </c>
      <c r="BU71" s="57">
        <v>0</v>
      </c>
      <c r="BV71" s="57">
        <v>0</v>
      </c>
      <c r="BW71" s="57">
        <v>0</v>
      </c>
      <c r="BX71" s="57">
        <v>0</v>
      </c>
      <c r="BY71" s="57">
        <v>0</v>
      </c>
      <c r="BZ71" s="57">
        <v>0</v>
      </c>
      <c r="CA71" s="57">
        <v>0</v>
      </c>
      <c r="CB71" s="57">
        <v>0</v>
      </c>
      <c r="CC71" s="57">
        <v>0</v>
      </c>
      <c r="CD71" s="57">
        <v>0</v>
      </c>
      <c r="CE71" s="57">
        <v>0</v>
      </c>
      <c r="CF71" s="57">
        <v>0</v>
      </c>
      <c r="CG71" s="57">
        <v>0</v>
      </c>
      <c r="CH71" s="57">
        <v>0</v>
      </c>
      <c r="CI71" s="57">
        <v>0</v>
      </c>
      <c r="CJ71" s="57">
        <v>0</v>
      </c>
      <c r="CK71" s="57">
        <v>0</v>
      </c>
      <c r="CL71" s="57">
        <v>0</v>
      </c>
      <c r="CM71" s="57">
        <v>0</v>
      </c>
      <c r="CN71" s="57">
        <v>0</v>
      </c>
      <c r="CO71" s="57">
        <v>0</v>
      </c>
      <c r="CP71" s="57">
        <v>0</v>
      </c>
      <c r="CQ71" s="57">
        <v>0</v>
      </c>
      <c r="CR71" s="57">
        <v>0</v>
      </c>
      <c r="CS71" s="57">
        <v>0</v>
      </c>
      <c r="CT71" s="57">
        <v>0</v>
      </c>
      <c r="CU71" s="57">
        <v>0</v>
      </c>
      <c r="CV71" s="57">
        <v>0</v>
      </c>
      <c r="CW71" s="57">
        <v>0</v>
      </c>
      <c r="CX71" s="57">
        <v>0</v>
      </c>
      <c r="CY71" s="57">
        <v>0</v>
      </c>
      <c r="CZ71" s="57">
        <v>0</v>
      </c>
      <c r="DA71" s="57">
        <v>0</v>
      </c>
      <c r="DB71" s="57">
        <v>0</v>
      </c>
      <c r="DC71" s="57">
        <v>0</v>
      </c>
      <c r="DD71" s="57">
        <v>0</v>
      </c>
      <c r="DE71" s="57">
        <v>0</v>
      </c>
      <c r="DF71" s="57">
        <v>0</v>
      </c>
      <c r="DG71" s="57">
        <v>0</v>
      </c>
      <c r="DH71" s="57">
        <v>0</v>
      </c>
      <c r="DI71" s="57">
        <v>0</v>
      </c>
      <c r="DJ71" s="57">
        <v>0</v>
      </c>
      <c r="DK71" s="57">
        <v>0</v>
      </c>
      <c r="DL71" s="57">
        <v>0</v>
      </c>
      <c r="DM71" s="57">
        <v>0</v>
      </c>
      <c r="DN71" s="57">
        <v>0</v>
      </c>
      <c r="DO71" s="57">
        <v>0</v>
      </c>
      <c r="DP71" s="57">
        <v>0</v>
      </c>
      <c r="DQ71" s="57">
        <v>0</v>
      </c>
      <c r="DR71" s="57">
        <v>0</v>
      </c>
      <c r="DS71" s="57">
        <v>0</v>
      </c>
      <c r="DT71" s="57">
        <v>0</v>
      </c>
      <c r="DU71" s="57">
        <v>0</v>
      </c>
      <c r="DV71" s="57">
        <v>0</v>
      </c>
      <c r="DW71" s="57">
        <v>0</v>
      </c>
      <c r="DX71" s="57">
        <v>0</v>
      </c>
      <c r="DY71" s="57">
        <v>0</v>
      </c>
      <c r="DZ71" s="57">
        <v>0</v>
      </c>
      <c r="EA71" s="57">
        <v>0</v>
      </c>
      <c r="EB71" s="57">
        <v>0</v>
      </c>
      <c r="EC71" s="57">
        <v>0</v>
      </c>
      <c r="ED71" s="57">
        <v>0</v>
      </c>
      <c r="EE71" s="57">
        <v>0</v>
      </c>
      <c r="EF71" s="57">
        <v>0</v>
      </c>
      <c r="EG71" s="57">
        <v>0</v>
      </c>
      <c r="EH71" s="57">
        <v>0</v>
      </c>
    </row>
    <row r="72" spans="1:138">
      <c r="A72" s="54" t="s">
        <v>329</v>
      </c>
      <c r="B72" s="54" t="s">
        <v>31</v>
      </c>
      <c r="C72" s="55">
        <v>1166092.6400000001</v>
      </c>
      <c r="D72" s="56">
        <v>0</v>
      </c>
      <c r="E72" s="56">
        <v>785722.35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0</v>
      </c>
      <c r="Z72" s="57">
        <v>0</v>
      </c>
      <c r="AA72" s="57">
        <v>0</v>
      </c>
      <c r="AB72" s="58">
        <v>53969.88</v>
      </c>
      <c r="AC72" s="58">
        <v>0</v>
      </c>
      <c r="AD72" s="58">
        <v>0</v>
      </c>
      <c r="AE72" s="58">
        <v>16382.66</v>
      </c>
      <c r="AF72" s="59">
        <v>2650.42</v>
      </c>
      <c r="AG72" s="57">
        <v>0</v>
      </c>
      <c r="AH72" s="58">
        <v>307367.33</v>
      </c>
      <c r="AI72" s="57">
        <v>53847.17</v>
      </c>
      <c r="AJ72" s="57">
        <v>0</v>
      </c>
      <c r="AK72" s="57">
        <v>122.71</v>
      </c>
      <c r="AL72" s="57">
        <v>0</v>
      </c>
      <c r="AM72" s="57">
        <v>0</v>
      </c>
      <c r="AN72" s="57">
        <v>0</v>
      </c>
      <c r="AO72" s="57">
        <v>0</v>
      </c>
      <c r="AP72" s="57">
        <v>0</v>
      </c>
      <c r="AQ72" s="57">
        <v>0</v>
      </c>
      <c r="AR72" s="57">
        <v>0</v>
      </c>
      <c r="AS72" s="57">
        <v>0</v>
      </c>
      <c r="AT72" s="57">
        <v>0</v>
      </c>
      <c r="AU72" s="57">
        <v>0</v>
      </c>
      <c r="AV72" s="57">
        <v>0</v>
      </c>
      <c r="AW72" s="57">
        <v>0</v>
      </c>
      <c r="AX72" s="57">
        <v>0</v>
      </c>
      <c r="AY72" s="57">
        <v>0</v>
      </c>
      <c r="AZ72" s="57">
        <v>0</v>
      </c>
      <c r="BA72" s="57">
        <v>0</v>
      </c>
      <c r="BB72" s="57">
        <v>16382.66</v>
      </c>
      <c r="BC72" s="57">
        <v>0</v>
      </c>
      <c r="BD72" s="57">
        <v>0</v>
      </c>
      <c r="BE72" s="57">
        <v>0</v>
      </c>
      <c r="BF72" s="57">
        <v>0</v>
      </c>
      <c r="BG72" s="57">
        <v>0</v>
      </c>
      <c r="BH72" s="57">
        <v>0</v>
      </c>
      <c r="BI72" s="57">
        <v>41636.14</v>
      </c>
      <c r="BJ72" s="58">
        <v>265731.19</v>
      </c>
      <c r="BK72" s="57">
        <v>6423.52</v>
      </c>
      <c r="BL72" s="57">
        <v>8929.67</v>
      </c>
      <c r="BM72" s="57">
        <v>7081.85</v>
      </c>
      <c r="BN72" s="57">
        <v>3712.25</v>
      </c>
      <c r="BO72" s="57">
        <v>9479.7099999999991</v>
      </c>
      <c r="BP72" s="57">
        <v>10444.290000000001</v>
      </c>
      <c r="BQ72" s="57">
        <v>3841.8</v>
      </c>
      <c r="BR72" s="57">
        <v>10573.53</v>
      </c>
      <c r="BS72" s="57">
        <v>2967.61</v>
      </c>
      <c r="BT72" s="57">
        <v>5645.48</v>
      </c>
      <c r="BU72" s="57">
        <v>7309.68</v>
      </c>
      <c r="BV72" s="57">
        <v>4440.63</v>
      </c>
      <c r="BW72" s="57">
        <v>10989.18</v>
      </c>
      <c r="BX72" s="57">
        <v>2582.1999999999998</v>
      </c>
      <c r="BY72" s="57">
        <v>6400.71</v>
      </c>
      <c r="BZ72" s="57">
        <v>3493.99</v>
      </c>
      <c r="CA72" s="57">
        <v>2158.4</v>
      </c>
      <c r="CB72" s="57">
        <v>7330.18</v>
      </c>
      <c r="CC72" s="57">
        <v>2773.74</v>
      </c>
      <c r="CD72" s="57">
        <v>1998.77</v>
      </c>
      <c r="CE72" s="57">
        <v>2489.54</v>
      </c>
      <c r="CF72" s="57">
        <v>6260.54</v>
      </c>
      <c r="CG72" s="57">
        <v>3028.95</v>
      </c>
      <c r="CH72" s="57">
        <v>1358.76</v>
      </c>
      <c r="CI72" s="57">
        <v>1964.24</v>
      </c>
      <c r="CJ72" s="57">
        <v>8989.48</v>
      </c>
      <c r="CK72" s="57">
        <v>1382.23</v>
      </c>
      <c r="CL72" s="57">
        <v>1859.71</v>
      </c>
      <c r="CM72" s="57">
        <v>1424.79</v>
      </c>
      <c r="CN72" s="57">
        <v>2576.0300000000002</v>
      </c>
      <c r="CO72" s="57">
        <v>1139</v>
      </c>
      <c r="CP72" s="57">
        <v>3024.72</v>
      </c>
      <c r="CQ72" s="57">
        <v>712.3</v>
      </c>
      <c r="CR72" s="57">
        <v>1997.5</v>
      </c>
      <c r="CS72" s="57">
        <v>510.84</v>
      </c>
      <c r="CT72" s="57">
        <v>10902.9</v>
      </c>
      <c r="CU72" s="57">
        <v>10780.74</v>
      </c>
      <c r="CV72" s="57">
        <v>1004.71</v>
      </c>
      <c r="CW72" s="57">
        <v>1781.1</v>
      </c>
      <c r="CX72" s="57">
        <v>1641.5</v>
      </c>
      <c r="CY72" s="57">
        <v>2354.2399999999998</v>
      </c>
      <c r="CZ72" s="57">
        <v>1999.05</v>
      </c>
      <c r="DA72" s="57">
        <v>1972.88</v>
      </c>
      <c r="DB72" s="57">
        <v>2934.06</v>
      </c>
      <c r="DC72" s="57">
        <v>3392.7</v>
      </c>
      <c r="DD72" s="57">
        <v>1764.65</v>
      </c>
      <c r="DE72" s="57">
        <v>3292.71</v>
      </c>
      <c r="DF72" s="57">
        <v>4426.88</v>
      </c>
      <c r="DG72" s="57">
        <v>3265.72</v>
      </c>
      <c r="DH72" s="57">
        <v>1667.47</v>
      </c>
      <c r="DI72" s="57">
        <v>2474.69</v>
      </c>
      <c r="DJ72" s="57">
        <v>2349.4</v>
      </c>
      <c r="DK72" s="57">
        <v>2216.87</v>
      </c>
      <c r="DL72" s="57">
        <v>2160.2199999999998</v>
      </c>
      <c r="DM72" s="57">
        <v>1539.21</v>
      </c>
      <c r="DN72" s="57">
        <v>2606.3000000000002</v>
      </c>
      <c r="DO72" s="57">
        <v>2313.4499999999998</v>
      </c>
      <c r="DP72" s="57">
        <v>1880.72</v>
      </c>
      <c r="DQ72" s="57">
        <v>1840.45</v>
      </c>
      <c r="DR72" s="57">
        <v>4045.87</v>
      </c>
      <c r="DS72" s="57">
        <v>4736.21</v>
      </c>
      <c r="DT72" s="57">
        <v>4395.88</v>
      </c>
      <c r="DU72" s="57">
        <v>3472.48</v>
      </c>
      <c r="DV72" s="57">
        <v>2618.3000000000002</v>
      </c>
      <c r="DW72" s="57">
        <v>2790.32</v>
      </c>
      <c r="DX72" s="57">
        <v>4047.35</v>
      </c>
      <c r="DY72" s="57">
        <v>2536.42</v>
      </c>
      <c r="DZ72" s="57">
        <v>1792.59</v>
      </c>
      <c r="EA72" s="57">
        <v>1661.45</v>
      </c>
      <c r="EB72" s="57">
        <v>2221.0700000000002</v>
      </c>
      <c r="EC72" s="57">
        <v>0</v>
      </c>
      <c r="ED72" s="57">
        <v>0</v>
      </c>
      <c r="EE72" s="57">
        <v>1144.95</v>
      </c>
      <c r="EF72" s="57">
        <v>409.86</v>
      </c>
      <c r="EG72" s="57">
        <v>0</v>
      </c>
      <c r="EH72" s="57">
        <v>0</v>
      </c>
    </row>
    <row r="73" spans="1:138">
      <c r="A73" s="54" t="s">
        <v>329</v>
      </c>
      <c r="B73" s="54" t="s">
        <v>32</v>
      </c>
      <c r="C73" s="55">
        <v>1186551.1299999999</v>
      </c>
      <c r="D73" s="56">
        <v>0</v>
      </c>
      <c r="E73" s="56">
        <v>1128318.18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7">
        <v>0</v>
      </c>
      <c r="AA73" s="57">
        <v>0</v>
      </c>
      <c r="AB73" s="58">
        <v>11161.91</v>
      </c>
      <c r="AC73" s="58">
        <v>0</v>
      </c>
      <c r="AD73" s="58">
        <v>0</v>
      </c>
      <c r="AE73" s="58">
        <v>0</v>
      </c>
      <c r="AF73" s="59">
        <v>0</v>
      </c>
      <c r="AG73" s="57">
        <v>0</v>
      </c>
      <c r="AH73" s="58">
        <v>47071.040000000001</v>
      </c>
      <c r="AI73" s="57">
        <v>0</v>
      </c>
      <c r="AJ73" s="57">
        <v>11161.91</v>
      </c>
      <c r="AK73" s="57">
        <v>0</v>
      </c>
      <c r="AL73" s="57">
        <v>0</v>
      </c>
      <c r="AM73" s="57">
        <v>0</v>
      </c>
      <c r="AN73" s="57">
        <v>0</v>
      </c>
      <c r="AO73" s="57">
        <v>0</v>
      </c>
      <c r="AP73" s="57">
        <v>0</v>
      </c>
      <c r="AQ73" s="57">
        <v>0</v>
      </c>
      <c r="AR73" s="57">
        <v>0</v>
      </c>
      <c r="AS73" s="57">
        <v>0</v>
      </c>
      <c r="AT73" s="57">
        <v>0</v>
      </c>
      <c r="AU73" s="57">
        <v>0</v>
      </c>
      <c r="AV73" s="57">
        <v>0</v>
      </c>
      <c r="AW73" s="57">
        <v>0</v>
      </c>
      <c r="AX73" s="57">
        <v>0</v>
      </c>
      <c r="AY73" s="57">
        <v>0</v>
      </c>
      <c r="AZ73" s="57">
        <v>0</v>
      </c>
      <c r="BA73" s="57">
        <v>0</v>
      </c>
      <c r="BB73" s="57">
        <v>0</v>
      </c>
      <c r="BC73" s="57">
        <v>0</v>
      </c>
      <c r="BD73" s="57">
        <v>0</v>
      </c>
      <c r="BE73" s="57">
        <v>0</v>
      </c>
      <c r="BF73" s="57">
        <v>1666.2</v>
      </c>
      <c r="BG73" s="57">
        <v>0</v>
      </c>
      <c r="BH73" s="57">
        <v>628.94000000000005</v>
      </c>
      <c r="BI73" s="57">
        <v>44775.9</v>
      </c>
      <c r="BJ73" s="58">
        <v>0</v>
      </c>
      <c r="BK73" s="57">
        <v>0</v>
      </c>
      <c r="BL73" s="57">
        <v>0</v>
      </c>
      <c r="BM73" s="57">
        <v>0</v>
      </c>
      <c r="BN73" s="57">
        <v>0</v>
      </c>
      <c r="BO73" s="57">
        <v>0</v>
      </c>
      <c r="BP73" s="57">
        <v>0</v>
      </c>
      <c r="BQ73" s="57">
        <v>0</v>
      </c>
      <c r="BR73" s="57">
        <v>0</v>
      </c>
      <c r="BS73" s="57">
        <v>0</v>
      </c>
      <c r="BT73" s="57">
        <v>0</v>
      </c>
      <c r="BU73" s="57">
        <v>0</v>
      </c>
      <c r="BV73" s="57">
        <v>0</v>
      </c>
      <c r="BW73" s="57">
        <v>0</v>
      </c>
      <c r="BX73" s="57">
        <v>0</v>
      </c>
      <c r="BY73" s="57">
        <v>0</v>
      </c>
      <c r="BZ73" s="57">
        <v>0</v>
      </c>
      <c r="CA73" s="57">
        <v>0</v>
      </c>
      <c r="CB73" s="57">
        <v>0</v>
      </c>
      <c r="CC73" s="57">
        <v>0</v>
      </c>
      <c r="CD73" s="57">
        <v>0</v>
      </c>
      <c r="CE73" s="57">
        <v>0</v>
      </c>
      <c r="CF73" s="57">
        <v>0</v>
      </c>
      <c r="CG73" s="57">
        <v>0</v>
      </c>
      <c r="CH73" s="57">
        <v>0</v>
      </c>
      <c r="CI73" s="57">
        <v>0</v>
      </c>
      <c r="CJ73" s="57">
        <v>0</v>
      </c>
      <c r="CK73" s="57">
        <v>0</v>
      </c>
      <c r="CL73" s="57">
        <v>0</v>
      </c>
      <c r="CM73" s="57">
        <v>0</v>
      </c>
      <c r="CN73" s="57">
        <v>0</v>
      </c>
      <c r="CO73" s="57">
        <v>0</v>
      </c>
      <c r="CP73" s="57">
        <v>0</v>
      </c>
      <c r="CQ73" s="57">
        <v>0</v>
      </c>
      <c r="CR73" s="57">
        <v>0</v>
      </c>
      <c r="CS73" s="57">
        <v>0</v>
      </c>
      <c r="CT73" s="57">
        <v>0</v>
      </c>
      <c r="CU73" s="57">
        <v>0</v>
      </c>
      <c r="CV73" s="57">
        <v>0</v>
      </c>
      <c r="CW73" s="57">
        <v>0</v>
      </c>
      <c r="CX73" s="57">
        <v>0</v>
      </c>
      <c r="CY73" s="57">
        <v>0</v>
      </c>
      <c r="CZ73" s="57">
        <v>0</v>
      </c>
      <c r="DA73" s="57">
        <v>0</v>
      </c>
      <c r="DB73" s="57">
        <v>0</v>
      </c>
      <c r="DC73" s="57">
        <v>0</v>
      </c>
      <c r="DD73" s="57">
        <v>0</v>
      </c>
      <c r="DE73" s="57">
        <v>0</v>
      </c>
      <c r="DF73" s="57">
        <v>0</v>
      </c>
      <c r="DG73" s="57">
        <v>0</v>
      </c>
      <c r="DH73" s="57">
        <v>0</v>
      </c>
      <c r="DI73" s="57">
        <v>0</v>
      </c>
      <c r="DJ73" s="57">
        <v>0</v>
      </c>
      <c r="DK73" s="57">
        <v>0</v>
      </c>
      <c r="DL73" s="57">
        <v>0</v>
      </c>
      <c r="DM73" s="57">
        <v>0</v>
      </c>
      <c r="DN73" s="57">
        <v>0</v>
      </c>
      <c r="DO73" s="57">
        <v>0</v>
      </c>
      <c r="DP73" s="57">
        <v>0</v>
      </c>
      <c r="DQ73" s="57">
        <v>0</v>
      </c>
      <c r="DR73" s="57">
        <v>0</v>
      </c>
      <c r="DS73" s="57">
        <v>0</v>
      </c>
      <c r="DT73" s="57">
        <v>0</v>
      </c>
      <c r="DU73" s="57">
        <v>0</v>
      </c>
      <c r="DV73" s="57">
        <v>0</v>
      </c>
      <c r="DW73" s="57">
        <v>0</v>
      </c>
      <c r="DX73" s="57">
        <v>0</v>
      </c>
      <c r="DY73" s="57">
        <v>0</v>
      </c>
      <c r="DZ73" s="57">
        <v>0</v>
      </c>
      <c r="EA73" s="57">
        <v>0</v>
      </c>
      <c r="EB73" s="57">
        <v>0</v>
      </c>
      <c r="EC73" s="57">
        <v>0</v>
      </c>
      <c r="ED73" s="57">
        <v>0</v>
      </c>
      <c r="EE73" s="57">
        <v>0</v>
      </c>
      <c r="EF73" s="57">
        <v>0</v>
      </c>
      <c r="EG73" s="57">
        <v>0</v>
      </c>
      <c r="EH73" s="57">
        <v>0</v>
      </c>
    </row>
    <row r="74" spans="1:138">
      <c r="A74" s="54" t="s">
        <v>329</v>
      </c>
      <c r="B74" s="54" t="s">
        <v>33</v>
      </c>
      <c r="C74" s="55">
        <v>1424805.42</v>
      </c>
      <c r="D74" s="56">
        <v>0</v>
      </c>
      <c r="E74" s="56">
        <v>143044.03</v>
      </c>
      <c r="F74" s="56">
        <v>0</v>
      </c>
      <c r="G74" s="56">
        <v>703092.88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7">
        <v>0</v>
      </c>
      <c r="AA74" s="57">
        <v>0</v>
      </c>
      <c r="AB74" s="58">
        <v>168195.83000000002</v>
      </c>
      <c r="AC74" s="58">
        <v>14007.9</v>
      </c>
      <c r="AD74" s="58">
        <v>1027.8499999999999</v>
      </c>
      <c r="AE74" s="58">
        <v>152.88</v>
      </c>
      <c r="AF74" s="59">
        <v>0</v>
      </c>
      <c r="AG74" s="57">
        <v>0</v>
      </c>
      <c r="AH74" s="58">
        <v>395284.05000000005</v>
      </c>
      <c r="AI74" s="57">
        <v>168085.16</v>
      </c>
      <c r="AJ74" s="57">
        <v>110.67</v>
      </c>
      <c r="AK74" s="57">
        <v>0</v>
      </c>
      <c r="AL74" s="57">
        <v>0</v>
      </c>
      <c r="AM74" s="57">
        <v>0</v>
      </c>
      <c r="AN74" s="57">
        <v>0</v>
      </c>
      <c r="AO74" s="57">
        <v>0</v>
      </c>
      <c r="AP74" s="57">
        <v>1627.12</v>
      </c>
      <c r="AQ74" s="57">
        <v>3034.35</v>
      </c>
      <c r="AR74" s="57">
        <v>1444.97</v>
      </c>
      <c r="AS74" s="57">
        <v>0</v>
      </c>
      <c r="AT74" s="57">
        <v>0</v>
      </c>
      <c r="AU74" s="57">
        <v>4198.38</v>
      </c>
      <c r="AV74" s="57">
        <v>3703.08</v>
      </c>
      <c r="AW74" s="57">
        <v>0</v>
      </c>
      <c r="AX74" s="57">
        <v>0</v>
      </c>
      <c r="AY74" s="57">
        <v>1027.8499999999999</v>
      </c>
      <c r="AZ74" s="57">
        <v>0</v>
      </c>
      <c r="BA74" s="57">
        <v>0</v>
      </c>
      <c r="BB74" s="57">
        <v>152.88</v>
      </c>
      <c r="BC74" s="57">
        <v>0</v>
      </c>
      <c r="BD74" s="57">
        <v>7969.91</v>
      </c>
      <c r="BE74" s="57">
        <v>0</v>
      </c>
      <c r="BF74" s="57">
        <v>0</v>
      </c>
      <c r="BG74" s="57">
        <v>0</v>
      </c>
      <c r="BH74" s="57">
        <v>0</v>
      </c>
      <c r="BI74" s="57">
        <v>3334.54</v>
      </c>
      <c r="BJ74" s="58">
        <v>383979.60000000003</v>
      </c>
      <c r="BK74" s="57">
        <v>3635.9</v>
      </c>
      <c r="BL74" s="57">
        <v>0</v>
      </c>
      <c r="BM74" s="57">
        <v>0</v>
      </c>
      <c r="BN74" s="57">
        <v>0</v>
      </c>
      <c r="BO74" s="57">
        <v>4332.8999999999996</v>
      </c>
      <c r="BP74" s="57">
        <v>47912.47</v>
      </c>
      <c r="BQ74" s="57">
        <v>13283.75</v>
      </c>
      <c r="BR74" s="57">
        <v>37794.080000000002</v>
      </c>
      <c r="BS74" s="57">
        <v>12685.36</v>
      </c>
      <c r="BT74" s="57">
        <v>13188</v>
      </c>
      <c r="BU74" s="57">
        <v>0</v>
      </c>
      <c r="BV74" s="57">
        <v>0</v>
      </c>
      <c r="BW74" s="57">
        <v>50626.95</v>
      </c>
      <c r="BX74" s="57">
        <v>8325.92</v>
      </c>
      <c r="BY74" s="57">
        <v>6267.84</v>
      </c>
      <c r="BZ74" s="57">
        <v>12219.14</v>
      </c>
      <c r="CA74" s="57">
        <v>0</v>
      </c>
      <c r="CB74" s="57">
        <v>7204.79</v>
      </c>
      <c r="CC74" s="57">
        <v>0</v>
      </c>
      <c r="CD74" s="57">
        <v>4938.5600000000004</v>
      </c>
      <c r="CE74" s="57">
        <v>11193.85</v>
      </c>
      <c r="CF74" s="57">
        <v>0</v>
      </c>
      <c r="CG74" s="57">
        <v>3724.73</v>
      </c>
      <c r="CH74" s="57">
        <v>6260.4</v>
      </c>
      <c r="CI74" s="57">
        <v>0</v>
      </c>
      <c r="CJ74" s="57">
        <v>10071.25</v>
      </c>
      <c r="CK74" s="57">
        <v>1164.72</v>
      </c>
      <c r="CL74" s="57">
        <v>0</v>
      </c>
      <c r="CM74" s="57">
        <v>0</v>
      </c>
      <c r="CN74" s="57">
        <v>7632.91</v>
      </c>
      <c r="CO74" s="57">
        <v>0</v>
      </c>
      <c r="CP74" s="57">
        <v>9944.1200000000008</v>
      </c>
      <c r="CQ74" s="57">
        <v>4046.51</v>
      </c>
      <c r="CR74" s="57">
        <v>4012.7</v>
      </c>
      <c r="CS74" s="57">
        <v>0</v>
      </c>
      <c r="CT74" s="57">
        <v>271.43</v>
      </c>
      <c r="CU74" s="57">
        <v>144.38999999999999</v>
      </c>
      <c r="CV74" s="57">
        <v>4814.1499999999996</v>
      </c>
      <c r="CW74" s="57">
        <v>2380.7199999999998</v>
      </c>
      <c r="CX74" s="57">
        <v>0</v>
      </c>
      <c r="CY74" s="57">
        <v>3293.91</v>
      </c>
      <c r="CZ74" s="57">
        <v>866.68</v>
      </c>
      <c r="DA74" s="57">
        <v>1436.12</v>
      </c>
      <c r="DB74" s="57">
        <v>3439.4</v>
      </c>
      <c r="DC74" s="57">
        <v>6446.64</v>
      </c>
      <c r="DD74" s="57">
        <v>0</v>
      </c>
      <c r="DE74" s="57">
        <v>0</v>
      </c>
      <c r="DF74" s="57">
        <v>5851.5</v>
      </c>
      <c r="DG74" s="57">
        <v>1498.29</v>
      </c>
      <c r="DH74" s="57">
        <v>0</v>
      </c>
      <c r="DI74" s="57">
        <v>5447.29</v>
      </c>
      <c r="DJ74" s="57">
        <v>0</v>
      </c>
      <c r="DK74" s="57">
        <v>2772.63</v>
      </c>
      <c r="DL74" s="57">
        <v>0</v>
      </c>
      <c r="DM74" s="57">
        <v>0</v>
      </c>
      <c r="DN74" s="57">
        <v>2457.11</v>
      </c>
      <c r="DO74" s="57">
        <v>4658.17</v>
      </c>
      <c r="DP74" s="57">
        <v>0</v>
      </c>
      <c r="DQ74" s="57">
        <v>1707.19</v>
      </c>
      <c r="DR74" s="57">
        <v>6596.55</v>
      </c>
      <c r="DS74" s="57">
        <v>1260.6500000000001</v>
      </c>
      <c r="DT74" s="57">
        <v>5949.3</v>
      </c>
      <c r="DU74" s="57">
        <v>19176.400000000001</v>
      </c>
      <c r="DV74" s="57">
        <v>1937.1</v>
      </c>
      <c r="DW74" s="57">
        <v>1471.87</v>
      </c>
      <c r="DX74" s="57">
        <v>4452.97</v>
      </c>
      <c r="DY74" s="57">
        <v>5514.74</v>
      </c>
      <c r="DZ74" s="57">
        <v>3724.65</v>
      </c>
      <c r="EA74" s="57">
        <v>1784.09</v>
      </c>
      <c r="EB74" s="57">
        <v>3591.78</v>
      </c>
      <c r="EC74" s="57">
        <v>0</v>
      </c>
      <c r="ED74" s="57">
        <v>0</v>
      </c>
      <c r="EE74" s="57">
        <v>283.7</v>
      </c>
      <c r="EF74" s="57">
        <v>99.86</v>
      </c>
      <c r="EG74" s="57">
        <v>0</v>
      </c>
      <c r="EH74" s="57">
        <v>183.47</v>
      </c>
    </row>
    <row r="75" spans="1:138">
      <c r="A75" s="54" t="s">
        <v>329</v>
      </c>
      <c r="B75" s="54" t="s">
        <v>34</v>
      </c>
      <c r="C75" s="55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7">
        <v>0</v>
      </c>
      <c r="AA75" s="57">
        <v>0</v>
      </c>
      <c r="AB75" s="58">
        <v>0</v>
      </c>
      <c r="AC75" s="58">
        <v>0</v>
      </c>
      <c r="AD75" s="58">
        <v>0</v>
      </c>
      <c r="AE75" s="58">
        <v>0</v>
      </c>
      <c r="AF75" s="59">
        <v>0</v>
      </c>
      <c r="AG75" s="57">
        <v>0</v>
      </c>
      <c r="AH75" s="58">
        <v>0</v>
      </c>
      <c r="AI75" s="57">
        <v>0</v>
      </c>
      <c r="AJ75" s="57">
        <v>0</v>
      </c>
      <c r="AK75" s="57">
        <v>0</v>
      </c>
      <c r="AL75" s="57">
        <v>0</v>
      </c>
      <c r="AM75" s="57">
        <v>0</v>
      </c>
      <c r="AN75" s="57">
        <v>0</v>
      </c>
      <c r="AO75" s="57">
        <v>0</v>
      </c>
      <c r="AP75" s="57">
        <v>0</v>
      </c>
      <c r="AQ75" s="57">
        <v>0</v>
      </c>
      <c r="AR75" s="57">
        <v>0</v>
      </c>
      <c r="AS75" s="57">
        <v>0</v>
      </c>
      <c r="AT75" s="57">
        <v>0</v>
      </c>
      <c r="AU75" s="57">
        <v>0</v>
      </c>
      <c r="AV75" s="57">
        <v>0</v>
      </c>
      <c r="AW75" s="57">
        <v>0</v>
      </c>
      <c r="AX75" s="57">
        <v>0</v>
      </c>
      <c r="AY75" s="57">
        <v>0</v>
      </c>
      <c r="AZ75" s="57">
        <v>0</v>
      </c>
      <c r="BA75" s="57">
        <v>0</v>
      </c>
      <c r="BB75" s="57">
        <v>0</v>
      </c>
      <c r="BC75" s="57">
        <v>0</v>
      </c>
      <c r="BD75" s="57">
        <v>0</v>
      </c>
      <c r="BE75" s="57">
        <v>0</v>
      </c>
      <c r="BF75" s="57">
        <v>0</v>
      </c>
      <c r="BG75" s="57">
        <v>0</v>
      </c>
      <c r="BH75" s="57">
        <v>0</v>
      </c>
      <c r="BI75" s="57">
        <v>0</v>
      </c>
      <c r="BJ75" s="58">
        <v>0</v>
      </c>
      <c r="BK75" s="57">
        <v>0</v>
      </c>
      <c r="BL75" s="57">
        <v>0</v>
      </c>
      <c r="BM75" s="57">
        <v>0</v>
      </c>
      <c r="BN75" s="57">
        <v>0</v>
      </c>
      <c r="BO75" s="57">
        <v>0</v>
      </c>
      <c r="BP75" s="57">
        <v>0</v>
      </c>
      <c r="BQ75" s="57">
        <v>0</v>
      </c>
      <c r="BR75" s="57">
        <v>0</v>
      </c>
      <c r="BS75" s="57">
        <v>0</v>
      </c>
      <c r="BT75" s="57">
        <v>0</v>
      </c>
      <c r="BU75" s="57">
        <v>0</v>
      </c>
      <c r="BV75" s="57">
        <v>0</v>
      </c>
      <c r="BW75" s="57">
        <v>0</v>
      </c>
      <c r="BX75" s="57">
        <v>0</v>
      </c>
      <c r="BY75" s="57">
        <v>0</v>
      </c>
      <c r="BZ75" s="57">
        <v>0</v>
      </c>
      <c r="CA75" s="57">
        <v>0</v>
      </c>
      <c r="CB75" s="57">
        <v>0</v>
      </c>
      <c r="CC75" s="57">
        <v>0</v>
      </c>
      <c r="CD75" s="57">
        <v>0</v>
      </c>
      <c r="CE75" s="57">
        <v>0</v>
      </c>
      <c r="CF75" s="57">
        <v>0</v>
      </c>
      <c r="CG75" s="57">
        <v>0</v>
      </c>
      <c r="CH75" s="57">
        <v>0</v>
      </c>
      <c r="CI75" s="57">
        <v>0</v>
      </c>
      <c r="CJ75" s="57">
        <v>0</v>
      </c>
      <c r="CK75" s="57">
        <v>0</v>
      </c>
      <c r="CL75" s="57">
        <v>0</v>
      </c>
      <c r="CM75" s="57">
        <v>0</v>
      </c>
      <c r="CN75" s="57">
        <v>0</v>
      </c>
      <c r="CO75" s="57">
        <v>0</v>
      </c>
      <c r="CP75" s="57">
        <v>0</v>
      </c>
      <c r="CQ75" s="57">
        <v>0</v>
      </c>
      <c r="CR75" s="57">
        <v>0</v>
      </c>
      <c r="CS75" s="57">
        <v>0</v>
      </c>
      <c r="CT75" s="57">
        <v>0</v>
      </c>
      <c r="CU75" s="57">
        <v>0</v>
      </c>
      <c r="CV75" s="57">
        <v>0</v>
      </c>
      <c r="CW75" s="57">
        <v>0</v>
      </c>
      <c r="CX75" s="57">
        <v>0</v>
      </c>
      <c r="CY75" s="57">
        <v>0</v>
      </c>
      <c r="CZ75" s="57">
        <v>0</v>
      </c>
      <c r="DA75" s="57">
        <v>0</v>
      </c>
      <c r="DB75" s="57">
        <v>0</v>
      </c>
      <c r="DC75" s="57">
        <v>0</v>
      </c>
      <c r="DD75" s="57">
        <v>0</v>
      </c>
      <c r="DE75" s="57">
        <v>0</v>
      </c>
      <c r="DF75" s="57">
        <v>0</v>
      </c>
      <c r="DG75" s="57">
        <v>0</v>
      </c>
      <c r="DH75" s="57">
        <v>0</v>
      </c>
      <c r="DI75" s="57">
        <v>0</v>
      </c>
      <c r="DJ75" s="57">
        <v>0</v>
      </c>
      <c r="DK75" s="57">
        <v>0</v>
      </c>
      <c r="DL75" s="57">
        <v>0</v>
      </c>
      <c r="DM75" s="57">
        <v>0</v>
      </c>
      <c r="DN75" s="57">
        <v>0</v>
      </c>
      <c r="DO75" s="57">
        <v>0</v>
      </c>
      <c r="DP75" s="57">
        <v>0</v>
      </c>
      <c r="DQ75" s="57">
        <v>0</v>
      </c>
      <c r="DR75" s="57">
        <v>0</v>
      </c>
      <c r="DS75" s="57">
        <v>0</v>
      </c>
      <c r="DT75" s="57">
        <v>0</v>
      </c>
      <c r="DU75" s="57">
        <v>0</v>
      </c>
      <c r="DV75" s="57">
        <v>0</v>
      </c>
      <c r="DW75" s="57">
        <v>0</v>
      </c>
      <c r="DX75" s="57">
        <v>0</v>
      </c>
      <c r="DY75" s="57">
        <v>0</v>
      </c>
      <c r="DZ75" s="57">
        <v>0</v>
      </c>
      <c r="EA75" s="57">
        <v>0</v>
      </c>
      <c r="EB75" s="57">
        <v>0</v>
      </c>
      <c r="EC75" s="57">
        <v>0</v>
      </c>
      <c r="ED75" s="57">
        <v>0</v>
      </c>
      <c r="EE75" s="57">
        <v>0</v>
      </c>
      <c r="EF75" s="57">
        <v>0</v>
      </c>
      <c r="EG75" s="57">
        <v>0</v>
      </c>
      <c r="EH75" s="57">
        <v>0</v>
      </c>
    </row>
    <row r="76" spans="1:138" s="61" customFormat="1">
      <c r="A76" s="60" t="s">
        <v>329</v>
      </c>
      <c r="B76" s="60" t="s">
        <v>310</v>
      </c>
      <c r="C76" s="55">
        <v>11518205.029999999</v>
      </c>
      <c r="D76" s="55">
        <v>0</v>
      </c>
      <c r="E76" s="55">
        <v>2057084.5599999998</v>
      </c>
      <c r="F76" s="55">
        <v>0</v>
      </c>
      <c r="G76" s="55">
        <v>873129.31</v>
      </c>
      <c r="H76" s="55">
        <v>1100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9433.9699999999993</v>
      </c>
      <c r="P76" s="55">
        <v>557.44000000000005</v>
      </c>
      <c r="Q76" s="55">
        <v>0</v>
      </c>
      <c r="R76" s="55">
        <v>526419.05000000005</v>
      </c>
      <c r="S76" s="55">
        <v>7703.21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8">
        <v>0</v>
      </c>
      <c r="AA76" s="58">
        <v>0</v>
      </c>
      <c r="AB76" s="58">
        <v>3061183.62</v>
      </c>
      <c r="AC76" s="58">
        <v>161193.19999999998</v>
      </c>
      <c r="AD76" s="58">
        <v>1027.8499999999999</v>
      </c>
      <c r="AE76" s="58">
        <v>28561.69</v>
      </c>
      <c r="AF76" s="58">
        <v>2650.42</v>
      </c>
      <c r="AG76" s="58">
        <v>0</v>
      </c>
      <c r="AH76" s="58">
        <v>4788160.709999999</v>
      </c>
      <c r="AI76" s="58">
        <v>3049788.33</v>
      </c>
      <c r="AJ76" s="58">
        <v>11272.58</v>
      </c>
      <c r="AK76" s="58">
        <v>122.71</v>
      </c>
      <c r="AL76" s="58">
        <v>0</v>
      </c>
      <c r="AM76" s="58">
        <v>0</v>
      </c>
      <c r="AN76" s="58">
        <v>0</v>
      </c>
      <c r="AO76" s="58">
        <v>0</v>
      </c>
      <c r="AP76" s="58">
        <v>1775.9199999999998</v>
      </c>
      <c r="AQ76" s="58">
        <v>126461.35</v>
      </c>
      <c r="AR76" s="58">
        <v>23885.960000000003</v>
      </c>
      <c r="AS76" s="58">
        <v>0</v>
      </c>
      <c r="AT76" s="58">
        <v>0</v>
      </c>
      <c r="AU76" s="58">
        <v>5069.29</v>
      </c>
      <c r="AV76" s="58">
        <v>4000.68</v>
      </c>
      <c r="AW76" s="58">
        <v>0</v>
      </c>
      <c r="AX76" s="58">
        <v>0</v>
      </c>
      <c r="AY76" s="58">
        <v>1027.8499999999999</v>
      </c>
      <c r="AZ76" s="58">
        <v>0</v>
      </c>
      <c r="BA76" s="58">
        <v>0</v>
      </c>
      <c r="BB76" s="58">
        <v>28561.69</v>
      </c>
      <c r="BC76" s="58">
        <v>0</v>
      </c>
      <c r="BD76" s="58">
        <v>87950.12</v>
      </c>
      <c r="BE76" s="58">
        <v>0</v>
      </c>
      <c r="BF76" s="58">
        <v>46631.759999999995</v>
      </c>
      <c r="BG76" s="58">
        <v>241401.41</v>
      </c>
      <c r="BH76" s="58">
        <v>38724.19</v>
      </c>
      <c r="BI76" s="58">
        <v>265731.28000000003</v>
      </c>
      <c r="BJ76" s="58">
        <v>4107721.9499999988</v>
      </c>
      <c r="BK76" s="58">
        <v>162888.76999999999</v>
      </c>
      <c r="BL76" s="58">
        <v>88012.99</v>
      </c>
      <c r="BM76" s="58">
        <v>98583.17</v>
      </c>
      <c r="BN76" s="58">
        <v>72355.8</v>
      </c>
      <c r="BO76" s="58">
        <v>235695.61</v>
      </c>
      <c r="BP76" s="58">
        <v>132545.80000000002</v>
      </c>
      <c r="BQ76" s="58">
        <v>67292.73</v>
      </c>
      <c r="BR76" s="58">
        <v>157622.20000000001</v>
      </c>
      <c r="BS76" s="58">
        <v>117350.98000000001</v>
      </c>
      <c r="BT76" s="58">
        <v>137756.43</v>
      </c>
      <c r="BU76" s="58">
        <v>265670.80000000005</v>
      </c>
      <c r="BV76" s="58">
        <v>95746.57</v>
      </c>
      <c r="BW76" s="58">
        <v>228350.53000000003</v>
      </c>
      <c r="BX76" s="58">
        <v>31013.14</v>
      </c>
      <c r="BY76" s="58">
        <v>55121.929999999993</v>
      </c>
      <c r="BZ76" s="58">
        <v>32181.129999999997</v>
      </c>
      <c r="CA76" s="58">
        <v>75470.859999999986</v>
      </c>
      <c r="CB76" s="58">
        <v>109067.43999999999</v>
      </c>
      <c r="CC76" s="58">
        <v>60038.67</v>
      </c>
      <c r="CD76" s="58">
        <v>50286.029999999992</v>
      </c>
      <c r="CE76" s="58">
        <v>55368.23</v>
      </c>
      <c r="CF76" s="58">
        <v>78498.849999999991</v>
      </c>
      <c r="CG76" s="58">
        <v>36266.86</v>
      </c>
      <c r="CH76" s="58">
        <v>24051.489999999998</v>
      </c>
      <c r="CI76" s="58">
        <v>29705.110000000004</v>
      </c>
      <c r="CJ76" s="58">
        <v>35854.89</v>
      </c>
      <c r="CK76" s="58">
        <v>15592.06</v>
      </c>
      <c r="CL76" s="58">
        <v>28757.7</v>
      </c>
      <c r="CM76" s="58">
        <v>22213.530000000002</v>
      </c>
      <c r="CN76" s="58">
        <v>43525.59</v>
      </c>
      <c r="CO76" s="58">
        <v>9235.49</v>
      </c>
      <c r="CP76" s="58">
        <v>36882.230000000003</v>
      </c>
      <c r="CQ76" s="58">
        <v>9644.67</v>
      </c>
      <c r="CR76" s="58">
        <v>17134.32</v>
      </c>
      <c r="CS76" s="58">
        <v>15588.84</v>
      </c>
      <c r="CT76" s="58">
        <v>113243.04999999999</v>
      </c>
      <c r="CU76" s="58">
        <v>31169.82</v>
      </c>
      <c r="CV76" s="58">
        <v>35386.86</v>
      </c>
      <c r="CW76" s="58">
        <v>26711.35</v>
      </c>
      <c r="CX76" s="58">
        <v>31813.86</v>
      </c>
      <c r="CY76" s="58">
        <v>33840.910000000003</v>
      </c>
      <c r="CZ76" s="58">
        <v>13179.939999999999</v>
      </c>
      <c r="DA76" s="58">
        <v>19213.59</v>
      </c>
      <c r="DB76" s="58">
        <v>34936.730000000003</v>
      </c>
      <c r="DC76" s="58">
        <v>44416.5</v>
      </c>
      <c r="DD76" s="58">
        <v>12986.82</v>
      </c>
      <c r="DE76" s="58">
        <v>21482.04</v>
      </c>
      <c r="DF76" s="58">
        <v>27702.71</v>
      </c>
      <c r="DG76" s="58">
        <v>21117.350000000002</v>
      </c>
      <c r="DH76" s="58">
        <v>14701.47</v>
      </c>
      <c r="DI76" s="58">
        <v>17169.57</v>
      </c>
      <c r="DJ76" s="58">
        <v>13018.5</v>
      </c>
      <c r="DK76" s="58">
        <v>12541.54</v>
      </c>
      <c r="DL76" s="58">
        <v>16084.15</v>
      </c>
      <c r="DM76" s="58">
        <v>16082.68</v>
      </c>
      <c r="DN76" s="58">
        <v>22361.670000000002</v>
      </c>
      <c r="DO76" s="58">
        <v>14960.62</v>
      </c>
      <c r="DP76" s="58">
        <v>15568.13</v>
      </c>
      <c r="DQ76" s="58">
        <v>14889.660000000002</v>
      </c>
      <c r="DR76" s="58">
        <v>33014.980000000003</v>
      </c>
      <c r="DS76" s="58">
        <v>54571.810000000005</v>
      </c>
      <c r="DT76" s="58">
        <v>29396.66</v>
      </c>
      <c r="DU76" s="58">
        <v>64833.73</v>
      </c>
      <c r="DV76" s="58">
        <v>15601.51</v>
      </c>
      <c r="DW76" s="58">
        <v>146696.66</v>
      </c>
      <c r="DX76" s="58">
        <v>22619.43</v>
      </c>
      <c r="DY76" s="58">
        <v>30772.17</v>
      </c>
      <c r="DZ76" s="58">
        <v>19779.38</v>
      </c>
      <c r="EA76" s="58">
        <v>84164.049999999988</v>
      </c>
      <c r="EB76" s="58">
        <v>42606.55</v>
      </c>
      <c r="EC76" s="58">
        <v>26601.16</v>
      </c>
      <c r="ED76" s="58">
        <v>0</v>
      </c>
      <c r="EE76" s="58">
        <v>76636.649999999994</v>
      </c>
      <c r="EF76" s="58">
        <v>56765.98</v>
      </c>
      <c r="EG76" s="58">
        <v>33859.040000000001</v>
      </c>
      <c r="EH76" s="58">
        <v>13851.23</v>
      </c>
    </row>
    <row r="77" spans="1:138">
      <c r="A77" s="54" t="s">
        <v>336</v>
      </c>
      <c r="B77" s="54" t="s">
        <v>35</v>
      </c>
      <c r="C77" s="55">
        <v>0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7">
        <v>0</v>
      </c>
      <c r="AA77" s="57">
        <v>0</v>
      </c>
      <c r="AB77" s="58">
        <v>0</v>
      </c>
      <c r="AC77" s="58">
        <v>0</v>
      </c>
      <c r="AD77" s="58">
        <v>0</v>
      </c>
      <c r="AE77" s="58">
        <v>0</v>
      </c>
      <c r="AF77" s="59">
        <v>0</v>
      </c>
      <c r="AG77" s="57">
        <v>0</v>
      </c>
      <c r="AH77" s="58">
        <v>0</v>
      </c>
      <c r="AI77" s="57">
        <v>0</v>
      </c>
      <c r="AJ77" s="57">
        <v>0</v>
      </c>
      <c r="AK77" s="57">
        <v>0</v>
      </c>
      <c r="AL77" s="57">
        <v>0</v>
      </c>
      <c r="AM77" s="57">
        <v>0</v>
      </c>
      <c r="AN77" s="57">
        <v>0</v>
      </c>
      <c r="AO77" s="57">
        <v>0</v>
      </c>
      <c r="AP77" s="57">
        <v>0</v>
      </c>
      <c r="AQ77" s="57">
        <v>0</v>
      </c>
      <c r="AR77" s="57">
        <v>0</v>
      </c>
      <c r="AS77" s="57">
        <v>0</v>
      </c>
      <c r="AT77" s="57">
        <v>0</v>
      </c>
      <c r="AU77" s="57">
        <v>0</v>
      </c>
      <c r="AV77" s="57">
        <v>0</v>
      </c>
      <c r="AW77" s="57">
        <v>0</v>
      </c>
      <c r="AX77" s="57">
        <v>0</v>
      </c>
      <c r="AY77" s="57">
        <v>0</v>
      </c>
      <c r="AZ77" s="57">
        <v>0</v>
      </c>
      <c r="BA77" s="57">
        <v>0</v>
      </c>
      <c r="BB77" s="57">
        <v>0</v>
      </c>
      <c r="BC77" s="57">
        <v>0</v>
      </c>
      <c r="BD77" s="57">
        <v>0</v>
      </c>
      <c r="BE77" s="57">
        <v>0</v>
      </c>
      <c r="BF77" s="57">
        <v>0</v>
      </c>
      <c r="BG77" s="57">
        <v>0</v>
      </c>
      <c r="BH77" s="57">
        <v>0</v>
      </c>
      <c r="BI77" s="57">
        <v>0</v>
      </c>
      <c r="BJ77" s="58">
        <v>0</v>
      </c>
      <c r="BK77" s="57">
        <v>0</v>
      </c>
      <c r="BL77" s="57">
        <v>0</v>
      </c>
      <c r="BM77" s="57">
        <v>0</v>
      </c>
      <c r="BN77" s="57">
        <v>0</v>
      </c>
      <c r="BO77" s="57">
        <v>0</v>
      </c>
      <c r="BP77" s="57">
        <v>0</v>
      </c>
      <c r="BQ77" s="57">
        <v>0</v>
      </c>
      <c r="BR77" s="57">
        <v>0</v>
      </c>
      <c r="BS77" s="57">
        <v>0</v>
      </c>
      <c r="BT77" s="57">
        <v>0</v>
      </c>
      <c r="BU77" s="57">
        <v>0</v>
      </c>
      <c r="BV77" s="57">
        <v>0</v>
      </c>
      <c r="BW77" s="57">
        <v>0</v>
      </c>
      <c r="BX77" s="57">
        <v>0</v>
      </c>
      <c r="BY77" s="57">
        <v>0</v>
      </c>
      <c r="BZ77" s="57">
        <v>0</v>
      </c>
      <c r="CA77" s="57">
        <v>0</v>
      </c>
      <c r="CB77" s="57">
        <v>0</v>
      </c>
      <c r="CC77" s="57">
        <v>0</v>
      </c>
      <c r="CD77" s="57">
        <v>0</v>
      </c>
      <c r="CE77" s="57">
        <v>0</v>
      </c>
      <c r="CF77" s="57">
        <v>0</v>
      </c>
      <c r="CG77" s="57">
        <v>0</v>
      </c>
      <c r="CH77" s="57">
        <v>0</v>
      </c>
      <c r="CI77" s="57">
        <v>0</v>
      </c>
      <c r="CJ77" s="57">
        <v>0</v>
      </c>
      <c r="CK77" s="57">
        <v>0</v>
      </c>
      <c r="CL77" s="57">
        <v>0</v>
      </c>
      <c r="CM77" s="57">
        <v>0</v>
      </c>
      <c r="CN77" s="57">
        <v>0</v>
      </c>
      <c r="CO77" s="57">
        <v>0</v>
      </c>
      <c r="CP77" s="57">
        <v>0</v>
      </c>
      <c r="CQ77" s="57">
        <v>0</v>
      </c>
      <c r="CR77" s="57">
        <v>0</v>
      </c>
      <c r="CS77" s="57">
        <v>0</v>
      </c>
      <c r="CT77" s="57">
        <v>0</v>
      </c>
      <c r="CU77" s="57">
        <v>0</v>
      </c>
      <c r="CV77" s="57">
        <v>0</v>
      </c>
      <c r="CW77" s="57">
        <v>0</v>
      </c>
      <c r="CX77" s="57">
        <v>0</v>
      </c>
      <c r="CY77" s="57">
        <v>0</v>
      </c>
      <c r="CZ77" s="57">
        <v>0</v>
      </c>
      <c r="DA77" s="57">
        <v>0</v>
      </c>
      <c r="DB77" s="57">
        <v>0</v>
      </c>
      <c r="DC77" s="57">
        <v>0</v>
      </c>
      <c r="DD77" s="57">
        <v>0</v>
      </c>
      <c r="DE77" s="57">
        <v>0</v>
      </c>
      <c r="DF77" s="57">
        <v>0</v>
      </c>
      <c r="DG77" s="57">
        <v>0</v>
      </c>
      <c r="DH77" s="57">
        <v>0</v>
      </c>
      <c r="DI77" s="57">
        <v>0</v>
      </c>
      <c r="DJ77" s="57">
        <v>0</v>
      </c>
      <c r="DK77" s="57">
        <v>0</v>
      </c>
      <c r="DL77" s="57">
        <v>0</v>
      </c>
      <c r="DM77" s="57">
        <v>0</v>
      </c>
      <c r="DN77" s="57">
        <v>0</v>
      </c>
      <c r="DO77" s="57">
        <v>0</v>
      </c>
      <c r="DP77" s="57">
        <v>0</v>
      </c>
      <c r="DQ77" s="57">
        <v>0</v>
      </c>
      <c r="DR77" s="57">
        <v>0</v>
      </c>
      <c r="DS77" s="57">
        <v>0</v>
      </c>
      <c r="DT77" s="57">
        <v>0</v>
      </c>
      <c r="DU77" s="57">
        <v>0</v>
      </c>
      <c r="DV77" s="57">
        <v>0</v>
      </c>
      <c r="DW77" s="57">
        <v>0</v>
      </c>
      <c r="DX77" s="57">
        <v>0</v>
      </c>
      <c r="DY77" s="57">
        <v>0</v>
      </c>
      <c r="DZ77" s="57">
        <v>0</v>
      </c>
      <c r="EA77" s="57">
        <v>0</v>
      </c>
      <c r="EB77" s="57">
        <v>0</v>
      </c>
      <c r="EC77" s="57">
        <v>0</v>
      </c>
      <c r="ED77" s="57">
        <v>0</v>
      </c>
      <c r="EE77" s="57">
        <v>0</v>
      </c>
      <c r="EF77" s="57">
        <v>0</v>
      </c>
      <c r="EG77" s="57">
        <v>0</v>
      </c>
      <c r="EH77" s="57">
        <v>0</v>
      </c>
    </row>
    <row r="78" spans="1:138">
      <c r="A78" s="54" t="s">
        <v>336</v>
      </c>
      <c r="B78" s="54" t="s">
        <v>36</v>
      </c>
      <c r="C78" s="55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7">
        <v>0</v>
      </c>
      <c r="AA78" s="57">
        <v>0</v>
      </c>
      <c r="AB78" s="58">
        <v>0</v>
      </c>
      <c r="AC78" s="58">
        <v>0</v>
      </c>
      <c r="AD78" s="58">
        <v>0</v>
      </c>
      <c r="AE78" s="58">
        <v>0</v>
      </c>
      <c r="AF78" s="59">
        <v>0</v>
      </c>
      <c r="AG78" s="57">
        <v>0</v>
      </c>
      <c r="AH78" s="58">
        <v>0</v>
      </c>
      <c r="AI78" s="57">
        <v>0</v>
      </c>
      <c r="AJ78" s="57">
        <v>0</v>
      </c>
      <c r="AK78" s="57">
        <v>0</v>
      </c>
      <c r="AL78" s="57">
        <v>0</v>
      </c>
      <c r="AM78" s="57">
        <v>0</v>
      </c>
      <c r="AN78" s="57">
        <v>0</v>
      </c>
      <c r="AO78" s="57">
        <v>0</v>
      </c>
      <c r="AP78" s="57">
        <v>0</v>
      </c>
      <c r="AQ78" s="57">
        <v>0</v>
      </c>
      <c r="AR78" s="57">
        <v>0</v>
      </c>
      <c r="AS78" s="57">
        <v>0</v>
      </c>
      <c r="AT78" s="57">
        <v>0</v>
      </c>
      <c r="AU78" s="57">
        <v>0</v>
      </c>
      <c r="AV78" s="57">
        <v>0</v>
      </c>
      <c r="AW78" s="57">
        <v>0</v>
      </c>
      <c r="AX78" s="57">
        <v>0</v>
      </c>
      <c r="AY78" s="57">
        <v>0</v>
      </c>
      <c r="AZ78" s="57">
        <v>0</v>
      </c>
      <c r="BA78" s="57">
        <v>0</v>
      </c>
      <c r="BB78" s="57">
        <v>0</v>
      </c>
      <c r="BC78" s="57">
        <v>0</v>
      </c>
      <c r="BD78" s="57">
        <v>0</v>
      </c>
      <c r="BE78" s="57">
        <v>0</v>
      </c>
      <c r="BF78" s="57">
        <v>0</v>
      </c>
      <c r="BG78" s="57">
        <v>0</v>
      </c>
      <c r="BH78" s="57">
        <v>0</v>
      </c>
      <c r="BI78" s="57">
        <v>0</v>
      </c>
      <c r="BJ78" s="58">
        <v>0</v>
      </c>
      <c r="BK78" s="57">
        <v>0</v>
      </c>
      <c r="BL78" s="57">
        <v>0</v>
      </c>
      <c r="BM78" s="57">
        <v>0</v>
      </c>
      <c r="BN78" s="57">
        <v>0</v>
      </c>
      <c r="BO78" s="57">
        <v>0</v>
      </c>
      <c r="BP78" s="57">
        <v>0</v>
      </c>
      <c r="BQ78" s="57">
        <v>0</v>
      </c>
      <c r="BR78" s="57">
        <v>0</v>
      </c>
      <c r="BS78" s="57">
        <v>0</v>
      </c>
      <c r="BT78" s="57">
        <v>0</v>
      </c>
      <c r="BU78" s="57">
        <v>0</v>
      </c>
      <c r="BV78" s="57">
        <v>0</v>
      </c>
      <c r="BW78" s="57">
        <v>0</v>
      </c>
      <c r="BX78" s="57">
        <v>0</v>
      </c>
      <c r="BY78" s="57">
        <v>0</v>
      </c>
      <c r="BZ78" s="57">
        <v>0</v>
      </c>
      <c r="CA78" s="57">
        <v>0</v>
      </c>
      <c r="CB78" s="57">
        <v>0</v>
      </c>
      <c r="CC78" s="57">
        <v>0</v>
      </c>
      <c r="CD78" s="57">
        <v>0</v>
      </c>
      <c r="CE78" s="57">
        <v>0</v>
      </c>
      <c r="CF78" s="57">
        <v>0</v>
      </c>
      <c r="CG78" s="57">
        <v>0</v>
      </c>
      <c r="CH78" s="57">
        <v>0</v>
      </c>
      <c r="CI78" s="57">
        <v>0</v>
      </c>
      <c r="CJ78" s="57">
        <v>0</v>
      </c>
      <c r="CK78" s="57">
        <v>0</v>
      </c>
      <c r="CL78" s="57">
        <v>0</v>
      </c>
      <c r="CM78" s="57">
        <v>0</v>
      </c>
      <c r="CN78" s="57">
        <v>0</v>
      </c>
      <c r="CO78" s="57">
        <v>0</v>
      </c>
      <c r="CP78" s="57">
        <v>0</v>
      </c>
      <c r="CQ78" s="57">
        <v>0</v>
      </c>
      <c r="CR78" s="57">
        <v>0</v>
      </c>
      <c r="CS78" s="57">
        <v>0</v>
      </c>
      <c r="CT78" s="57">
        <v>0</v>
      </c>
      <c r="CU78" s="57">
        <v>0</v>
      </c>
      <c r="CV78" s="57">
        <v>0</v>
      </c>
      <c r="CW78" s="57">
        <v>0</v>
      </c>
      <c r="CX78" s="57">
        <v>0</v>
      </c>
      <c r="CY78" s="57">
        <v>0</v>
      </c>
      <c r="CZ78" s="57">
        <v>0</v>
      </c>
      <c r="DA78" s="57">
        <v>0</v>
      </c>
      <c r="DB78" s="57">
        <v>0</v>
      </c>
      <c r="DC78" s="57">
        <v>0</v>
      </c>
      <c r="DD78" s="57">
        <v>0</v>
      </c>
      <c r="DE78" s="57">
        <v>0</v>
      </c>
      <c r="DF78" s="57">
        <v>0</v>
      </c>
      <c r="DG78" s="57">
        <v>0</v>
      </c>
      <c r="DH78" s="57">
        <v>0</v>
      </c>
      <c r="DI78" s="57">
        <v>0</v>
      </c>
      <c r="DJ78" s="57">
        <v>0</v>
      </c>
      <c r="DK78" s="57">
        <v>0</v>
      </c>
      <c r="DL78" s="57">
        <v>0</v>
      </c>
      <c r="DM78" s="57">
        <v>0</v>
      </c>
      <c r="DN78" s="57">
        <v>0</v>
      </c>
      <c r="DO78" s="57">
        <v>0</v>
      </c>
      <c r="DP78" s="57">
        <v>0</v>
      </c>
      <c r="DQ78" s="57">
        <v>0</v>
      </c>
      <c r="DR78" s="57">
        <v>0</v>
      </c>
      <c r="DS78" s="57">
        <v>0</v>
      </c>
      <c r="DT78" s="57">
        <v>0</v>
      </c>
      <c r="DU78" s="57">
        <v>0</v>
      </c>
      <c r="DV78" s="57">
        <v>0</v>
      </c>
      <c r="DW78" s="57">
        <v>0</v>
      </c>
      <c r="DX78" s="57">
        <v>0</v>
      </c>
      <c r="DY78" s="57">
        <v>0</v>
      </c>
      <c r="DZ78" s="57">
        <v>0</v>
      </c>
      <c r="EA78" s="57">
        <v>0</v>
      </c>
      <c r="EB78" s="57">
        <v>0</v>
      </c>
      <c r="EC78" s="57">
        <v>0</v>
      </c>
      <c r="ED78" s="57">
        <v>0</v>
      </c>
      <c r="EE78" s="57">
        <v>0</v>
      </c>
      <c r="EF78" s="57">
        <v>0</v>
      </c>
      <c r="EG78" s="57">
        <v>0</v>
      </c>
      <c r="EH78" s="57">
        <v>0</v>
      </c>
    </row>
    <row r="79" spans="1:138">
      <c r="A79" s="54" t="s">
        <v>336</v>
      </c>
      <c r="B79" s="54" t="s">
        <v>37</v>
      </c>
      <c r="C79" s="55">
        <v>31686.02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28466.02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7">
        <v>0</v>
      </c>
      <c r="AA79" s="57">
        <v>0</v>
      </c>
      <c r="AB79" s="58">
        <v>0</v>
      </c>
      <c r="AC79" s="58">
        <v>0</v>
      </c>
      <c r="AD79" s="58">
        <v>0</v>
      </c>
      <c r="AE79" s="58">
        <v>0</v>
      </c>
      <c r="AF79" s="59">
        <v>0</v>
      </c>
      <c r="AG79" s="57">
        <v>0</v>
      </c>
      <c r="AH79" s="58">
        <v>3220</v>
      </c>
      <c r="AI79" s="57">
        <v>0</v>
      </c>
      <c r="AJ79" s="57">
        <v>0</v>
      </c>
      <c r="AK79" s="57">
        <v>0</v>
      </c>
      <c r="AL79" s="57">
        <v>0</v>
      </c>
      <c r="AM79" s="57">
        <v>0</v>
      </c>
      <c r="AN79" s="57">
        <v>0</v>
      </c>
      <c r="AO79" s="57">
        <v>0</v>
      </c>
      <c r="AP79" s="57">
        <v>0</v>
      </c>
      <c r="AQ79" s="57">
        <v>0</v>
      </c>
      <c r="AR79" s="57">
        <v>0</v>
      </c>
      <c r="AS79" s="57">
        <v>0</v>
      </c>
      <c r="AT79" s="57">
        <v>0</v>
      </c>
      <c r="AU79" s="57">
        <v>0</v>
      </c>
      <c r="AV79" s="57">
        <v>0</v>
      </c>
      <c r="AW79" s="57">
        <v>0</v>
      </c>
      <c r="AX79" s="57">
        <v>0</v>
      </c>
      <c r="AY79" s="57">
        <v>0</v>
      </c>
      <c r="AZ79" s="57">
        <v>0</v>
      </c>
      <c r="BA79" s="57">
        <v>0</v>
      </c>
      <c r="BB79" s="57">
        <v>0</v>
      </c>
      <c r="BC79" s="57">
        <v>0</v>
      </c>
      <c r="BD79" s="57">
        <v>0</v>
      </c>
      <c r="BE79" s="57">
        <v>0</v>
      </c>
      <c r="BF79" s="57">
        <v>0</v>
      </c>
      <c r="BG79" s="57">
        <v>0</v>
      </c>
      <c r="BH79" s="57">
        <v>0</v>
      </c>
      <c r="BI79" s="57">
        <v>0</v>
      </c>
      <c r="BJ79" s="58">
        <v>3220</v>
      </c>
      <c r="BK79" s="57">
        <v>0</v>
      </c>
      <c r="BL79" s="57">
        <v>3000</v>
      </c>
      <c r="BM79" s="57">
        <v>0</v>
      </c>
      <c r="BN79" s="57">
        <v>0</v>
      </c>
      <c r="BO79" s="57">
        <v>0</v>
      </c>
      <c r="BP79" s="57">
        <v>0</v>
      </c>
      <c r="BQ79" s="57">
        <v>0</v>
      </c>
      <c r="BR79" s="57">
        <v>0</v>
      </c>
      <c r="BS79" s="57">
        <v>0</v>
      </c>
      <c r="BT79" s="57">
        <v>0</v>
      </c>
      <c r="BU79" s="57">
        <v>0</v>
      </c>
      <c r="BV79" s="57">
        <v>220</v>
      </c>
      <c r="BW79" s="57">
        <v>0</v>
      </c>
      <c r="BX79" s="57">
        <v>0</v>
      </c>
      <c r="BY79" s="57">
        <v>0</v>
      </c>
      <c r="BZ79" s="57">
        <v>0</v>
      </c>
      <c r="CA79" s="57">
        <v>0</v>
      </c>
      <c r="CB79" s="57">
        <v>0</v>
      </c>
      <c r="CC79" s="57">
        <v>0</v>
      </c>
      <c r="CD79" s="57">
        <v>0</v>
      </c>
      <c r="CE79" s="57">
        <v>0</v>
      </c>
      <c r="CF79" s="57">
        <v>0</v>
      </c>
      <c r="CG79" s="57">
        <v>0</v>
      </c>
      <c r="CH79" s="57">
        <v>0</v>
      </c>
      <c r="CI79" s="57">
        <v>0</v>
      </c>
      <c r="CJ79" s="57">
        <v>0</v>
      </c>
      <c r="CK79" s="57">
        <v>0</v>
      </c>
      <c r="CL79" s="57">
        <v>0</v>
      </c>
      <c r="CM79" s="57">
        <v>0</v>
      </c>
      <c r="CN79" s="57">
        <v>0</v>
      </c>
      <c r="CO79" s="57">
        <v>0</v>
      </c>
      <c r="CP79" s="57">
        <v>0</v>
      </c>
      <c r="CQ79" s="57">
        <v>0</v>
      </c>
      <c r="CR79" s="57">
        <v>0</v>
      </c>
      <c r="CS79" s="57">
        <v>0</v>
      </c>
      <c r="CT79" s="57">
        <v>0</v>
      </c>
      <c r="CU79" s="57">
        <v>0</v>
      </c>
      <c r="CV79" s="57">
        <v>0</v>
      </c>
      <c r="CW79" s="57">
        <v>0</v>
      </c>
      <c r="CX79" s="57">
        <v>0</v>
      </c>
      <c r="CY79" s="57">
        <v>0</v>
      </c>
      <c r="CZ79" s="57">
        <v>0</v>
      </c>
      <c r="DA79" s="57">
        <v>0</v>
      </c>
      <c r="DB79" s="57">
        <v>0</v>
      </c>
      <c r="DC79" s="57">
        <v>0</v>
      </c>
      <c r="DD79" s="57">
        <v>0</v>
      </c>
      <c r="DE79" s="57">
        <v>0</v>
      </c>
      <c r="DF79" s="57">
        <v>0</v>
      </c>
      <c r="DG79" s="57">
        <v>0</v>
      </c>
      <c r="DH79" s="57">
        <v>0</v>
      </c>
      <c r="DI79" s="57">
        <v>0</v>
      </c>
      <c r="DJ79" s="57">
        <v>0</v>
      </c>
      <c r="DK79" s="57">
        <v>0</v>
      </c>
      <c r="DL79" s="57">
        <v>0</v>
      </c>
      <c r="DM79" s="57">
        <v>0</v>
      </c>
      <c r="DN79" s="57">
        <v>0</v>
      </c>
      <c r="DO79" s="57">
        <v>0</v>
      </c>
      <c r="DP79" s="57">
        <v>0</v>
      </c>
      <c r="DQ79" s="57">
        <v>0</v>
      </c>
      <c r="DR79" s="57">
        <v>0</v>
      </c>
      <c r="DS79" s="57">
        <v>0</v>
      </c>
      <c r="DT79" s="57">
        <v>0</v>
      </c>
      <c r="DU79" s="57">
        <v>0</v>
      </c>
      <c r="DV79" s="57">
        <v>0</v>
      </c>
      <c r="DW79" s="57">
        <v>0</v>
      </c>
      <c r="DX79" s="57">
        <v>0</v>
      </c>
      <c r="DY79" s="57">
        <v>0</v>
      </c>
      <c r="DZ79" s="57">
        <v>0</v>
      </c>
      <c r="EA79" s="57">
        <v>0</v>
      </c>
      <c r="EB79" s="57">
        <v>0</v>
      </c>
      <c r="EC79" s="57">
        <v>0</v>
      </c>
      <c r="ED79" s="57">
        <v>0</v>
      </c>
      <c r="EE79" s="57">
        <v>0</v>
      </c>
      <c r="EF79" s="57">
        <v>0</v>
      </c>
      <c r="EG79" s="57">
        <v>0</v>
      </c>
      <c r="EH79" s="57">
        <v>0</v>
      </c>
    </row>
    <row r="80" spans="1:138">
      <c r="A80" s="54" t="s">
        <v>336</v>
      </c>
      <c r="B80" s="54" t="s">
        <v>38</v>
      </c>
      <c r="C80" s="55">
        <v>31856</v>
      </c>
      <c r="D80" s="56">
        <v>0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7">
        <v>0</v>
      </c>
      <c r="AA80" s="57">
        <v>0</v>
      </c>
      <c r="AB80" s="58">
        <v>0</v>
      </c>
      <c r="AC80" s="58">
        <v>0</v>
      </c>
      <c r="AD80" s="58">
        <v>0</v>
      </c>
      <c r="AE80" s="58">
        <v>0</v>
      </c>
      <c r="AF80" s="59">
        <v>0</v>
      </c>
      <c r="AG80" s="57">
        <v>0</v>
      </c>
      <c r="AH80" s="58">
        <v>31856</v>
      </c>
      <c r="AI80" s="57">
        <v>0</v>
      </c>
      <c r="AJ80" s="57">
        <v>0</v>
      </c>
      <c r="AK80" s="57">
        <v>0</v>
      </c>
      <c r="AL80" s="57">
        <v>0</v>
      </c>
      <c r="AM80" s="57">
        <v>0</v>
      </c>
      <c r="AN80" s="57">
        <v>0</v>
      </c>
      <c r="AO80" s="57">
        <v>0</v>
      </c>
      <c r="AP80" s="57">
        <v>0</v>
      </c>
      <c r="AQ80" s="57">
        <v>0</v>
      </c>
      <c r="AR80" s="57">
        <v>0</v>
      </c>
      <c r="AS80" s="57">
        <v>0</v>
      </c>
      <c r="AT80" s="57">
        <v>0</v>
      </c>
      <c r="AU80" s="57">
        <v>0</v>
      </c>
      <c r="AV80" s="57">
        <v>0</v>
      </c>
      <c r="AW80" s="57">
        <v>0</v>
      </c>
      <c r="AX80" s="57">
        <v>0</v>
      </c>
      <c r="AY80" s="57">
        <v>0</v>
      </c>
      <c r="AZ80" s="57">
        <v>0</v>
      </c>
      <c r="BA80" s="57">
        <v>0</v>
      </c>
      <c r="BB80" s="57">
        <v>0</v>
      </c>
      <c r="BC80" s="57">
        <v>0</v>
      </c>
      <c r="BD80" s="57">
        <v>0</v>
      </c>
      <c r="BE80" s="57">
        <v>0</v>
      </c>
      <c r="BF80" s="57">
        <v>0</v>
      </c>
      <c r="BG80" s="57">
        <v>0</v>
      </c>
      <c r="BH80" s="57">
        <v>0</v>
      </c>
      <c r="BI80" s="57">
        <v>0</v>
      </c>
      <c r="BJ80" s="58">
        <v>31856</v>
      </c>
      <c r="BK80" s="57">
        <v>0</v>
      </c>
      <c r="BL80" s="57">
        <v>0</v>
      </c>
      <c r="BM80" s="57">
        <v>0</v>
      </c>
      <c r="BN80" s="57">
        <v>0</v>
      </c>
      <c r="BO80" s="57">
        <v>0</v>
      </c>
      <c r="BP80" s="57">
        <v>0</v>
      </c>
      <c r="BQ80" s="57">
        <v>0</v>
      </c>
      <c r="BR80" s="57">
        <v>0</v>
      </c>
      <c r="BS80" s="57">
        <v>0</v>
      </c>
      <c r="BT80" s="57">
        <v>0</v>
      </c>
      <c r="BU80" s="57">
        <v>0</v>
      </c>
      <c r="BV80" s="57">
        <v>0</v>
      </c>
      <c r="BW80" s="57">
        <v>0</v>
      </c>
      <c r="BX80" s="57">
        <v>0</v>
      </c>
      <c r="BY80" s="57">
        <v>0</v>
      </c>
      <c r="BZ80" s="57">
        <v>0</v>
      </c>
      <c r="CA80" s="57">
        <v>0</v>
      </c>
      <c r="CB80" s="57">
        <v>0</v>
      </c>
      <c r="CC80" s="57">
        <v>0</v>
      </c>
      <c r="CD80" s="57">
        <v>0</v>
      </c>
      <c r="CE80" s="57">
        <v>0</v>
      </c>
      <c r="CF80" s="57">
        <v>0</v>
      </c>
      <c r="CG80" s="57">
        <v>0</v>
      </c>
      <c r="CH80" s="57">
        <v>0</v>
      </c>
      <c r="CI80" s="57">
        <v>0</v>
      </c>
      <c r="CJ80" s="57">
        <v>0</v>
      </c>
      <c r="CK80" s="57">
        <v>0</v>
      </c>
      <c r="CL80" s="57">
        <v>0</v>
      </c>
      <c r="CM80" s="57">
        <v>0</v>
      </c>
      <c r="CN80" s="57">
        <v>0</v>
      </c>
      <c r="CO80" s="57">
        <v>0</v>
      </c>
      <c r="CP80" s="57">
        <v>0</v>
      </c>
      <c r="CQ80" s="57">
        <v>0</v>
      </c>
      <c r="CR80" s="57">
        <v>0</v>
      </c>
      <c r="CS80" s="57">
        <v>0</v>
      </c>
      <c r="CT80" s="57">
        <v>0</v>
      </c>
      <c r="CU80" s="57">
        <v>0</v>
      </c>
      <c r="CV80" s="57">
        <v>0</v>
      </c>
      <c r="CW80" s="57">
        <v>0</v>
      </c>
      <c r="CX80" s="57">
        <v>0</v>
      </c>
      <c r="CY80" s="57">
        <v>0</v>
      </c>
      <c r="CZ80" s="57">
        <v>0</v>
      </c>
      <c r="DA80" s="57">
        <v>0</v>
      </c>
      <c r="DB80" s="57">
        <v>0</v>
      </c>
      <c r="DC80" s="57">
        <v>0</v>
      </c>
      <c r="DD80" s="57">
        <v>0</v>
      </c>
      <c r="DE80" s="57">
        <v>0</v>
      </c>
      <c r="DF80" s="57">
        <v>0</v>
      </c>
      <c r="DG80" s="57">
        <v>0</v>
      </c>
      <c r="DH80" s="57">
        <v>0</v>
      </c>
      <c r="DI80" s="57">
        <v>0</v>
      </c>
      <c r="DJ80" s="57">
        <v>0</v>
      </c>
      <c r="DK80" s="57">
        <v>0</v>
      </c>
      <c r="DL80" s="57">
        <v>0</v>
      </c>
      <c r="DM80" s="57">
        <v>0</v>
      </c>
      <c r="DN80" s="57">
        <v>0</v>
      </c>
      <c r="DO80" s="57">
        <v>0</v>
      </c>
      <c r="DP80" s="57">
        <v>0</v>
      </c>
      <c r="DQ80" s="57">
        <v>0</v>
      </c>
      <c r="DR80" s="57">
        <v>0</v>
      </c>
      <c r="DS80" s="57">
        <v>0</v>
      </c>
      <c r="DT80" s="57">
        <v>0</v>
      </c>
      <c r="DU80" s="57">
        <v>0</v>
      </c>
      <c r="DV80" s="57">
        <v>0</v>
      </c>
      <c r="DW80" s="57">
        <v>0</v>
      </c>
      <c r="DX80" s="57">
        <v>0</v>
      </c>
      <c r="DY80" s="57">
        <v>0</v>
      </c>
      <c r="DZ80" s="57">
        <v>0</v>
      </c>
      <c r="EA80" s="57">
        <v>0</v>
      </c>
      <c r="EB80" s="57">
        <v>0</v>
      </c>
      <c r="EC80" s="57">
        <v>1723</v>
      </c>
      <c r="ED80" s="57">
        <v>0</v>
      </c>
      <c r="EE80" s="57">
        <v>10844.14</v>
      </c>
      <c r="EF80" s="57">
        <v>6486.45</v>
      </c>
      <c r="EG80" s="57">
        <v>11732.41</v>
      </c>
      <c r="EH80" s="57">
        <v>1070</v>
      </c>
    </row>
    <row r="81" spans="1:138" s="61" customFormat="1">
      <c r="A81" s="60" t="s">
        <v>336</v>
      </c>
      <c r="B81" s="60" t="s">
        <v>310</v>
      </c>
      <c r="C81" s="55">
        <v>63542.020000000004</v>
      </c>
      <c r="D81" s="55">
        <v>0</v>
      </c>
      <c r="E81" s="55">
        <v>0</v>
      </c>
      <c r="F81" s="55">
        <v>0</v>
      </c>
      <c r="G81" s="55">
        <v>0</v>
      </c>
      <c r="H81" s="55">
        <v>0</v>
      </c>
      <c r="I81" s="55">
        <v>0</v>
      </c>
      <c r="J81" s="55">
        <v>28466.02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0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35076</v>
      </c>
      <c r="AI81" s="55">
        <v>0</v>
      </c>
      <c r="AJ81" s="55">
        <v>0</v>
      </c>
      <c r="AK81" s="55">
        <v>0</v>
      </c>
      <c r="AL81" s="55">
        <v>0</v>
      </c>
      <c r="AM81" s="55">
        <v>0</v>
      </c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0</v>
      </c>
      <c r="BD81" s="55">
        <v>0</v>
      </c>
      <c r="BE81" s="55">
        <v>0</v>
      </c>
      <c r="BF81" s="55">
        <v>0</v>
      </c>
      <c r="BG81" s="55">
        <v>0</v>
      </c>
      <c r="BH81" s="55">
        <v>0</v>
      </c>
      <c r="BI81" s="55">
        <v>0</v>
      </c>
      <c r="BJ81" s="55">
        <v>35076</v>
      </c>
      <c r="BK81" s="55">
        <v>0</v>
      </c>
      <c r="BL81" s="55">
        <v>3000</v>
      </c>
      <c r="BM81" s="55">
        <v>0</v>
      </c>
      <c r="BN81" s="55">
        <v>0</v>
      </c>
      <c r="BO81" s="55">
        <v>0</v>
      </c>
      <c r="BP81" s="55">
        <v>0</v>
      </c>
      <c r="BQ81" s="55">
        <v>0</v>
      </c>
      <c r="BR81" s="55">
        <v>0</v>
      </c>
      <c r="BS81" s="55">
        <v>0</v>
      </c>
      <c r="BT81" s="55">
        <v>0</v>
      </c>
      <c r="BU81" s="55">
        <v>0</v>
      </c>
      <c r="BV81" s="55">
        <v>220</v>
      </c>
      <c r="BW81" s="55">
        <v>0</v>
      </c>
      <c r="BX81" s="55">
        <v>0</v>
      </c>
      <c r="BY81" s="55">
        <v>0</v>
      </c>
      <c r="BZ81" s="55">
        <v>0</v>
      </c>
      <c r="CA81" s="55">
        <v>0</v>
      </c>
      <c r="CB81" s="55">
        <v>0</v>
      </c>
      <c r="CC81" s="55">
        <v>0</v>
      </c>
      <c r="CD81" s="55">
        <v>0</v>
      </c>
      <c r="CE81" s="55">
        <v>0</v>
      </c>
      <c r="CF81" s="55">
        <v>0</v>
      </c>
      <c r="CG81" s="55">
        <v>0</v>
      </c>
      <c r="CH81" s="55">
        <v>0</v>
      </c>
      <c r="CI81" s="55">
        <v>0</v>
      </c>
      <c r="CJ81" s="55">
        <v>0</v>
      </c>
      <c r="CK81" s="55">
        <v>0</v>
      </c>
      <c r="CL81" s="55">
        <v>0</v>
      </c>
      <c r="CM81" s="55">
        <v>0</v>
      </c>
      <c r="CN81" s="55">
        <v>0</v>
      </c>
      <c r="CO81" s="55">
        <v>0</v>
      </c>
      <c r="CP81" s="55">
        <v>0</v>
      </c>
      <c r="CQ81" s="55">
        <v>0</v>
      </c>
      <c r="CR81" s="55">
        <v>0</v>
      </c>
      <c r="CS81" s="55">
        <v>0</v>
      </c>
      <c r="CT81" s="55">
        <v>0</v>
      </c>
      <c r="CU81" s="55">
        <v>0</v>
      </c>
      <c r="CV81" s="55">
        <v>0</v>
      </c>
      <c r="CW81" s="55">
        <v>0</v>
      </c>
      <c r="CX81" s="55">
        <v>0</v>
      </c>
      <c r="CY81" s="55">
        <v>0</v>
      </c>
      <c r="CZ81" s="55">
        <v>0</v>
      </c>
      <c r="DA81" s="55">
        <v>0</v>
      </c>
      <c r="DB81" s="55">
        <v>0</v>
      </c>
      <c r="DC81" s="55">
        <v>0</v>
      </c>
      <c r="DD81" s="55">
        <v>0</v>
      </c>
      <c r="DE81" s="55">
        <v>0</v>
      </c>
      <c r="DF81" s="55">
        <v>0</v>
      </c>
      <c r="DG81" s="55">
        <v>0</v>
      </c>
      <c r="DH81" s="55">
        <v>0</v>
      </c>
      <c r="DI81" s="55">
        <v>0</v>
      </c>
      <c r="DJ81" s="55">
        <v>0</v>
      </c>
      <c r="DK81" s="55">
        <v>0</v>
      </c>
      <c r="DL81" s="55">
        <v>0</v>
      </c>
      <c r="DM81" s="55">
        <v>0</v>
      </c>
      <c r="DN81" s="55">
        <v>0</v>
      </c>
      <c r="DO81" s="55">
        <v>0</v>
      </c>
      <c r="DP81" s="55">
        <v>0</v>
      </c>
      <c r="DQ81" s="55">
        <v>0</v>
      </c>
      <c r="DR81" s="55">
        <v>0</v>
      </c>
      <c r="DS81" s="55">
        <v>0</v>
      </c>
      <c r="DT81" s="55">
        <v>0</v>
      </c>
      <c r="DU81" s="55">
        <v>0</v>
      </c>
      <c r="DV81" s="55">
        <v>0</v>
      </c>
      <c r="DW81" s="55">
        <v>0</v>
      </c>
      <c r="DX81" s="55">
        <v>0</v>
      </c>
      <c r="DY81" s="55">
        <v>0</v>
      </c>
      <c r="DZ81" s="55">
        <v>0</v>
      </c>
      <c r="EA81" s="55">
        <v>0</v>
      </c>
      <c r="EB81" s="55">
        <v>0</v>
      </c>
      <c r="EC81" s="55">
        <v>1723</v>
      </c>
      <c r="ED81" s="55">
        <v>0</v>
      </c>
      <c r="EE81" s="55">
        <v>10844.14</v>
      </c>
      <c r="EF81" s="55">
        <v>6486.45</v>
      </c>
      <c r="EG81" s="55">
        <v>11732.41</v>
      </c>
      <c r="EH81" s="55">
        <v>1070</v>
      </c>
    </row>
    <row r="82" spans="1:138" s="61" customFormat="1">
      <c r="A82" s="60" t="s">
        <v>184</v>
      </c>
      <c r="B82" s="60" t="s">
        <v>184</v>
      </c>
      <c r="C82" s="55">
        <v>62282019.200000003</v>
      </c>
      <c r="D82" s="55">
        <v>1062225.75</v>
      </c>
      <c r="E82" s="55">
        <v>1852607.9999999995</v>
      </c>
      <c r="F82" s="55">
        <v>388275.79999999993</v>
      </c>
      <c r="G82" s="55">
        <v>2402166.15</v>
      </c>
      <c r="H82" s="55">
        <v>774171.57</v>
      </c>
      <c r="I82" s="55">
        <v>199365.54</v>
      </c>
      <c r="J82" s="55">
        <v>796187.77</v>
      </c>
      <c r="K82" s="55">
        <v>0</v>
      </c>
      <c r="L82" s="55">
        <v>405084.1</v>
      </c>
      <c r="M82" s="55">
        <v>378721.52</v>
      </c>
      <c r="N82" s="55">
        <v>477220.33</v>
      </c>
      <c r="O82" s="55">
        <v>389022.02</v>
      </c>
      <c r="P82" s="55">
        <v>904060.44000000006</v>
      </c>
      <c r="Q82" s="55">
        <v>607019.9800000001</v>
      </c>
      <c r="R82" s="55">
        <v>2602539.3000000003</v>
      </c>
      <c r="S82" s="55">
        <v>456180.28</v>
      </c>
      <c r="T82" s="55">
        <v>150900.42000000001</v>
      </c>
      <c r="U82" s="55">
        <v>0</v>
      </c>
      <c r="V82" s="55">
        <v>0</v>
      </c>
      <c r="W82" s="55">
        <v>40947.96</v>
      </c>
      <c r="X82" s="55">
        <v>272296.45999999996</v>
      </c>
      <c r="Y82" s="55">
        <v>191963.40000000002</v>
      </c>
      <c r="Z82" s="55">
        <v>0</v>
      </c>
      <c r="AA82" s="55">
        <v>0</v>
      </c>
      <c r="AB82" s="55">
        <v>6336776.8399999999</v>
      </c>
      <c r="AC82" s="55">
        <v>6122395.1000000006</v>
      </c>
      <c r="AD82" s="55">
        <v>1613422.7000000004</v>
      </c>
      <c r="AE82" s="55">
        <v>521247.76000000007</v>
      </c>
      <c r="AF82" s="55">
        <v>463856.99</v>
      </c>
      <c r="AG82" s="55">
        <v>0</v>
      </c>
      <c r="AH82" s="55">
        <v>32873363.02</v>
      </c>
      <c r="AI82" s="55">
        <v>3647224.4499999997</v>
      </c>
      <c r="AJ82" s="55">
        <v>582973.73</v>
      </c>
      <c r="AK82" s="55">
        <v>308487.20999999996</v>
      </c>
      <c r="AL82" s="55">
        <v>777117.54</v>
      </c>
      <c r="AM82" s="55">
        <v>435493.12</v>
      </c>
      <c r="AN82" s="55">
        <v>411779.16</v>
      </c>
      <c r="AO82" s="55">
        <v>173701.63</v>
      </c>
      <c r="AP82" s="55">
        <v>582239.13</v>
      </c>
      <c r="AQ82" s="55">
        <v>1785176.8600000003</v>
      </c>
      <c r="AR82" s="55">
        <v>1841032.86</v>
      </c>
      <c r="AS82" s="55">
        <v>578694.90999999992</v>
      </c>
      <c r="AT82" s="55">
        <v>483963.3</v>
      </c>
      <c r="AU82" s="55">
        <v>554912.35</v>
      </c>
      <c r="AV82" s="55">
        <v>296375.68999999994</v>
      </c>
      <c r="AW82" s="55">
        <v>0</v>
      </c>
      <c r="AX82" s="55">
        <v>293509.91000000003</v>
      </c>
      <c r="AY82" s="55">
        <v>513070.16</v>
      </c>
      <c r="AZ82" s="55">
        <v>338962.7</v>
      </c>
      <c r="BA82" s="55">
        <v>467879.93000000005</v>
      </c>
      <c r="BB82" s="55">
        <v>521247.76000000007</v>
      </c>
      <c r="BC82" s="55">
        <v>0</v>
      </c>
      <c r="BD82" s="55">
        <v>4310243.4800000004</v>
      </c>
      <c r="BE82" s="55">
        <v>0</v>
      </c>
      <c r="BF82" s="55">
        <v>1170875.5</v>
      </c>
      <c r="BG82" s="55">
        <v>803428.75999999989</v>
      </c>
      <c r="BH82" s="55">
        <v>1381260.41</v>
      </c>
      <c r="BI82" s="55">
        <v>1429019.7200000002</v>
      </c>
      <c r="BJ82" s="55">
        <v>23778535.149999995</v>
      </c>
      <c r="BK82" s="55">
        <v>1310410.72</v>
      </c>
      <c r="BL82" s="55">
        <v>1231488.8699999999</v>
      </c>
      <c r="BM82" s="55">
        <v>899360.38</v>
      </c>
      <c r="BN82" s="55">
        <v>815238.8600000001</v>
      </c>
      <c r="BO82" s="55">
        <v>1044646.75</v>
      </c>
      <c r="BP82" s="55">
        <v>769141.96000000008</v>
      </c>
      <c r="BQ82" s="55">
        <v>290513.07</v>
      </c>
      <c r="BR82" s="55">
        <v>1296125.3700000001</v>
      </c>
      <c r="BS82" s="55">
        <v>578057.41</v>
      </c>
      <c r="BT82" s="55">
        <v>477132.07</v>
      </c>
      <c r="BU82" s="55">
        <v>1113647.94</v>
      </c>
      <c r="BV82" s="55">
        <v>508957.68999999994</v>
      </c>
      <c r="BW82" s="55">
        <v>710298.74000000011</v>
      </c>
      <c r="BX82" s="55">
        <v>574120.44999999995</v>
      </c>
      <c r="BY82" s="55">
        <v>380768.7</v>
      </c>
      <c r="BZ82" s="55">
        <v>314294.16000000003</v>
      </c>
      <c r="CA82" s="55">
        <v>344678.99</v>
      </c>
      <c r="CB82" s="55">
        <v>1066141.0999999999</v>
      </c>
      <c r="CC82" s="55">
        <v>515017.53</v>
      </c>
      <c r="CD82" s="55">
        <v>308934.5</v>
      </c>
      <c r="CE82" s="55">
        <v>356475.35</v>
      </c>
      <c r="CF82" s="55">
        <v>483827.76</v>
      </c>
      <c r="CG82" s="55">
        <v>215220.87000000002</v>
      </c>
      <c r="CH82" s="55">
        <v>181705.09999999998</v>
      </c>
      <c r="CI82" s="55">
        <v>199077.61000000002</v>
      </c>
      <c r="CJ82" s="55">
        <v>217637.93000000002</v>
      </c>
      <c r="CK82" s="55">
        <v>200714.11000000002</v>
      </c>
      <c r="CL82" s="55">
        <v>246591.89</v>
      </c>
      <c r="CM82" s="55">
        <v>172915.98</v>
      </c>
      <c r="CN82" s="55">
        <v>386285.61</v>
      </c>
      <c r="CO82" s="55">
        <v>112193.92000000001</v>
      </c>
      <c r="CP82" s="55">
        <v>198759.79</v>
      </c>
      <c r="CQ82" s="55">
        <v>71607.179999999993</v>
      </c>
      <c r="CR82" s="55">
        <v>129565.24</v>
      </c>
      <c r="CS82" s="55">
        <v>126437.34999999999</v>
      </c>
      <c r="CT82" s="55">
        <v>357540.76999999996</v>
      </c>
      <c r="CU82" s="55">
        <v>414535.72</v>
      </c>
      <c r="CV82" s="55">
        <v>121339.66999999998</v>
      </c>
      <c r="CW82" s="55">
        <v>98951.169999999984</v>
      </c>
      <c r="CX82" s="55">
        <v>98347.51</v>
      </c>
      <c r="CY82" s="55">
        <v>133274.26</v>
      </c>
      <c r="CZ82" s="55">
        <v>65168.51</v>
      </c>
      <c r="DA82" s="55">
        <v>181035.39</v>
      </c>
      <c r="DB82" s="55">
        <v>161793.82</v>
      </c>
      <c r="DC82" s="55">
        <v>154867.41000000003</v>
      </c>
      <c r="DD82" s="55">
        <v>138571.94</v>
      </c>
      <c r="DE82" s="55">
        <v>152569.07</v>
      </c>
      <c r="DF82" s="55">
        <v>171401.3</v>
      </c>
      <c r="DG82" s="55">
        <v>100369.33</v>
      </c>
      <c r="DH82" s="55">
        <v>97526.489999999991</v>
      </c>
      <c r="DI82" s="55">
        <v>157314.30000000002</v>
      </c>
      <c r="DJ82" s="55">
        <v>101152.6</v>
      </c>
      <c r="DK82" s="55">
        <v>117379.87</v>
      </c>
      <c r="DL82" s="55">
        <v>99443.220000000016</v>
      </c>
      <c r="DM82" s="55">
        <v>173476.97</v>
      </c>
      <c r="DN82" s="55">
        <v>99773.390000000014</v>
      </c>
      <c r="DO82" s="55">
        <v>131103.25</v>
      </c>
      <c r="DP82" s="55">
        <v>95630.099999999991</v>
      </c>
      <c r="DQ82" s="55">
        <v>125504.1</v>
      </c>
      <c r="DR82" s="55">
        <v>130066.17</v>
      </c>
      <c r="DS82" s="55">
        <v>318000.01</v>
      </c>
      <c r="DT82" s="55">
        <v>221305.72999999998</v>
      </c>
      <c r="DU82" s="55">
        <v>160283.34</v>
      </c>
      <c r="DV82" s="55">
        <v>99942.77</v>
      </c>
      <c r="DW82" s="55">
        <v>409870.3</v>
      </c>
      <c r="DX82" s="55">
        <v>160144.16</v>
      </c>
      <c r="DY82" s="55">
        <v>136515.72</v>
      </c>
      <c r="DZ82" s="55">
        <v>88989.01999999999</v>
      </c>
      <c r="EA82" s="55">
        <v>153750.37999999998</v>
      </c>
      <c r="EB82" s="55">
        <v>128577.56000000001</v>
      </c>
      <c r="EC82" s="55">
        <v>55145.979999999996</v>
      </c>
      <c r="ED82" s="55">
        <v>19546.3</v>
      </c>
      <c r="EE82" s="55">
        <v>110322.01999999999</v>
      </c>
      <c r="EF82" s="55">
        <v>94313.76999999999</v>
      </c>
      <c r="EG82" s="55">
        <v>70302.579999999987</v>
      </c>
      <c r="EH82" s="55">
        <v>25398.23</v>
      </c>
    </row>
    <row r="85" spans="1:138">
      <c r="A85" s="48" t="s">
        <v>337</v>
      </c>
    </row>
    <row r="86" spans="1:138">
      <c r="A86" s="50" t="s">
        <v>273</v>
      </c>
      <c r="B86" s="50" t="s">
        <v>274</v>
      </c>
      <c r="C86" s="50" t="s">
        <v>72</v>
      </c>
      <c r="D86" s="51" t="s">
        <v>275</v>
      </c>
      <c r="E86" s="51" t="s">
        <v>276</v>
      </c>
      <c r="F86" s="51" t="s">
        <v>277</v>
      </c>
      <c r="G86" s="51" t="s">
        <v>278</v>
      </c>
      <c r="H86" s="51" t="s">
        <v>279</v>
      </c>
      <c r="I86" s="51" t="s">
        <v>280</v>
      </c>
      <c r="J86" s="51" t="s">
        <v>281</v>
      </c>
      <c r="K86" s="51" t="s">
        <v>282</v>
      </c>
      <c r="L86" s="51" t="s">
        <v>283</v>
      </c>
      <c r="M86" s="51" t="s">
        <v>284</v>
      </c>
      <c r="N86" s="51" t="s">
        <v>285</v>
      </c>
      <c r="O86" s="51" t="s">
        <v>286</v>
      </c>
      <c r="P86" s="51" t="s">
        <v>287</v>
      </c>
      <c r="Q86" s="51" t="s">
        <v>288</v>
      </c>
      <c r="R86" s="51" t="s">
        <v>289</v>
      </c>
      <c r="S86" s="51" t="s">
        <v>290</v>
      </c>
      <c r="T86" s="51" t="s">
        <v>291</v>
      </c>
      <c r="U86" s="51" t="s">
        <v>292</v>
      </c>
      <c r="V86" s="51" t="s">
        <v>293</v>
      </c>
      <c r="W86" s="51" t="s">
        <v>294</v>
      </c>
      <c r="X86" s="51" t="s">
        <v>295</v>
      </c>
      <c r="Y86" s="51" t="s">
        <v>296</v>
      </c>
      <c r="Z86" s="52" t="s">
        <v>74</v>
      </c>
      <c r="AA86" s="52" t="s">
        <v>75</v>
      </c>
      <c r="AB86" s="52" t="s">
        <v>76</v>
      </c>
      <c r="AC86" s="52" t="s">
        <v>77</v>
      </c>
      <c r="AD86" s="52" t="s">
        <v>78</v>
      </c>
      <c r="AE86" s="52" t="s">
        <v>79</v>
      </c>
      <c r="AF86" s="52" t="s">
        <v>80</v>
      </c>
      <c r="AG86" s="52" t="s">
        <v>81</v>
      </c>
      <c r="AH86" s="52" t="s">
        <v>82</v>
      </c>
      <c r="AI86" s="52" t="s">
        <v>83</v>
      </c>
      <c r="AJ86" s="52" t="s">
        <v>84</v>
      </c>
      <c r="AK86" s="52" t="s">
        <v>85</v>
      </c>
      <c r="AL86" s="52" t="s">
        <v>86</v>
      </c>
      <c r="AM86" s="52" t="s">
        <v>87</v>
      </c>
      <c r="AN86" s="52" t="s">
        <v>88</v>
      </c>
      <c r="AO86" s="52" t="s">
        <v>89</v>
      </c>
      <c r="AP86" s="52" t="s">
        <v>90</v>
      </c>
      <c r="AQ86" s="52" t="s">
        <v>91</v>
      </c>
      <c r="AR86" s="52" t="s">
        <v>92</v>
      </c>
      <c r="AS86" s="52" t="s">
        <v>93</v>
      </c>
      <c r="AT86" s="52" t="s">
        <v>94</v>
      </c>
      <c r="AU86" s="52" t="s">
        <v>95</v>
      </c>
      <c r="AV86" s="52" t="s">
        <v>96</v>
      </c>
      <c r="AW86" s="52" t="s">
        <v>97</v>
      </c>
      <c r="AX86" s="52" t="s">
        <v>98</v>
      </c>
      <c r="AY86" s="52" t="s">
        <v>99</v>
      </c>
      <c r="AZ86" s="52" t="s">
        <v>100</v>
      </c>
      <c r="BA86" s="52" t="s">
        <v>101</v>
      </c>
      <c r="BB86" s="52" t="s">
        <v>102</v>
      </c>
      <c r="BC86" s="52" t="s">
        <v>103</v>
      </c>
      <c r="BD86" s="52" t="s">
        <v>104</v>
      </c>
      <c r="BE86" s="52" t="s">
        <v>105</v>
      </c>
      <c r="BF86" s="52" t="s">
        <v>106</v>
      </c>
      <c r="BG86" s="52" t="s">
        <v>107</v>
      </c>
      <c r="BH86" s="52" t="s">
        <v>108</v>
      </c>
      <c r="BI86" s="52" t="s">
        <v>109</v>
      </c>
      <c r="BJ86" s="52" t="s">
        <v>110</v>
      </c>
      <c r="BK86" s="52" t="s">
        <v>111</v>
      </c>
      <c r="BL86" s="52" t="s">
        <v>112</v>
      </c>
      <c r="BM86" s="52" t="s">
        <v>113</v>
      </c>
      <c r="BN86" s="52" t="s">
        <v>114</v>
      </c>
      <c r="BO86" s="52" t="s">
        <v>115</v>
      </c>
      <c r="BP86" s="52" t="s">
        <v>116</v>
      </c>
      <c r="BQ86" s="52" t="s">
        <v>117</v>
      </c>
      <c r="BR86" s="52" t="s">
        <v>118</v>
      </c>
      <c r="BS86" s="52" t="s">
        <v>119</v>
      </c>
      <c r="BT86" s="52" t="s">
        <v>120</v>
      </c>
      <c r="BU86" s="52" t="s">
        <v>210</v>
      </c>
      <c r="BV86" s="52" t="s">
        <v>121</v>
      </c>
      <c r="BW86" s="52" t="s">
        <v>122</v>
      </c>
      <c r="BX86" s="52" t="s">
        <v>297</v>
      </c>
      <c r="BY86" s="52" t="s">
        <v>124</v>
      </c>
      <c r="BZ86" s="52" t="s">
        <v>125</v>
      </c>
      <c r="CA86" s="52" t="s">
        <v>126</v>
      </c>
      <c r="CB86" s="52" t="s">
        <v>127</v>
      </c>
      <c r="CC86" s="52" t="s">
        <v>128</v>
      </c>
      <c r="CD86" s="52" t="s">
        <v>129</v>
      </c>
      <c r="CE86" s="52" t="s">
        <v>130</v>
      </c>
      <c r="CF86" s="52" t="s">
        <v>131</v>
      </c>
      <c r="CG86" s="52" t="s">
        <v>132</v>
      </c>
      <c r="CH86" s="52" t="s">
        <v>133</v>
      </c>
      <c r="CI86" s="52" t="s">
        <v>134</v>
      </c>
      <c r="CJ86" s="52" t="s">
        <v>135</v>
      </c>
      <c r="CK86" s="52" t="s">
        <v>136</v>
      </c>
      <c r="CL86" s="52" t="s">
        <v>137</v>
      </c>
      <c r="CM86" s="52" t="s">
        <v>138</v>
      </c>
      <c r="CN86" s="52" t="s">
        <v>139</v>
      </c>
      <c r="CO86" s="52" t="s">
        <v>140</v>
      </c>
      <c r="CP86" s="52" t="s">
        <v>141</v>
      </c>
      <c r="CQ86" s="52" t="s">
        <v>142</v>
      </c>
      <c r="CR86" s="52" t="s">
        <v>143</v>
      </c>
      <c r="CS86" s="52" t="s">
        <v>144</v>
      </c>
      <c r="CT86" s="52" t="s">
        <v>145</v>
      </c>
      <c r="CU86" s="52" t="s">
        <v>146</v>
      </c>
      <c r="CV86" s="52" t="s">
        <v>147</v>
      </c>
      <c r="CW86" s="52" t="s">
        <v>148</v>
      </c>
      <c r="CX86" s="52" t="s">
        <v>149</v>
      </c>
      <c r="CY86" s="52" t="s">
        <v>150</v>
      </c>
      <c r="CZ86" s="52" t="s">
        <v>151</v>
      </c>
      <c r="DA86" s="52" t="s">
        <v>152</v>
      </c>
      <c r="DB86" s="52" t="s">
        <v>153</v>
      </c>
      <c r="DC86" s="52" t="s">
        <v>154</v>
      </c>
      <c r="DD86" s="52" t="s">
        <v>155</v>
      </c>
      <c r="DE86" s="52" t="s">
        <v>156</v>
      </c>
      <c r="DF86" s="52" t="s">
        <v>157</v>
      </c>
      <c r="DG86" s="52" t="s">
        <v>158</v>
      </c>
      <c r="DH86" s="52" t="s">
        <v>159</v>
      </c>
      <c r="DI86" s="52" t="s">
        <v>160</v>
      </c>
      <c r="DJ86" s="52" t="s">
        <v>161</v>
      </c>
      <c r="DK86" s="52" t="s">
        <v>162</v>
      </c>
      <c r="DL86" s="52" t="s">
        <v>163</v>
      </c>
      <c r="DM86" s="52" t="s">
        <v>164</v>
      </c>
      <c r="DN86" s="52" t="s">
        <v>165</v>
      </c>
      <c r="DO86" s="52" t="s">
        <v>166</v>
      </c>
      <c r="DP86" s="52" t="s">
        <v>167</v>
      </c>
      <c r="DQ86" s="52" t="s">
        <v>168</v>
      </c>
      <c r="DR86" s="52" t="s">
        <v>169</v>
      </c>
      <c r="DS86" s="52" t="s">
        <v>212</v>
      </c>
      <c r="DT86" s="52" t="s">
        <v>170</v>
      </c>
      <c r="DU86" s="52" t="s">
        <v>171</v>
      </c>
      <c r="DV86" s="52" t="s">
        <v>172</v>
      </c>
      <c r="DW86" s="52" t="s">
        <v>213</v>
      </c>
      <c r="DX86" s="52" t="s">
        <v>173</v>
      </c>
      <c r="DY86" s="52" t="s">
        <v>174</v>
      </c>
      <c r="DZ86" s="52" t="s">
        <v>175</v>
      </c>
      <c r="EA86" s="52" t="s">
        <v>214</v>
      </c>
      <c r="EB86" s="52" t="s">
        <v>176</v>
      </c>
      <c r="EC86" s="52" t="s">
        <v>177</v>
      </c>
      <c r="ED86" s="52" t="s">
        <v>178</v>
      </c>
      <c r="EE86" s="52" t="s">
        <v>179</v>
      </c>
      <c r="EF86" s="52" t="s">
        <v>180</v>
      </c>
      <c r="EG86" s="52" t="s">
        <v>181</v>
      </c>
      <c r="EH86" s="52" t="s">
        <v>182</v>
      </c>
    </row>
    <row r="87" spans="1:138">
      <c r="A87" s="54" t="s">
        <v>298</v>
      </c>
      <c r="B87" s="54" t="s">
        <v>299</v>
      </c>
      <c r="C87" s="55">
        <v>1589949.3000000003</v>
      </c>
      <c r="D87" s="56">
        <v>300000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8">
        <v>0</v>
      </c>
      <c r="AC87" s="58">
        <v>0</v>
      </c>
      <c r="AD87" s="58">
        <v>0</v>
      </c>
      <c r="AE87" s="58">
        <v>0</v>
      </c>
      <c r="AF87" s="59">
        <v>0</v>
      </c>
      <c r="AG87" s="59">
        <v>0</v>
      </c>
      <c r="AH87" s="58">
        <v>1289949.3000000003</v>
      </c>
      <c r="AI87" s="57">
        <v>0</v>
      </c>
      <c r="AJ87" s="57">
        <v>0</v>
      </c>
      <c r="AK87" s="57">
        <v>0</v>
      </c>
      <c r="AL87" s="57">
        <v>0</v>
      </c>
      <c r="AM87" s="57">
        <v>0</v>
      </c>
      <c r="AN87" s="57">
        <v>0</v>
      </c>
      <c r="AO87" s="57">
        <v>0</v>
      </c>
      <c r="AP87" s="57">
        <v>0</v>
      </c>
      <c r="AQ87" s="57">
        <v>0</v>
      </c>
      <c r="AR87" s="57">
        <v>0</v>
      </c>
      <c r="AS87" s="57">
        <v>0</v>
      </c>
      <c r="AT87" s="57">
        <v>0</v>
      </c>
      <c r="AU87" s="57">
        <v>0</v>
      </c>
      <c r="AV87" s="57">
        <v>0</v>
      </c>
      <c r="AW87" s="57">
        <v>0</v>
      </c>
      <c r="AX87" s="57">
        <v>0</v>
      </c>
      <c r="AY87" s="57">
        <v>0</v>
      </c>
      <c r="AZ87" s="57">
        <v>0</v>
      </c>
      <c r="BA87" s="57">
        <v>0</v>
      </c>
      <c r="BB87" s="57">
        <v>0</v>
      </c>
      <c r="BC87" s="57">
        <v>0</v>
      </c>
      <c r="BD87" s="57">
        <v>0</v>
      </c>
      <c r="BE87" s="57">
        <v>0</v>
      </c>
      <c r="BF87" s="57">
        <v>0</v>
      </c>
      <c r="BG87" s="57">
        <v>55320.42</v>
      </c>
      <c r="BH87" s="57">
        <v>0</v>
      </c>
      <c r="BI87" s="57">
        <v>28254</v>
      </c>
      <c r="BJ87" s="58">
        <v>1206374.8800000004</v>
      </c>
      <c r="BK87" s="57">
        <v>47583.95</v>
      </c>
      <c r="BL87" s="57">
        <v>92139.95</v>
      </c>
      <c r="BM87" s="57">
        <v>111200.7</v>
      </c>
      <c r="BN87" s="57">
        <v>26115.38</v>
      </c>
      <c r="BO87" s="57">
        <v>68582.13</v>
      </c>
      <c r="BP87" s="57">
        <v>57191.01</v>
      </c>
      <c r="BQ87" s="57">
        <v>29827.9</v>
      </c>
      <c r="BR87" s="57">
        <v>71328.14</v>
      </c>
      <c r="BS87" s="57">
        <v>19171.38</v>
      </c>
      <c r="BT87" s="57">
        <v>11312.15</v>
      </c>
      <c r="BU87" s="57">
        <v>71081.87</v>
      </c>
      <c r="BV87" s="57">
        <v>32747.94</v>
      </c>
      <c r="BW87" s="57">
        <v>31489.25</v>
      </c>
      <c r="BX87" s="57">
        <v>8126.98</v>
      </c>
      <c r="BY87" s="57">
        <v>31748.04</v>
      </c>
      <c r="BZ87" s="57">
        <v>32919.019999999997</v>
      </c>
      <c r="CA87" s="57">
        <v>18148.580000000002</v>
      </c>
      <c r="CB87" s="57">
        <v>73654.27</v>
      </c>
      <c r="CC87" s="57">
        <v>9574.77</v>
      </c>
      <c r="CD87" s="57">
        <v>12932.84</v>
      </c>
      <c r="CE87" s="57">
        <v>24789.38</v>
      </c>
      <c r="CF87" s="57">
        <v>29849.62</v>
      </c>
      <c r="CG87" s="57">
        <v>6954.26</v>
      </c>
      <c r="CH87" s="57">
        <v>7830.93</v>
      </c>
      <c r="CI87" s="57">
        <v>3761.11</v>
      </c>
      <c r="CJ87" s="57">
        <v>18972.939999999999</v>
      </c>
      <c r="CK87" s="57">
        <v>12403.16</v>
      </c>
      <c r="CL87" s="57">
        <v>16195.33</v>
      </c>
      <c r="CM87" s="57">
        <v>15532.02</v>
      </c>
      <c r="CN87" s="57">
        <v>-3046.08</v>
      </c>
      <c r="CO87" s="57">
        <v>2985.63</v>
      </c>
      <c r="CP87" s="57">
        <v>14615.63</v>
      </c>
      <c r="CQ87" s="57">
        <v>4985.68</v>
      </c>
      <c r="CR87" s="57">
        <v>8335.27</v>
      </c>
      <c r="CS87" s="57">
        <v>2579.1799999999998</v>
      </c>
      <c r="CT87" s="57">
        <v>15473.79</v>
      </c>
      <c r="CU87" s="57">
        <v>23819.27</v>
      </c>
      <c r="CV87" s="57">
        <v>588.14</v>
      </c>
      <c r="CW87" s="57">
        <v>1483.56</v>
      </c>
      <c r="CX87" s="57">
        <v>257.76</v>
      </c>
      <c r="CY87" s="57">
        <v>4360.01</v>
      </c>
      <c r="CZ87" s="57">
        <v>9.1300000000000008</v>
      </c>
      <c r="DA87" s="57">
        <v>1267.8499999999999</v>
      </c>
      <c r="DB87" s="57">
        <v>7060.9</v>
      </c>
      <c r="DC87" s="57">
        <v>2734.79</v>
      </c>
      <c r="DD87" s="57">
        <v>-1718.4</v>
      </c>
      <c r="DE87" s="57">
        <v>1665.06</v>
      </c>
      <c r="DF87" s="57">
        <v>8245.92</v>
      </c>
      <c r="DG87" s="57">
        <v>2725.64</v>
      </c>
      <c r="DH87" s="57">
        <v>2034.67</v>
      </c>
      <c r="DI87" s="57">
        <v>3763.08</v>
      </c>
      <c r="DJ87" s="57">
        <v>282.36</v>
      </c>
      <c r="DK87" s="57">
        <v>2524.73</v>
      </c>
      <c r="DL87" s="57">
        <v>1606.69</v>
      </c>
      <c r="DM87" s="57">
        <v>1308.1400000000001</v>
      </c>
      <c r="DN87" s="57">
        <v>861.57</v>
      </c>
      <c r="DO87" s="57">
        <v>380.13</v>
      </c>
      <c r="DP87" s="57">
        <v>617.87</v>
      </c>
      <c r="DQ87" s="57">
        <v>4900.49</v>
      </c>
      <c r="DR87" s="57">
        <v>24178.6</v>
      </c>
      <c r="DS87" s="57">
        <v>6915.08</v>
      </c>
      <c r="DT87" s="57">
        <v>12556.82</v>
      </c>
      <c r="DU87" s="57">
        <v>1773.82</v>
      </c>
      <c r="DV87" s="57">
        <v>1267.55</v>
      </c>
      <c r="DW87" s="57">
        <v>30419.79</v>
      </c>
      <c r="DX87" s="57">
        <v>4724.93</v>
      </c>
      <c r="DY87" s="57">
        <v>5524.83</v>
      </c>
      <c r="DZ87" s="57">
        <v>7282.68</v>
      </c>
      <c r="EA87" s="57">
        <v>548.78</v>
      </c>
      <c r="EB87" s="57">
        <v>1308.54</v>
      </c>
      <c r="EC87" s="57">
        <v>0</v>
      </c>
      <c r="ED87" s="57">
        <v>0</v>
      </c>
      <c r="EE87" s="57">
        <v>0</v>
      </c>
      <c r="EF87" s="57">
        <v>0</v>
      </c>
      <c r="EG87" s="57">
        <v>0</v>
      </c>
      <c r="EH87" s="57">
        <v>0</v>
      </c>
    </row>
    <row r="88" spans="1:138">
      <c r="A88" s="54" t="s">
        <v>298</v>
      </c>
      <c r="B88" s="54" t="s">
        <v>0</v>
      </c>
      <c r="C88" s="55">
        <v>3490566.04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6">
        <v>0</v>
      </c>
      <c r="R88" s="56">
        <v>0</v>
      </c>
      <c r="S88" s="56">
        <v>0</v>
      </c>
      <c r="T88" s="56">
        <v>0</v>
      </c>
      <c r="U88" s="56">
        <v>0</v>
      </c>
      <c r="V88" s="56">
        <v>0</v>
      </c>
      <c r="W88" s="56">
        <v>0</v>
      </c>
      <c r="X88" s="56">
        <v>0</v>
      </c>
      <c r="Y88" s="56">
        <v>0</v>
      </c>
      <c r="Z88" s="56">
        <v>0</v>
      </c>
      <c r="AA88" s="56">
        <v>0</v>
      </c>
      <c r="AB88" s="58">
        <v>0</v>
      </c>
      <c r="AC88" s="58">
        <v>0</v>
      </c>
      <c r="AD88" s="58">
        <v>0</v>
      </c>
      <c r="AE88" s="58">
        <v>0</v>
      </c>
      <c r="AF88" s="59">
        <v>0</v>
      </c>
      <c r="AG88" s="59">
        <v>0</v>
      </c>
      <c r="AH88" s="58">
        <v>3490566.04</v>
      </c>
      <c r="AI88" s="57">
        <v>0</v>
      </c>
      <c r="AJ88" s="57">
        <v>0</v>
      </c>
      <c r="AK88" s="57">
        <v>0</v>
      </c>
      <c r="AL88" s="57">
        <v>0</v>
      </c>
      <c r="AM88" s="57">
        <v>0</v>
      </c>
      <c r="AN88" s="57">
        <v>0</v>
      </c>
      <c r="AO88" s="57">
        <v>0</v>
      </c>
      <c r="AP88" s="57">
        <v>0</v>
      </c>
      <c r="AQ88" s="57">
        <v>0</v>
      </c>
      <c r="AR88" s="57">
        <v>0</v>
      </c>
      <c r="AS88" s="57">
        <v>0</v>
      </c>
      <c r="AT88" s="57">
        <v>0</v>
      </c>
      <c r="AU88" s="57">
        <v>0</v>
      </c>
      <c r="AV88" s="57">
        <v>0</v>
      </c>
      <c r="AW88" s="57">
        <v>0</v>
      </c>
      <c r="AX88" s="57">
        <v>0</v>
      </c>
      <c r="AY88" s="57">
        <v>0</v>
      </c>
      <c r="AZ88" s="57">
        <v>0</v>
      </c>
      <c r="BA88" s="57">
        <v>0</v>
      </c>
      <c r="BB88" s="57">
        <v>0</v>
      </c>
      <c r="BC88" s="57">
        <v>0</v>
      </c>
      <c r="BD88" s="57">
        <v>3490566.04</v>
      </c>
      <c r="BE88" s="57">
        <v>0</v>
      </c>
      <c r="BF88" s="57">
        <v>0</v>
      </c>
      <c r="BG88" s="57">
        <v>0</v>
      </c>
      <c r="BH88" s="57">
        <v>0</v>
      </c>
      <c r="BI88" s="57">
        <v>0</v>
      </c>
      <c r="BJ88" s="58">
        <v>0</v>
      </c>
      <c r="BK88" s="57">
        <v>0</v>
      </c>
      <c r="BL88" s="57">
        <v>0</v>
      </c>
      <c r="BM88" s="57">
        <v>0</v>
      </c>
      <c r="BN88" s="57">
        <v>0</v>
      </c>
      <c r="BO88" s="57">
        <v>0</v>
      </c>
      <c r="BP88" s="57">
        <v>0</v>
      </c>
      <c r="BQ88" s="57">
        <v>0</v>
      </c>
      <c r="BR88" s="57">
        <v>0</v>
      </c>
      <c r="BS88" s="57">
        <v>0</v>
      </c>
      <c r="BT88" s="57">
        <v>0</v>
      </c>
      <c r="BU88" s="57">
        <v>0</v>
      </c>
      <c r="BV88" s="57">
        <v>0</v>
      </c>
      <c r="BW88" s="57">
        <v>0</v>
      </c>
      <c r="BX88" s="57">
        <v>0</v>
      </c>
      <c r="BY88" s="57">
        <v>0</v>
      </c>
      <c r="BZ88" s="57">
        <v>0</v>
      </c>
      <c r="CA88" s="57">
        <v>0</v>
      </c>
      <c r="CB88" s="57">
        <v>0</v>
      </c>
      <c r="CC88" s="57">
        <v>0</v>
      </c>
      <c r="CD88" s="57">
        <v>0</v>
      </c>
      <c r="CE88" s="57">
        <v>0</v>
      </c>
      <c r="CF88" s="57">
        <v>0</v>
      </c>
      <c r="CG88" s="57">
        <v>0</v>
      </c>
      <c r="CH88" s="57">
        <v>0</v>
      </c>
      <c r="CI88" s="57">
        <v>0</v>
      </c>
      <c r="CJ88" s="57">
        <v>0</v>
      </c>
      <c r="CK88" s="57">
        <v>0</v>
      </c>
      <c r="CL88" s="57">
        <v>0</v>
      </c>
      <c r="CM88" s="57">
        <v>0</v>
      </c>
      <c r="CN88" s="57">
        <v>0</v>
      </c>
      <c r="CO88" s="57">
        <v>0</v>
      </c>
      <c r="CP88" s="57">
        <v>0</v>
      </c>
      <c r="CQ88" s="57">
        <v>0</v>
      </c>
      <c r="CR88" s="57">
        <v>0</v>
      </c>
      <c r="CS88" s="57">
        <v>0</v>
      </c>
      <c r="CT88" s="57">
        <v>0</v>
      </c>
      <c r="CU88" s="57">
        <v>0</v>
      </c>
      <c r="CV88" s="57">
        <v>0</v>
      </c>
      <c r="CW88" s="57">
        <v>0</v>
      </c>
      <c r="CX88" s="57">
        <v>0</v>
      </c>
      <c r="CY88" s="57">
        <v>0</v>
      </c>
      <c r="CZ88" s="57">
        <v>0</v>
      </c>
      <c r="DA88" s="57">
        <v>0</v>
      </c>
      <c r="DB88" s="57">
        <v>0</v>
      </c>
      <c r="DC88" s="57">
        <v>0</v>
      </c>
      <c r="DD88" s="57">
        <v>0</v>
      </c>
      <c r="DE88" s="57">
        <v>0</v>
      </c>
      <c r="DF88" s="57">
        <v>0</v>
      </c>
      <c r="DG88" s="57">
        <v>0</v>
      </c>
      <c r="DH88" s="57">
        <v>0</v>
      </c>
      <c r="DI88" s="57">
        <v>0</v>
      </c>
      <c r="DJ88" s="57">
        <v>0</v>
      </c>
      <c r="DK88" s="57">
        <v>0</v>
      </c>
      <c r="DL88" s="57">
        <v>0</v>
      </c>
      <c r="DM88" s="57">
        <v>0</v>
      </c>
      <c r="DN88" s="57">
        <v>0</v>
      </c>
      <c r="DO88" s="57">
        <v>0</v>
      </c>
      <c r="DP88" s="57">
        <v>0</v>
      </c>
      <c r="DQ88" s="57">
        <v>0</v>
      </c>
      <c r="DR88" s="57">
        <v>0</v>
      </c>
      <c r="DS88" s="57">
        <v>0</v>
      </c>
      <c r="DT88" s="57">
        <v>0</v>
      </c>
      <c r="DU88" s="57">
        <v>0</v>
      </c>
      <c r="DV88" s="57">
        <v>0</v>
      </c>
      <c r="DW88" s="57">
        <v>0</v>
      </c>
      <c r="DX88" s="57">
        <v>0</v>
      </c>
      <c r="DY88" s="57">
        <v>0</v>
      </c>
      <c r="DZ88" s="57">
        <v>0</v>
      </c>
      <c r="EA88" s="57">
        <v>0</v>
      </c>
      <c r="EB88" s="57">
        <v>0</v>
      </c>
      <c r="EC88" s="57">
        <v>0</v>
      </c>
      <c r="ED88" s="57">
        <v>0</v>
      </c>
      <c r="EE88" s="57">
        <v>0</v>
      </c>
      <c r="EF88" s="57">
        <v>0</v>
      </c>
      <c r="EG88" s="57">
        <v>0</v>
      </c>
      <c r="EH88" s="57">
        <v>0</v>
      </c>
    </row>
    <row r="89" spans="1:138">
      <c r="A89" s="54" t="s">
        <v>298</v>
      </c>
      <c r="B89" s="54" t="s">
        <v>1</v>
      </c>
      <c r="C89" s="55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8">
        <v>0</v>
      </c>
      <c r="AC89" s="58">
        <v>0</v>
      </c>
      <c r="AD89" s="58">
        <v>0</v>
      </c>
      <c r="AE89" s="58">
        <v>0</v>
      </c>
      <c r="AF89" s="59">
        <v>0</v>
      </c>
      <c r="AG89" s="59">
        <v>0</v>
      </c>
      <c r="AH89" s="58">
        <v>0</v>
      </c>
      <c r="AI89" s="57">
        <v>0</v>
      </c>
      <c r="AJ89" s="57">
        <v>0</v>
      </c>
      <c r="AK89" s="57">
        <v>0</v>
      </c>
      <c r="AL89" s="57">
        <v>0</v>
      </c>
      <c r="AM89" s="57">
        <v>0</v>
      </c>
      <c r="AN89" s="57">
        <v>0</v>
      </c>
      <c r="AO89" s="57">
        <v>0</v>
      </c>
      <c r="AP89" s="57">
        <v>0</v>
      </c>
      <c r="AQ89" s="57">
        <v>0</v>
      </c>
      <c r="AR89" s="57">
        <v>0</v>
      </c>
      <c r="AS89" s="57">
        <v>0</v>
      </c>
      <c r="AT89" s="57">
        <v>0</v>
      </c>
      <c r="AU89" s="57">
        <v>0</v>
      </c>
      <c r="AV89" s="57">
        <v>0</v>
      </c>
      <c r="AW89" s="57">
        <v>0</v>
      </c>
      <c r="AX89" s="57">
        <v>0</v>
      </c>
      <c r="AY89" s="57">
        <v>0</v>
      </c>
      <c r="AZ89" s="57">
        <v>0</v>
      </c>
      <c r="BA89" s="57">
        <v>0</v>
      </c>
      <c r="BB89" s="57">
        <v>0</v>
      </c>
      <c r="BC89" s="57">
        <v>0</v>
      </c>
      <c r="BD89" s="57">
        <v>0</v>
      </c>
      <c r="BE89" s="57">
        <v>0</v>
      </c>
      <c r="BF89" s="57">
        <v>0</v>
      </c>
      <c r="BG89" s="57">
        <v>0</v>
      </c>
      <c r="BH89" s="57">
        <v>0</v>
      </c>
      <c r="BI89" s="57">
        <v>0</v>
      </c>
      <c r="BJ89" s="58">
        <v>0</v>
      </c>
      <c r="BK89" s="57">
        <v>0</v>
      </c>
      <c r="BL89" s="57">
        <v>0</v>
      </c>
      <c r="BM89" s="57">
        <v>0</v>
      </c>
      <c r="BN89" s="57">
        <v>0</v>
      </c>
      <c r="BO89" s="57">
        <v>0</v>
      </c>
      <c r="BP89" s="57">
        <v>0</v>
      </c>
      <c r="BQ89" s="57">
        <v>0</v>
      </c>
      <c r="BR89" s="57">
        <v>0</v>
      </c>
      <c r="BS89" s="57">
        <v>0</v>
      </c>
      <c r="BT89" s="57">
        <v>0</v>
      </c>
      <c r="BU89" s="57">
        <v>0</v>
      </c>
      <c r="BV89" s="57">
        <v>0</v>
      </c>
      <c r="BW89" s="57">
        <v>0</v>
      </c>
      <c r="BX89" s="57">
        <v>0</v>
      </c>
      <c r="BY89" s="57">
        <v>0</v>
      </c>
      <c r="BZ89" s="57">
        <v>0</v>
      </c>
      <c r="CA89" s="57">
        <v>0</v>
      </c>
      <c r="CB89" s="57">
        <v>0</v>
      </c>
      <c r="CC89" s="57">
        <v>0</v>
      </c>
      <c r="CD89" s="57">
        <v>0</v>
      </c>
      <c r="CE89" s="57">
        <v>0</v>
      </c>
      <c r="CF89" s="57">
        <v>0</v>
      </c>
      <c r="CG89" s="57">
        <v>0</v>
      </c>
      <c r="CH89" s="57">
        <v>0</v>
      </c>
      <c r="CI89" s="57">
        <v>0</v>
      </c>
      <c r="CJ89" s="57">
        <v>0</v>
      </c>
      <c r="CK89" s="57">
        <v>0</v>
      </c>
      <c r="CL89" s="57">
        <v>0</v>
      </c>
      <c r="CM89" s="57">
        <v>0</v>
      </c>
      <c r="CN89" s="57">
        <v>0</v>
      </c>
      <c r="CO89" s="57">
        <v>0</v>
      </c>
      <c r="CP89" s="57">
        <v>0</v>
      </c>
      <c r="CQ89" s="57">
        <v>0</v>
      </c>
      <c r="CR89" s="57">
        <v>0</v>
      </c>
      <c r="CS89" s="57">
        <v>0</v>
      </c>
      <c r="CT89" s="57">
        <v>0</v>
      </c>
      <c r="CU89" s="57">
        <v>0</v>
      </c>
      <c r="CV89" s="57">
        <v>0</v>
      </c>
      <c r="CW89" s="57">
        <v>0</v>
      </c>
      <c r="CX89" s="57">
        <v>0</v>
      </c>
      <c r="CY89" s="57">
        <v>0</v>
      </c>
      <c r="CZ89" s="57">
        <v>0</v>
      </c>
      <c r="DA89" s="57">
        <v>0</v>
      </c>
      <c r="DB89" s="57">
        <v>0</v>
      </c>
      <c r="DC89" s="57">
        <v>0</v>
      </c>
      <c r="DD89" s="57">
        <v>0</v>
      </c>
      <c r="DE89" s="57">
        <v>0</v>
      </c>
      <c r="DF89" s="57">
        <v>0</v>
      </c>
      <c r="DG89" s="57">
        <v>0</v>
      </c>
      <c r="DH89" s="57">
        <v>0</v>
      </c>
      <c r="DI89" s="57">
        <v>0</v>
      </c>
      <c r="DJ89" s="57">
        <v>0</v>
      </c>
      <c r="DK89" s="57">
        <v>0</v>
      </c>
      <c r="DL89" s="57">
        <v>0</v>
      </c>
      <c r="DM89" s="57">
        <v>0</v>
      </c>
      <c r="DN89" s="57">
        <v>0</v>
      </c>
      <c r="DO89" s="57">
        <v>0</v>
      </c>
      <c r="DP89" s="57">
        <v>0</v>
      </c>
      <c r="DQ89" s="57">
        <v>0</v>
      </c>
      <c r="DR89" s="57">
        <v>0</v>
      </c>
      <c r="DS89" s="57">
        <v>0</v>
      </c>
      <c r="DT89" s="57">
        <v>0</v>
      </c>
      <c r="DU89" s="57">
        <v>0</v>
      </c>
      <c r="DV89" s="57">
        <v>0</v>
      </c>
      <c r="DW89" s="57">
        <v>0</v>
      </c>
      <c r="DX89" s="57">
        <v>0</v>
      </c>
      <c r="DY89" s="57">
        <v>0</v>
      </c>
      <c r="DZ89" s="57">
        <v>0</v>
      </c>
      <c r="EA89" s="57">
        <v>0</v>
      </c>
      <c r="EB89" s="57">
        <v>0</v>
      </c>
      <c r="EC89" s="57">
        <v>0</v>
      </c>
      <c r="ED89" s="57">
        <v>0</v>
      </c>
      <c r="EE89" s="57">
        <v>0</v>
      </c>
      <c r="EF89" s="57">
        <v>0</v>
      </c>
      <c r="EG89" s="57">
        <v>0</v>
      </c>
      <c r="EH89" s="57">
        <v>0</v>
      </c>
    </row>
    <row r="90" spans="1:138">
      <c r="A90" s="54" t="s">
        <v>298</v>
      </c>
      <c r="B90" s="54" t="s">
        <v>300</v>
      </c>
      <c r="C90" s="55">
        <v>892070.46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0</v>
      </c>
      <c r="Y90" s="56">
        <v>0</v>
      </c>
      <c r="Z90" s="56">
        <v>0</v>
      </c>
      <c r="AA90" s="56">
        <v>0</v>
      </c>
      <c r="AB90" s="58">
        <v>0</v>
      </c>
      <c r="AC90" s="58">
        <v>0</v>
      </c>
      <c r="AD90" s="58">
        <v>0</v>
      </c>
      <c r="AE90" s="58">
        <v>0</v>
      </c>
      <c r="AF90" s="59">
        <v>0</v>
      </c>
      <c r="AG90" s="59">
        <v>0</v>
      </c>
      <c r="AH90" s="58">
        <v>892070.46</v>
      </c>
      <c r="AI90" s="57">
        <v>0</v>
      </c>
      <c r="AJ90" s="57">
        <v>0</v>
      </c>
      <c r="AK90" s="57">
        <v>0</v>
      </c>
      <c r="AL90" s="57">
        <v>0</v>
      </c>
      <c r="AM90" s="57">
        <v>0</v>
      </c>
      <c r="AN90" s="57">
        <v>0</v>
      </c>
      <c r="AO90" s="57">
        <v>0</v>
      </c>
      <c r="AP90" s="57">
        <v>0</v>
      </c>
      <c r="AQ90" s="57">
        <v>0</v>
      </c>
      <c r="AR90" s="57">
        <v>0</v>
      </c>
      <c r="AS90" s="57">
        <v>0</v>
      </c>
      <c r="AT90" s="57">
        <v>0</v>
      </c>
      <c r="AU90" s="57">
        <v>0</v>
      </c>
      <c r="AV90" s="57">
        <v>0</v>
      </c>
      <c r="AW90" s="57">
        <v>0</v>
      </c>
      <c r="AX90" s="57">
        <v>0</v>
      </c>
      <c r="AY90" s="57">
        <v>0</v>
      </c>
      <c r="AZ90" s="57">
        <v>0</v>
      </c>
      <c r="BA90" s="57">
        <v>0</v>
      </c>
      <c r="BB90" s="57">
        <v>0</v>
      </c>
      <c r="BC90" s="57">
        <v>0</v>
      </c>
      <c r="BD90" s="57">
        <v>0</v>
      </c>
      <c r="BE90" s="57">
        <v>0</v>
      </c>
      <c r="BF90" s="57">
        <v>2500</v>
      </c>
      <c r="BG90" s="57">
        <v>19000</v>
      </c>
      <c r="BH90" s="57">
        <v>0</v>
      </c>
      <c r="BI90" s="57">
        <v>0</v>
      </c>
      <c r="BJ90" s="58">
        <v>870570.46</v>
      </c>
      <c r="BK90" s="57">
        <v>39388</v>
      </c>
      <c r="BL90" s="57">
        <v>85874.59</v>
      </c>
      <c r="BM90" s="57">
        <v>13775</v>
      </c>
      <c r="BN90" s="57">
        <v>136455.25</v>
      </c>
      <c r="BO90" s="57">
        <v>72834</v>
      </c>
      <c r="BP90" s="57">
        <v>13274</v>
      </c>
      <c r="BQ90" s="57">
        <v>5930</v>
      </c>
      <c r="BR90" s="57">
        <v>17850</v>
      </c>
      <c r="BS90" s="57">
        <v>9720</v>
      </c>
      <c r="BT90" s="57">
        <v>8348.85</v>
      </c>
      <c r="BU90" s="57">
        <v>24305</v>
      </c>
      <c r="BV90" s="57">
        <v>7729</v>
      </c>
      <c r="BW90" s="57">
        <v>24400</v>
      </c>
      <c r="BX90" s="57">
        <v>6221</v>
      </c>
      <c r="BY90" s="57">
        <v>13820</v>
      </c>
      <c r="BZ90" s="57">
        <v>6828.51</v>
      </c>
      <c r="CA90" s="57">
        <v>-3913</v>
      </c>
      <c r="CB90" s="57">
        <v>-1079</v>
      </c>
      <c r="CC90" s="57">
        <v>6924</v>
      </c>
      <c r="CD90" s="57">
        <v>42062</v>
      </c>
      <c r="CE90" s="57">
        <v>9330</v>
      </c>
      <c r="CF90" s="57">
        <v>0</v>
      </c>
      <c r="CG90" s="57">
        <v>11862</v>
      </c>
      <c r="CH90" s="57">
        <v>13499</v>
      </c>
      <c r="CI90" s="57">
        <v>4530</v>
      </c>
      <c r="CJ90" s="57">
        <v>5511</v>
      </c>
      <c r="CK90" s="57">
        <v>7280</v>
      </c>
      <c r="CL90" s="57">
        <v>7580</v>
      </c>
      <c r="CM90" s="57">
        <v>4538</v>
      </c>
      <c r="CN90" s="57">
        <v>60552.55</v>
      </c>
      <c r="CO90" s="57">
        <v>6414</v>
      </c>
      <c r="CP90" s="57">
        <v>2124</v>
      </c>
      <c r="CQ90" s="57">
        <v>1100</v>
      </c>
      <c r="CR90" s="57">
        <v>5473</v>
      </c>
      <c r="CS90" s="57">
        <v>2414</v>
      </c>
      <c r="CT90" s="57">
        <v>3468</v>
      </c>
      <c r="CU90" s="57">
        <v>10309.42</v>
      </c>
      <c r="CV90" s="57">
        <v>3521</v>
      </c>
      <c r="CW90" s="57">
        <v>210</v>
      </c>
      <c r="CX90" s="57">
        <v>190</v>
      </c>
      <c r="CY90" s="57">
        <v>0</v>
      </c>
      <c r="CZ90" s="57">
        <v>700</v>
      </c>
      <c r="DA90" s="57">
        <v>9712.11</v>
      </c>
      <c r="DB90" s="57">
        <v>5581</v>
      </c>
      <c r="DC90" s="57">
        <v>4144</v>
      </c>
      <c r="DD90" s="57">
        <v>3269.72</v>
      </c>
      <c r="DE90" s="57">
        <v>4938</v>
      </c>
      <c r="DF90" s="57">
        <v>12220</v>
      </c>
      <c r="DG90" s="57">
        <v>1739</v>
      </c>
      <c r="DH90" s="57">
        <v>1140</v>
      </c>
      <c r="DI90" s="57">
        <v>5436</v>
      </c>
      <c r="DJ90" s="57">
        <v>50</v>
      </c>
      <c r="DK90" s="57">
        <v>5020</v>
      </c>
      <c r="DL90" s="57">
        <v>2760</v>
      </c>
      <c r="DM90" s="57">
        <v>19320</v>
      </c>
      <c r="DN90" s="57">
        <v>1140</v>
      </c>
      <c r="DO90" s="57">
        <v>5740</v>
      </c>
      <c r="DP90" s="57">
        <v>1576.36</v>
      </c>
      <c r="DQ90" s="57">
        <v>5036.1000000000004</v>
      </c>
      <c r="DR90" s="57">
        <v>670</v>
      </c>
      <c r="DS90" s="57">
        <v>8802</v>
      </c>
      <c r="DT90" s="57">
        <v>9850</v>
      </c>
      <c r="DU90" s="57">
        <v>6254</v>
      </c>
      <c r="DV90" s="57">
        <v>4569</v>
      </c>
      <c r="DW90" s="57">
        <v>10454</v>
      </c>
      <c r="DX90" s="57">
        <v>19000</v>
      </c>
      <c r="DY90" s="57">
        <v>11573</v>
      </c>
      <c r="DZ90" s="57">
        <v>3520</v>
      </c>
      <c r="EA90" s="57">
        <v>8023</v>
      </c>
      <c r="EB90" s="57">
        <v>7680</v>
      </c>
      <c r="EC90" s="57">
        <v>0</v>
      </c>
      <c r="ED90" s="57">
        <v>0</v>
      </c>
      <c r="EE90" s="57">
        <v>0</v>
      </c>
      <c r="EF90" s="57">
        <v>0</v>
      </c>
      <c r="EG90" s="57">
        <v>0</v>
      </c>
      <c r="EH90" s="57">
        <v>0</v>
      </c>
    </row>
    <row r="91" spans="1:138">
      <c r="A91" s="54" t="s">
        <v>298</v>
      </c>
      <c r="B91" s="54" t="s">
        <v>2</v>
      </c>
      <c r="C91" s="55">
        <v>1638.97</v>
      </c>
      <c r="D91" s="56">
        <v>0</v>
      </c>
      <c r="E91" s="56">
        <v>0</v>
      </c>
      <c r="F91" s="56">
        <v>320</v>
      </c>
      <c r="G91" s="56">
        <v>1318.97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8">
        <v>0</v>
      </c>
      <c r="AC91" s="58">
        <v>0</v>
      </c>
      <c r="AD91" s="58">
        <v>0</v>
      </c>
      <c r="AE91" s="58">
        <v>0</v>
      </c>
      <c r="AF91" s="59">
        <v>0</v>
      </c>
      <c r="AG91" s="59">
        <v>0</v>
      </c>
      <c r="AH91" s="58">
        <v>0</v>
      </c>
      <c r="AI91" s="57">
        <v>0</v>
      </c>
      <c r="AJ91" s="57">
        <v>0</v>
      </c>
      <c r="AK91" s="57">
        <v>0</v>
      </c>
      <c r="AL91" s="57">
        <v>0</v>
      </c>
      <c r="AM91" s="57">
        <v>0</v>
      </c>
      <c r="AN91" s="57">
        <v>0</v>
      </c>
      <c r="AO91" s="57">
        <v>0</v>
      </c>
      <c r="AP91" s="57">
        <v>0</v>
      </c>
      <c r="AQ91" s="57">
        <v>0</v>
      </c>
      <c r="AR91" s="57">
        <v>0</v>
      </c>
      <c r="AS91" s="57">
        <v>0</v>
      </c>
      <c r="AT91" s="57">
        <v>0</v>
      </c>
      <c r="AU91" s="57">
        <v>0</v>
      </c>
      <c r="AV91" s="57">
        <v>0</v>
      </c>
      <c r="AW91" s="57">
        <v>0</v>
      </c>
      <c r="AX91" s="57">
        <v>0</v>
      </c>
      <c r="AY91" s="57">
        <v>0</v>
      </c>
      <c r="AZ91" s="57">
        <v>0</v>
      </c>
      <c r="BA91" s="57">
        <v>0</v>
      </c>
      <c r="BB91" s="57">
        <v>0</v>
      </c>
      <c r="BC91" s="57">
        <v>0</v>
      </c>
      <c r="BD91" s="57">
        <v>0</v>
      </c>
      <c r="BE91" s="57">
        <v>0</v>
      </c>
      <c r="BF91" s="57">
        <v>0</v>
      </c>
      <c r="BG91" s="57">
        <v>0</v>
      </c>
      <c r="BH91" s="57">
        <v>0</v>
      </c>
      <c r="BI91" s="57">
        <v>0</v>
      </c>
      <c r="BJ91" s="58">
        <v>0</v>
      </c>
      <c r="BK91" s="57">
        <v>0</v>
      </c>
      <c r="BL91" s="57">
        <v>0</v>
      </c>
      <c r="BM91" s="57">
        <v>0</v>
      </c>
      <c r="BN91" s="57">
        <v>0</v>
      </c>
      <c r="BO91" s="57">
        <v>0</v>
      </c>
      <c r="BP91" s="57">
        <v>0</v>
      </c>
      <c r="BQ91" s="57">
        <v>0</v>
      </c>
      <c r="BR91" s="57">
        <v>0</v>
      </c>
      <c r="BS91" s="57">
        <v>0</v>
      </c>
      <c r="BT91" s="57">
        <v>0</v>
      </c>
      <c r="BU91" s="57">
        <v>0</v>
      </c>
      <c r="BV91" s="57">
        <v>0</v>
      </c>
      <c r="BW91" s="57">
        <v>0</v>
      </c>
      <c r="BX91" s="57">
        <v>0</v>
      </c>
      <c r="BY91" s="57">
        <v>0</v>
      </c>
      <c r="BZ91" s="57">
        <v>0</v>
      </c>
      <c r="CA91" s="57">
        <v>0</v>
      </c>
      <c r="CB91" s="57">
        <v>0</v>
      </c>
      <c r="CC91" s="57">
        <v>0</v>
      </c>
      <c r="CD91" s="57">
        <v>0</v>
      </c>
      <c r="CE91" s="57">
        <v>0</v>
      </c>
      <c r="CF91" s="57">
        <v>0</v>
      </c>
      <c r="CG91" s="57">
        <v>0</v>
      </c>
      <c r="CH91" s="57">
        <v>0</v>
      </c>
      <c r="CI91" s="57">
        <v>0</v>
      </c>
      <c r="CJ91" s="57">
        <v>0</v>
      </c>
      <c r="CK91" s="57">
        <v>0</v>
      </c>
      <c r="CL91" s="57">
        <v>0</v>
      </c>
      <c r="CM91" s="57">
        <v>0</v>
      </c>
      <c r="CN91" s="57">
        <v>0</v>
      </c>
      <c r="CO91" s="57">
        <v>0</v>
      </c>
      <c r="CP91" s="57">
        <v>0</v>
      </c>
      <c r="CQ91" s="57">
        <v>0</v>
      </c>
      <c r="CR91" s="57">
        <v>0</v>
      </c>
      <c r="CS91" s="57">
        <v>0</v>
      </c>
      <c r="CT91" s="57">
        <v>0</v>
      </c>
      <c r="CU91" s="57">
        <v>0</v>
      </c>
      <c r="CV91" s="57">
        <v>0</v>
      </c>
      <c r="CW91" s="57">
        <v>0</v>
      </c>
      <c r="CX91" s="57">
        <v>0</v>
      </c>
      <c r="CY91" s="57">
        <v>0</v>
      </c>
      <c r="CZ91" s="57">
        <v>0</v>
      </c>
      <c r="DA91" s="57">
        <v>0</v>
      </c>
      <c r="DB91" s="57">
        <v>0</v>
      </c>
      <c r="DC91" s="57">
        <v>0</v>
      </c>
      <c r="DD91" s="57">
        <v>0</v>
      </c>
      <c r="DE91" s="57">
        <v>0</v>
      </c>
      <c r="DF91" s="57">
        <v>0</v>
      </c>
      <c r="DG91" s="57">
        <v>0</v>
      </c>
      <c r="DH91" s="57">
        <v>0</v>
      </c>
      <c r="DI91" s="57">
        <v>0</v>
      </c>
      <c r="DJ91" s="57">
        <v>0</v>
      </c>
      <c r="DK91" s="57">
        <v>0</v>
      </c>
      <c r="DL91" s="57">
        <v>0</v>
      </c>
      <c r="DM91" s="57">
        <v>0</v>
      </c>
      <c r="DN91" s="57">
        <v>0</v>
      </c>
      <c r="DO91" s="57">
        <v>0</v>
      </c>
      <c r="DP91" s="57">
        <v>0</v>
      </c>
      <c r="DQ91" s="57">
        <v>0</v>
      </c>
      <c r="DR91" s="57">
        <v>0</v>
      </c>
      <c r="DS91" s="57">
        <v>0</v>
      </c>
      <c r="DT91" s="57">
        <v>0</v>
      </c>
      <c r="DU91" s="57">
        <v>0</v>
      </c>
      <c r="DV91" s="57">
        <v>0</v>
      </c>
      <c r="DW91" s="57">
        <v>0</v>
      </c>
      <c r="DX91" s="57">
        <v>0</v>
      </c>
      <c r="DY91" s="57">
        <v>0</v>
      </c>
      <c r="DZ91" s="57">
        <v>0</v>
      </c>
      <c r="EA91" s="57">
        <v>0</v>
      </c>
      <c r="EB91" s="57">
        <v>0</v>
      </c>
      <c r="EC91" s="57">
        <v>0</v>
      </c>
      <c r="ED91" s="57">
        <v>0</v>
      </c>
      <c r="EE91" s="57">
        <v>0</v>
      </c>
      <c r="EF91" s="57">
        <v>0</v>
      </c>
      <c r="EG91" s="57">
        <v>0</v>
      </c>
      <c r="EH91" s="57">
        <v>0</v>
      </c>
    </row>
    <row r="92" spans="1:138">
      <c r="A92" s="54" t="s">
        <v>298</v>
      </c>
      <c r="B92" s="54" t="s">
        <v>301</v>
      </c>
      <c r="C92" s="55">
        <v>1194156.2399999998</v>
      </c>
      <c r="D92" s="56">
        <v>0</v>
      </c>
      <c r="E92" s="56">
        <v>-306135.03999999998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8">
        <v>524884.32999999996</v>
      </c>
      <c r="AC92" s="58">
        <v>93396.23000000001</v>
      </c>
      <c r="AD92" s="58">
        <v>149877.74</v>
      </c>
      <c r="AE92" s="58">
        <v>-4.55</v>
      </c>
      <c r="AF92" s="59">
        <v>3839.42</v>
      </c>
      <c r="AG92" s="59">
        <v>0</v>
      </c>
      <c r="AH92" s="58">
        <v>728298.10999999987</v>
      </c>
      <c r="AI92" s="57">
        <v>-2.41</v>
      </c>
      <c r="AJ92" s="57">
        <v>255732.34</v>
      </c>
      <c r="AK92" s="57">
        <v>111139.75</v>
      </c>
      <c r="AL92" s="57">
        <v>61172.5</v>
      </c>
      <c r="AM92" s="57">
        <v>36073.68</v>
      </c>
      <c r="AN92" s="57">
        <v>58347.199999999997</v>
      </c>
      <c r="AO92" s="57">
        <v>2421.27</v>
      </c>
      <c r="AP92" s="57">
        <v>0</v>
      </c>
      <c r="AQ92" s="57">
        <v>76428.44</v>
      </c>
      <c r="AR92" s="57">
        <v>15218.94</v>
      </c>
      <c r="AS92" s="57">
        <v>801</v>
      </c>
      <c r="AT92" s="57">
        <v>947.85</v>
      </c>
      <c r="AU92" s="57">
        <v>0</v>
      </c>
      <c r="AV92" s="57">
        <v>0</v>
      </c>
      <c r="AW92" s="57">
        <v>0</v>
      </c>
      <c r="AX92" s="57">
        <v>4.63</v>
      </c>
      <c r="AY92" s="57">
        <v>3181.61</v>
      </c>
      <c r="AZ92" s="57">
        <v>19578.810000000001</v>
      </c>
      <c r="BA92" s="57">
        <v>127112.69</v>
      </c>
      <c r="BB92" s="57">
        <v>-4.55</v>
      </c>
      <c r="BC92" s="57">
        <v>0</v>
      </c>
      <c r="BD92" s="57">
        <v>3922.18</v>
      </c>
      <c r="BE92" s="57">
        <v>0</v>
      </c>
      <c r="BF92" s="57">
        <v>361998.41</v>
      </c>
      <c r="BG92" s="57">
        <v>3.95</v>
      </c>
      <c r="BH92" s="57">
        <v>0</v>
      </c>
      <c r="BI92" s="57">
        <v>0</v>
      </c>
      <c r="BJ92" s="58">
        <v>362373.56999999995</v>
      </c>
      <c r="BK92" s="57">
        <v>14014.57</v>
      </c>
      <c r="BL92" s="57">
        <v>10338.61</v>
      </c>
      <c r="BM92" s="57">
        <v>11956.76</v>
      </c>
      <c r="BN92" s="57">
        <v>8470.65</v>
      </c>
      <c r="BO92" s="57">
        <v>15192.63</v>
      </c>
      <c r="BP92" s="57">
        <v>13681.87</v>
      </c>
      <c r="BQ92" s="57">
        <v>4976.2299999999996</v>
      </c>
      <c r="BR92" s="57">
        <v>16021.63</v>
      </c>
      <c r="BS92" s="57">
        <v>4172.54</v>
      </c>
      <c r="BT92" s="57">
        <v>4338.43</v>
      </c>
      <c r="BU92" s="57">
        <v>13284.41</v>
      </c>
      <c r="BV92" s="57">
        <v>52617.42</v>
      </c>
      <c r="BW92" s="57">
        <v>4532.3599999999997</v>
      </c>
      <c r="BX92" s="57">
        <v>1513.18</v>
      </c>
      <c r="BY92" s="57">
        <v>4374.3500000000004</v>
      </c>
      <c r="BZ92" s="57">
        <v>4444.37</v>
      </c>
      <c r="CA92" s="57">
        <v>4279.55</v>
      </c>
      <c r="CB92" s="57">
        <v>4748.1899999999996</v>
      </c>
      <c r="CC92" s="57">
        <v>3701.45</v>
      </c>
      <c r="CD92" s="57">
        <v>3109.2</v>
      </c>
      <c r="CE92" s="57">
        <v>3801.23</v>
      </c>
      <c r="CF92" s="57">
        <v>4732.51</v>
      </c>
      <c r="CG92" s="57">
        <v>1059.26</v>
      </c>
      <c r="CH92" s="57">
        <v>1925.44</v>
      </c>
      <c r="CI92" s="57">
        <v>879.77</v>
      </c>
      <c r="CJ92" s="57">
        <v>1577.69</v>
      </c>
      <c r="CK92" s="57">
        <v>1247.24</v>
      </c>
      <c r="CL92" s="57">
        <v>3023.66</v>
      </c>
      <c r="CM92" s="57">
        <v>1789.8</v>
      </c>
      <c r="CN92" s="57">
        <v>58.08</v>
      </c>
      <c r="CO92" s="57">
        <v>488.66</v>
      </c>
      <c r="CP92" s="57">
        <v>847.46</v>
      </c>
      <c r="CQ92" s="57">
        <v>381.43</v>
      </c>
      <c r="CR92" s="57">
        <v>800.65</v>
      </c>
      <c r="CS92" s="57">
        <v>1488.85</v>
      </c>
      <c r="CT92" s="57">
        <v>1357.66</v>
      </c>
      <c r="CU92" s="57">
        <v>114953.16</v>
      </c>
      <c r="CV92" s="57">
        <v>351.79</v>
      </c>
      <c r="CW92" s="57">
        <v>80.06</v>
      </c>
      <c r="CX92" s="57">
        <v>-194.84</v>
      </c>
      <c r="CY92" s="57">
        <v>982.67</v>
      </c>
      <c r="CZ92" s="57">
        <v>-15.17</v>
      </c>
      <c r="DA92" s="57">
        <v>699.87</v>
      </c>
      <c r="DB92" s="57">
        <v>3659.49</v>
      </c>
      <c r="DC92" s="57">
        <v>311.41000000000003</v>
      </c>
      <c r="DD92" s="57">
        <v>610</v>
      </c>
      <c r="DE92" s="57">
        <v>468.61</v>
      </c>
      <c r="DF92" s="57">
        <v>196.26</v>
      </c>
      <c r="DG92" s="57">
        <v>1126.4000000000001</v>
      </c>
      <c r="DH92" s="57">
        <v>526.25</v>
      </c>
      <c r="DI92" s="57">
        <v>276.89999999999998</v>
      </c>
      <c r="DJ92" s="57">
        <v>413.38</v>
      </c>
      <c r="DK92" s="57">
        <v>139.96</v>
      </c>
      <c r="DL92" s="57">
        <v>185.23</v>
      </c>
      <c r="DM92" s="57">
        <v>82.55</v>
      </c>
      <c r="DN92" s="57">
        <v>60.2</v>
      </c>
      <c r="DO92" s="57">
        <v>259.48</v>
      </c>
      <c r="DP92" s="57">
        <v>139.07</v>
      </c>
      <c r="DQ92" s="57">
        <v>495.8</v>
      </c>
      <c r="DR92" s="57">
        <v>948.19</v>
      </c>
      <c r="DS92" s="57">
        <v>4954.2700000000004</v>
      </c>
      <c r="DT92" s="57">
        <v>1165</v>
      </c>
      <c r="DU92" s="57">
        <v>39.58</v>
      </c>
      <c r="DV92" s="57">
        <v>376.41</v>
      </c>
      <c r="DW92" s="57">
        <v>3020.03</v>
      </c>
      <c r="DX92" s="57">
        <v>384.04</v>
      </c>
      <c r="DY92" s="57">
        <v>233.59</v>
      </c>
      <c r="DZ92" s="57">
        <v>12.86</v>
      </c>
      <c r="EA92" s="57">
        <v>145.44</v>
      </c>
      <c r="EB92" s="57">
        <v>65.819999999999993</v>
      </c>
      <c r="EC92" s="57">
        <v>0</v>
      </c>
      <c r="ED92" s="57">
        <v>0</v>
      </c>
      <c r="EE92" s="57">
        <v>-5.88</v>
      </c>
      <c r="EF92" s="57">
        <v>-2.66</v>
      </c>
      <c r="EG92" s="57">
        <v>0.56000000000000005</v>
      </c>
      <c r="EH92" s="57">
        <v>0</v>
      </c>
    </row>
    <row r="93" spans="1:138">
      <c r="A93" s="54" t="s">
        <v>298</v>
      </c>
      <c r="B93" s="54" t="s">
        <v>302</v>
      </c>
      <c r="C93" s="55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8">
        <v>0</v>
      </c>
      <c r="AC93" s="58">
        <v>0</v>
      </c>
      <c r="AD93" s="58">
        <v>0</v>
      </c>
      <c r="AE93" s="58">
        <v>0</v>
      </c>
      <c r="AF93" s="59">
        <v>0</v>
      </c>
      <c r="AG93" s="59">
        <v>0</v>
      </c>
      <c r="AH93" s="58">
        <v>0</v>
      </c>
      <c r="AI93" s="57">
        <v>0</v>
      </c>
      <c r="AJ93" s="57">
        <v>0</v>
      </c>
      <c r="AK93" s="57">
        <v>0</v>
      </c>
      <c r="AL93" s="57">
        <v>0</v>
      </c>
      <c r="AM93" s="57">
        <v>0</v>
      </c>
      <c r="AN93" s="57">
        <v>0</v>
      </c>
      <c r="AO93" s="57">
        <v>0</v>
      </c>
      <c r="AP93" s="57">
        <v>0</v>
      </c>
      <c r="AQ93" s="57">
        <v>0</v>
      </c>
      <c r="AR93" s="57">
        <v>0</v>
      </c>
      <c r="AS93" s="57">
        <v>0</v>
      </c>
      <c r="AT93" s="57">
        <v>0</v>
      </c>
      <c r="AU93" s="57">
        <v>0</v>
      </c>
      <c r="AV93" s="57">
        <v>0</v>
      </c>
      <c r="AW93" s="57">
        <v>0</v>
      </c>
      <c r="AX93" s="57">
        <v>0</v>
      </c>
      <c r="AY93" s="57">
        <v>0</v>
      </c>
      <c r="AZ93" s="57">
        <v>0</v>
      </c>
      <c r="BA93" s="57">
        <v>0</v>
      </c>
      <c r="BB93" s="57">
        <v>0</v>
      </c>
      <c r="BC93" s="57">
        <v>0</v>
      </c>
      <c r="BD93" s="57">
        <v>0</v>
      </c>
      <c r="BE93" s="57">
        <v>0</v>
      </c>
      <c r="BF93" s="57">
        <v>0</v>
      </c>
      <c r="BG93" s="57">
        <v>0</v>
      </c>
      <c r="BH93" s="57">
        <v>0</v>
      </c>
      <c r="BI93" s="57">
        <v>0</v>
      </c>
      <c r="BJ93" s="58">
        <v>0</v>
      </c>
      <c r="BK93" s="57">
        <v>0</v>
      </c>
      <c r="BL93" s="57">
        <v>0</v>
      </c>
      <c r="BM93" s="57">
        <v>0</v>
      </c>
      <c r="BN93" s="57">
        <v>0</v>
      </c>
      <c r="BO93" s="57">
        <v>0</v>
      </c>
      <c r="BP93" s="57">
        <v>0</v>
      </c>
      <c r="BQ93" s="57">
        <v>0</v>
      </c>
      <c r="BR93" s="57">
        <v>0</v>
      </c>
      <c r="BS93" s="57">
        <v>0</v>
      </c>
      <c r="BT93" s="57">
        <v>0</v>
      </c>
      <c r="BU93" s="57">
        <v>0</v>
      </c>
      <c r="BV93" s="57">
        <v>0</v>
      </c>
      <c r="BW93" s="57">
        <v>0</v>
      </c>
      <c r="BX93" s="57">
        <v>0</v>
      </c>
      <c r="BY93" s="57">
        <v>0</v>
      </c>
      <c r="BZ93" s="57">
        <v>0</v>
      </c>
      <c r="CA93" s="57">
        <v>0</v>
      </c>
      <c r="CB93" s="57">
        <v>0</v>
      </c>
      <c r="CC93" s="57">
        <v>0</v>
      </c>
      <c r="CD93" s="57">
        <v>0</v>
      </c>
      <c r="CE93" s="57">
        <v>0</v>
      </c>
      <c r="CF93" s="57">
        <v>0</v>
      </c>
      <c r="CG93" s="57">
        <v>0</v>
      </c>
      <c r="CH93" s="57">
        <v>0</v>
      </c>
      <c r="CI93" s="57">
        <v>0</v>
      </c>
      <c r="CJ93" s="57">
        <v>0</v>
      </c>
      <c r="CK93" s="57">
        <v>0</v>
      </c>
      <c r="CL93" s="57">
        <v>0</v>
      </c>
      <c r="CM93" s="57">
        <v>0</v>
      </c>
      <c r="CN93" s="57">
        <v>0</v>
      </c>
      <c r="CO93" s="57">
        <v>0</v>
      </c>
      <c r="CP93" s="57">
        <v>0</v>
      </c>
      <c r="CQ93" s="57">
        <v>0</v>
      </c>
      <c r="CR93" s="57">
        <v>0</v>
      </c>
      <c r="CS93" s="57">
        <v>0</v>
      </c>
      <c r="CT93" s="57">
        <v>0</v>
      </c>
      <c r="CU93" s="57">
        <v>0</v>
      </c>
      <c r="CV93" s="57">
        <v>0</v>
      </c>
      <c r="CW93" s="57">
        <v>0</v>
      </c>
      <c r="CX93" s="57">
        <v>0</v>
      </c>
      <c r="CY93" s="57">
        <v>0</v>
      </c>
      <c r="CZ93" s="57">
        <v>0</v>
      </c>
      <c r="DA93" s="57">
        <v>0</v>
      </c>
      <c r="DB93" s="57">
        <v>0</v>
      </c>
      <c r="DC93" s="57">
        <v>0</v>
      </c>
      <c r="DD93" s="57">
        <v>0</v>
      </c>
      <c r="DE93" s="57">
        <v>0</v>
      </c>
      <c r="DF93" s="57">
        <v>0</v>
      </c>
      <c r="DG93" s="57">
        <v>0</v>
      </c>
      <c r="DH93" s="57">
        <v>0</v>
      </c>
      <c r="DI93" s="57">
        <v>0</v>
      </c>
      <c r="DJ93" s="57">
        <v>0</v>
      </c>
      <c r="DK93" s="57">
        <v>0</v>
      </c>
      <c r="DL93" s="57">
        <v>0</v>
      </c>
      <c r="DM93" s="57">
        <v>0</v>
      </c>
      <c r="DN93" s="57">
        <v>0</v>
      </c>
      <c r="DO93" s="57">
        <v>0</v>
      </c>
      <c r="DP93" s="57">
        <v>0</v>
      </c>
      <c r="DQ93" s="57">
        <v>0</v>
      </c>
      <c r="DR93" s="57">
        <v>0</v>
      </c>
      <c r="DS93" s="57">
        <v>0</v>
      </c>
      <c r="DT93" s="57">
        <v>0</v>
      </c>
      <c r="DU93" s="57">
        <v>0</v>
      </c>
      <c r="DV93" s="57">
        <v>0</v>
      </c>
      <c r="DW93" s="57">
        <v>0</v>
      </c>
      <c r="DX93" s="57">
        <v>0</v>
      </c>
      <c r="DY93" s="57">
        <v>0</v>
      </c>
      <c r="DZ93" s="57">
        <v>0</v>
      </c>
      <c r="EA93" s="57">
        <v>0</v>
      </c>
      <c r="EB93" s="57">
        <v>0</v>
      </c>
      <c r="EC93" s="57">
        <v>0</v>
      </c>
      <c r="ED93" s="57">
        <v>0</v>
      </c>
      <c r="EE93" s="57">
        <v>0</v>
      </c>
      <c r="EF93" s="57">
        <v>0</v>
      </c>
      <c r="EG93" s="57">
        <v>0</v>
      </c>
      <c r="EH93" s="57">
        <v>0</v>
      </c>
    </row>
    <row r="94" spans="1:138">
      <c r="A94" s="54" t="s">
        <v>298</v>
      </c>
      <c r="B94" s="54" t="s">
        <v>303</v>
      </c>
      <c r="C94" s="55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8">
        <v>0</v>
      </c>
      <c r="AC94" s="58">
        <v>0</v>
      </c>
      <c r="AD94" s="58">
        <v>0</v>
      </c>
      <c r="AE94" s="58">
        <v>0</v>
      </c>
      <c r="AF94" s="59">
        <v>0</v>
      </c>
      <c r="AG94" s="59">
        <v>0</v>
      </c>
      <c r="AH94" s="58">
        <v>0</v>
      </c>
      <c r="AI94" s="57">
        <v>0</v>
      </c>
      <c r="AJ94" s="57">
        <v>0</v>
      </c>
      <c r="AK94" s="57">
        <v>0</v>
      </c>
      <c r="AL94" s="57">
        <v>0</v>
      </c>
      <c r="AM94" s="57">
        <v>0</v>
      </c>
      <c r="AN94" s="57">
        <v>0</v>
      </c>
      <c r="AO94" s="57">
        <v>0</v>
      </c>
      <c r="AP94" s="57">
        <v>0</v>
      </c>
      <c r="AQ94" s="57">
        <v>0</v>
      </c>
      <c r="AR94" s="57">
        <v>0</v>
      </c>
      <c r="AS94" s="57">
        <v>0</v>
      </c>
      <c r="AT94" s="57">
        <v>0</v>
      </c>
      <c r="AU94" s="57">
        <v>0</v>
      </c>
      <c r="AV94" s="57">
        <v>0</v>
      </c>
      <c r="AW94" s="57">
        <v>0</v>
      </c>
      <c r="AX94" s="57">
        <v>0</v>
      </c>
      <c r="AY94" s="57">
        <v>0</v>
      </c>
      <c r="AZ94" s="57">
        <v>0</v>
      </c>
      <c r="BA94" s="57">
        <v>0</v>
      </c>
      <c r="BB94" s="57">
        <v>0</v>
      </c>
      <c r="BC94" s="57">
        <v>0</v>
      </c>
      <c r="BD94" s="57">
        <v>0</v>
      </c>
      <c r="BE94" s="57">
        <v>0</v>
      </c>
      <c r="BF94" s="57">
        <v>0</v>
      </c>
      <c r="BG94" s="57">
        <v>0</v>
      </c>
      <c r="BH94" s="57">
        <v>0</v>
      </c>
      <c r="BI94" s="57">
        <v>0</v>
      </c>
      <c r="BJ94" s="58">
        <v>0</v>
      </c>
      <c r="BK94" s="57">
        <v>0</v>
      </c>
      <c r="BL94" s="57">
        <v>0</v>
      </c>
      <c r="BM94" s="57">
        <v>0</v>
      </c>
      <c r="BN94" s="57">
        <v>0</v>
      </c>
      <c r="BO94" s="57">
        <v>0</v>
      </c>
      <c r="BP94" s="57">
        <v>0</v>
      </c>
      <c r="BQ94" s="57">
        <v>0</v>
      </c>
      <c r="BR94" s="57">
        <v>0</v>
      </c>
      <c r="BS94" s="57">
        <v>0</v>
      </c>
      <c r="BT94" s="57">
        <v>0</v>
      </c>
      <c r="BU94" s="57">
        <v>0</v>
      </c>
      <c r="BV94" s="57">
        <v>0</v>
      </c>
      <c r="BW94" s="57">
        <v>0</v>
      </c>
      <c r="BX94" s="57">
        <v>0</v>
      </c>
      <c r="BY94" s="57">
        <v>0</v>
      </c>
      <c r="BZ94" s="57">
        <v>0</v>
      </c>
      <c r="CA94" s="57">
        <v>0</v>
      </c>
      <c r="CB94" s="57">
        <v>0</v>
      </c>
      <c r="CC94" s="57">
        <v>0</v>
      </c>
      <c r="CD94" s="57">
        <v>0</v>
      </c>
      <c r="CE94" s="57">
        <v>0</v>
      </c>
      <c r="CF94" s="57">
        <v>0</v>
      </c>
      <c r="CG94" s="57">
        <v>0</v>
      </c>
      <c r="CH94" s="57">
        <v>0</v>
      </c>
      <c r="CI94" s="57">
        <v>0</v>
      </c>
      <c r="CJ94" s="57">
        <v>0</v>
      </c>
      <c r="CK94" s="57">
        <v>0</v>
      </c>
      <c r="CL94" s="57">
        <v>0</v>
      </c>
      <c r="CM94" s="57">
        <v>0</v>
      </c>
      <c r="CN94" s="57">
        <v>0</v>
      </c>
      <c r="CO94" s="57">
        <v>0</v>
      </c>
      <c r="CP94" s="57">
        <v>0</v>
      </c>
      <c r="CQ94" s="57">
        <v>0</v>
      </c>
      <c r="CR94" s="57">
        <v>0</v>
      </c>
      <c r="CS94" s="57">
        <v>0</v>
      </c>
      <c r="CT94" s="57">
        <v>0</v>
      </c>
      <c r="CU94" s="57">
        <v>0</v>
      </c>
      <c r="CV94" s="57">
        <v>0</v>
      </c>
      <c r="CW94" s="57">
        <v>0</v>
      </c>
      <c r="CX94" s="57">
        <v>0</v>
      </c>
      <c r="CY94" s="57">
        <v>0</v>
      </c>
      <c r="CZ94" s="57">
        <v>0</v>
      </c>
      <c r="DA94" s="57">
        <v>0</v>
      </c>
      <c r="DB94" s="57">
        <v>0</v>
      </c>
      <c r="DC94" s="57">
        <v>0</v>
      </c>
      <c r="DD94" s="57">
        <v>0</v>
      </c>
      <c r="DE94" s="57">
        <v>0</v>
      </c>
      <c r="DF94" s="57">
        <v>0</v>
      </c>
      <c r="DG94" s="57">
        <v>0</v>
      </c>
      <c r="DH94" s="57">
        <v>0</v>
      </c>
      <c r="DI94" s="57">
        <v>0</v>
      </c>
      <c r="DJ94" s="57">
        <v>0</v>
      </c>
      <c r="DK94" s="57">
        <v>0</v>
      </c>
      <c r="DL94" s="57">
        <v>0</v>
      </c>
      <c r="DM94" s="57">
        <v>0</v>
      </c>
      <c r="DN94" s="57">
        <v>0</v>
      </c>
      <c r="DO94" s="57">
        <v>0</v>
      </c>
      <c r="DP94" s="57">
        <v>0</v>
      </c>
      <c r="DQ94" s="57">
        <v>0</v>
      </c>
      <c r="DR94" s="57">
        <v>0</v>
      </c>
      <c r="DS94" s="57">
        <v>0</v>
      </c>
      <c r="DT94" s="57">
        <v>0</v>
      </c>
      <c r="DU94" s="57">
        <v>0</v>
      </c>
      <c r="DV94" s="57">
        <v>0</v>
      </c>
      <c r="DW94" s="57">
        <v>0</v>
      </c>
      <c r="DX94" s="57">
        <v>0</v>
      </c>
      <c r="DY94" s="57">
        <v>0</v>
      </c>
      <c r="DZ94" s="57">
        <v>0</v>
      </c>
      <c r="EA94" s="57">
        <v>0</v>
      </c>
      <c r="EB94" s="57">
        <v>0</v>
      </c>
      <c r="EC94" s="57">
        <v>0</v>
      </c>
      <c r="ED94" s="57">
        <v>0</v>
      </c>
      <c r="EE94" s="57">
        <v>0</v>
      </c>
      <c r="EF94" s="57">
        <v>0</v>
      </c>
      <c r="EG94" s="57">
        <v>0</v>
      </c>
      <c r="EH94" s="57">
        <v>0</v>
      </c>
    </row>
    <row r="95" spans="1:138">
      <c r="A95" s="54" t="s">
        <v>298</v>
      </c>
      <c r="B95" s="54" t="s">
        <v>304</v>
      </c>
      <c r="C95" s="55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8">
        <v>0</v>
      </c>
      <c r="AC95" s="58">
        <v>0</v>
      </c>
      <c r="AD95" s="58">
        <v>0</v>
      </c>
      <c r="AE95" s="58">
        <v>0</v>
      </c>
      <c r="AF95" s="59">
        <v>0</v>
      </c>
      <c r="AG95" s="59">
        <v>0</v>
      </c>
      <c r="AH95" s="58">
        <v>0</v>
      </c>
      <c r="AI95" s="57">
        <v>0</v>
      </c>
      <c r="AJ95" s="57">
        <v>0</v>
      </c>
      <c r="AK95" s="57">
        <v>0</v>
      </c>
      <c r="AL95" s="57">
        <v>0</v>
      </c>
      <c r="AM95" s="57">
        <v>0</v>
      </c>
      <c r="AN95" s="57">
        <v>0</v>
      </c>
      <c r="AO95" s="57">
        <v>0</v>
      </c>
      <c r="AP95" s="57">
        <v>0</v>
      </c>
      <c r="AQ95" s="57">
        <v>0</v>
      </c>
      <c r="AR95" s="57">
        <v>0</v>
      </c>
      <c r="AS95" s="57">
        <v>0</v>
      </c>
      <c r="AT95" s="57">
        <v>0</v>
      </c>
      <c r="AU95" s="57">
        <v>0</v>
      </c>
      <c r="AV95" s="57">
        <v>0</v>
      </c>
      <c r="AW95" s="57">
        <v>0</v>
      </c>
      <c r="AX95" s="57">
        <v>0</v>
      </c>
      <c r="AY95" s="57">
        <v>0</v>
      </c>
      <c r="AZ95" s="57">
        <v>0</v>
      </c>
      <c r="BA95" s="57">
        <v>0</v>
      </c>
      <c r="BB95" s="57">
        <v>0</v>
      </c>
      <c r="BC95" s="57">
        <v>0</v>
      </c>
      <c r="BD95" s="57">
        <v>0</v>
      </c>
      <c r="BE95" s="57">
        <v>0</v>
      </c>
      <c r="BF95" s="57">
        <v>0</v>
      </c>
      <c r="BG95" s="57">
        <v>0</v>
      </c>
      <c r="BH95" s="57">
        <v>0</v>
      </c>
      <c r="BI95" s="57">
        <v>0</v>
      </c>
      <c r="BJ95" s="58">
        <v>0</v>
      </c>
      <c r="BK95" s="57">
        <v>0</v>
      </c>
      <c r="BL95" s="57">
        <v>0</v>
      </c>
      <c r="BM95" s="57">
        <v>0</v>
      </c>
      <c r="BN95" s="57">
        <v>0</v>
      </c>
      <c r="BO95" s="57">
        <v>0</v>
      </c>
      <c r="BP95" s="57">
        <v>0</v>
      </c>
      <c r="BQ95" s="57">
        <v>0</v>
      </c>
      <c r="BR95" s="57">
        <v>0</v>
      </c>
      <c r="BS95" s="57">
        <v>0</v>
      </c>
      <c r="BT95" s="57">
        <v>0</v>
      </c>
      <c r="BU95" s="57">
        <v>0</v>
      </c>
      <c r="BV95" s="57">
        <v>0</v>
      </c>
      <c r="BW95" s="57">
        <v>0</v>
      </c>
      <c r="BX95" s="57">
        <v>0</v>
      </c>
      <c r="BY95" s="57">
        <v>0</v>
      </c>
      <c r="BZ95" s="57">
        <v>0</v>
      </c>
      <c r="CA95" s="57">
        <v>0</v>
      </c>
      <c r="CB95" s="57">
        <v>0</v>
      </c>
      <c r="CC95" s="57">
        <v>0</v>
      </c>
      <c r="CD95" s="57">
        <v>0</v>
      </c>
      <c r="CE95" s="57">
        <v>0</v>
      </c>
      <c r="CF95" s="57">
        <v>0</v>
      </c>
      <c r="CG95" s="57">
        <v>0</v>
      </c>
      <c r="CH95" s="57">
        <v>0</v>
      </c>
      <c r="CI95" s="57">
        <v>0</v>
      </c>
      <c r="CJ95" s="57">
        <v>0</v>
      </c>
      <c r="CK95" s="57">
        <v>0</v>
      </c>
      <c r="CL95" s="57">
        <v>0</v>
      </c>
      <c r="CM95" s="57">
        <v>0</v>
      </c>
      <c r="CN95" s="57">
        <v>0</v>
      </c>
      <c r="CO95" s="57">
        <v>0</v>
      </c>
      <c r="CP95" s="57">
        <v>0</v>
      </c>
      <c r="CQ95" s="57">
        <v>0</v>
      </c>
      <c r="CR95" s="57">
        <v>0</v>
      </c>
      <c r="CS95" s="57">
        <v>0</v>
      </c>
      <c r="CT95" s="57">
        <v>0</v>
      </c>
      <c r="CU95" s="57">
        <v>0</v>
      </c>
      <c r="CV95" s="57">
        <v>0</v>
      </c>
      <c r="CW95" s="57">
        <v>0</v>
      </c>
      <c r="CX95" s="57">
        <v>0</v>
      </c>
      <c r="CY95" s="57">
        <v>0</v>
      </c>
      <c r="CZ95" s="57">
        <v>0</v>
      </c>
      <c r="DA95" s="57">
        <v>0</v>
      </c>
      <c r="DB95" s="57">
        <v>0</v>
      </c>
      <c r="DC95" s="57">
        <v>0</v>
      </c>
      <c r="DD95" s="57">
        <v>0</v>
      </c>
      <c r="DE95" s="57">
        <v>0</v>
      </c>
      <c r="DF95" s="57">
        <v>0</v>
      </c>
      <c r="DG95" s="57">
        <v>0</v>
      </c>
      <c r="DH95" s="57">
        <v>0</v>
      </c>
      <c r="DI95" s="57">
        <v>0</v>
      </c>
      <c r="DJ95" s="57">
        <v>0</v>
      </c>
      <c r="DK95" s="57">
        <v>0</v>
      </c>
      <c r="DL95" s="57">
        <v>0</v>
      </c>
      <c r="DM95" s="57">
        <v>0</v>
      </c>
      <c r="DN95" s="57">
        <v>0</v>
      </c>
      <c r="DO95" s="57">
        <v>0</v>
      </c>
      <c r="DP95" s="57">
        <v>0</v>
      </c>
      <c r="DQ95" s="57">
        <v>0</v>
      </c>
      <c r="DR95" s="57">
        <v>0</v>
      </c>
      <c r="DS95" s="57">
        <v>0</v>
      </c>
      <c r="DT95" s="57">
        <v>0</v>
      </c>
      <c r="DU95" s="57">
        <v>0</v>
      </c>
      <c r="DV95" s="57">
        <v>0</v>
      </c>
      <c r="DW95" s="57">
        <v>0</v>
      </c>
      <c r="DX95" s="57">
        <v>0</v>
      </c>
      <c r="DY95" s="57">
        <v>0</v>
      </c>
      <c r="DZ95" s="57">
        <v>0</v>
      </c>
      <c r="EA95" s="57">
        <v>0</v>
      </c>
      <c r="EB95" s="57">
        <v>0</v>
      </c>
      <c r="EC95" s="57">
        <v>0</v>
      </c>
      <c r="ED95" s="57">
        <v>0</v>
      </c>
      <c r="EE95" s="57">
        <v>0</v>
      </c>
      <c r="EF95" s="57">
        <v>0</v>
      </c>
      <c r="EG95" s="57">
        <v>0</v>
      </c>
      <c r="EH95" s="57">
        <v>0</v>
      </c>
    </row>
    <row r="96" spans="1:138">
      <c r="A96" s="54" t="s">
        <v>298</v>
      </c>
      <c r="B96" s="54" t="s">
        <v>305</v>
      </c>
      <c r="C96" s="55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8">
        <v>0</v>
      </c>
      <c r="AC96" s="58">
        <v>0</v>
      </c>
      <c r="AD96" s="58">
        <v>0</v>
      </c>
      <c r="AE96" s="58">
        <v>0</v>
      </c>
      <c r="AF96" s="59">
        <v>0</v>
      </c>
      <c r="AG96" s="59">
        <v>0</v>
      </c>
      <c r="AH96" s="58">
        <v>0</v>
      </c>
      <c r="AI96" s="57">
        <v>0</v>
      </c>
      <c r="AJ96" s="57">
        <v>0</v>
      </c>
      <c r="AK96" s="57">
        <v>0</v>
      </c>
      <c r="AL96" s="57">
        <v>0</v>
      </c>
      <c r="AM96" s="57">
        <v>0</v>
      </c>
      <c r="AN96" s="57">
        <v>0</v>
      </c>
      <c r="AO96" s="57">
        <v>0</v>
      </c>
      <c r="AP96" s="57">
        <v>0</v>
      </c>
      <c r="AQ96" s="57">
        <v>0</v>
      </c>
      <c r="AR96" s="57">
        <v>0</v>
      </c>
      <c r="AS96" s="57">
        <v>0</v>
      </c>
      <c r="AT96" s="57">
        <v>0</v>
      </c>
      <c r="AU96" s="57">
        <v>0</v>
      </c>
      <c r="AV96" s="57">
        <v>0</v>
      </c>
      <c r="AW96" s="57">
        <v>0</v>
      </c>
      <c r="AX96" s="57">
        <v>0</v>
      </c>
      <c r="AY96" s="57">
        <v>0</v>
      </c>
      <c r="AZ96" s="57">
        <v>0</v>
      </c>
      <c r="BA96" s="57">
        <v>0</v>
      </c>
      <c r="BB96" s="57">
        <v>0</v>
      </c>
      <c r="BC96" s="57">
        <v>0</v>
      </c>
      <c r="BD96" s="57">
        <v>0</v>
      </c>
      <c r="BE96" s="57">
        <v>0</v>
      </c>
      <c r="BF96" s="57">
        <v>0</v>
      </c>
      <c r="BG96" s="57">
        <v>0</v>
      </c>
      <c r="BH96" s="57">
        <v>0</v>
      </c>
      <c r="BI96" s="57">
        <v>0</v>
      </c>
      <c r="BJ96" s="58">
        <v>0</v>
      </c>
      <c r="BK96" s="57">
        <v>0</v>
      </c>
      <c r="BL96" s="57">
        <v>0</v>
      </c>
      <c r="BM96" s="57">
        <v>0</v>
      </c>
      <c r="BN96" s="57">
        <v>0</v>
      </c>
      <c r="BO96" s="57">
        <v>0</v>
      </c>
      <c r="BP96" s="57">
        <v>0</v>
      </c>
      <c r="BQ96" s="57">
        <v>0</v>
      </c>
      <c r="BR96" s="57">
        <v>0</v>
      </c>
      <c r="BS96" s="57">
        <v>0</v>
      </c>
      <c r="BT96" s="57">
        <v>0</v>
      </c>
      <c r="BU96" s="57">
        <v>0</v>
      </c>
      <c r="BV96" s="57">
        <v>0</v>
      </c>
      <c r="BW96" s="57">
        <v>0</v>
      </c>
      <c r="BX96" s="57">
        <v>0</v>
      </c>
      <c r="BY96" s="57">
        <v>0</v>
      </c>
      <c r="BZ96" s="57">
        <v>0</v>
      </c>
      <c r="CA96" s="57">
        <v>0</v>
      </c>
      <c r="CB96" s="57">
        <v>0</v>
      </c>
      <c r="CC96" s="57">
        <v>0</v>
      </c>
      <c r="CD96" s="57">
        <v>0</v>
      </c>
      <c r="CE96" s="57">
        <v>0</v>
      </c>
      <c r="CF96" s="57">
        <v>0</v>
      </c>
      <c r="CG96" s="57">
        <v>0</v>
      </c>
      <c r="CH96" s="57">
        <v>0</v>
      </c>
      <c r="CI96" s="57">
        <v>0</v>
      </c>
      <c r="CJ96" s="57">
        <v>0</v>
      </c>
      <c r="CK96" s="57">
        <v>0</v>
      </c>
      <c r="CL96" s="57">
        <v>0</v>
      </c>
      <c r="CM96" s="57">
        <v>0</v>
      </c>
      <c r="CN96" s="57">
        <v>0</v>
      </c>
      <c r="CO96" s="57">
        <v>0</v>
      </c>
      <c r="CP96" s="57">
        <v>0</v>
      </c>
      <c r="CQ96" s="57">
        <v>0</v>
      </c>
      <c r="CR96" s="57">
        <v>0</v>
      </c>
      <c r="CS96" s="57">
        <v>0</v>
      </c>
      <c r="CT96" s="57">
        <v>0</v>
      </c>
      <c r="CU96" s="57">
        <v>0</v>
      </c>
      <c r="CV96" s="57">
        <v>0</v>
      </c>
      <c r="CW96" s="57">
        <v>0</v>
      </c>
      <c r="CX96" s="57">
        <v>0</v>
      </c>
      <c r="CY96" s="57">
        <v>0</v>
      </c>
      <c r="CZ96" s="57">
        <v>0</v>
      </c>
      <c r="DA96" s="57">
        <v>0</v>
      </c>
      <c r="DB96" s="57">
        <v>0</v>
      </c>
      <c r="DC96" s="57">
        <v>0</v>
      </c>
      <c r="DD96" s="57">
        <v>0</v>
      </c>
      <c r="DE96" s="57">
        <v>0</v>
      </c>
      <c r="DF96" s="57">
        <v>0</v>
      </c>
      <c r="DG96" s="57">
        <v>0</v>
      </c>
      <c r="DH96" s="57">
        <v>0</v>
      </c>
      <c r="DI96" s="57">
        <v>0</v>
      </c>
      <c r="DJ96" s="57">
        <v>0</v>
      </c>
      <c r="DK96" s="57">
        <v>0</v>
      </c>
      <c r="DL96" s="57">
        <v>0</v>
      </c>
      <c r="DM96" s="57">
        <v>0</v>
      </c>
      <c r="DN96" s="57">
        <v>0</v>
      </c>
      <c r="DO96" s="57">
        <v>0</v>
      </c>
      <c r="DP96" s="57">
        <v>0</v>
      </c>
      <c r="DQ96" s="57">
        <v>0</v>
      </c>
      <c r="DR96" s="57">
        <v>0</v>
      </c>
      <c r="DS96" s="57">
        <v>0</v>
      </c>
      <c r="DT96" s="57">
        <v>0</v>
      </c>
      <c r="DU96" s="57">
        <v>0</v>
      </c>
      <c r="DV96" s="57">
        <v>0</v>
      </c>
      <c r="DW96" s="57">
        <v>0</v>
      </c>
      <c r="DX96" s="57">
        <v>0</v>
      </c>
      <c r="DY96" s="57">
        <v>0</v>
      </c>
      <c r="DZ96" s="57">
        <v>0</v>
      </c>
      <c r="EA96" s="57">
        <v>0</v>
      </c>
      <c r="EB96" s="57">
        <v>0</v>
      </c>
      <c r="EC96" s="57">
        <v>0</v>
      </c>
      <c r="ED96" s="57">
        <v>0</v>
      </c>
      <c r="EE96" s="57">
        <v>0</v>
      </c>
      <c r="EF96" s="57">
        <v>0</v>
      </c>
      <c r="EG96" s="57">
        <v>0</v>
      </c>
      <c r="EH96" s="57">
        <v>0</v>
      </c>
    </row>
    <row r="97" spans="1:138">
      <c r="A97" s="54" t="s">
        <v>298</v>
      </c>
      <c r="B97" s="54" t="s">
        <v>3</v>
      </c>
      <c r="C97" s="55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8">
        <v>0</v>
      </c>
      <c r="AC97" s="58">
        <v>0</v>
      </c>
      <c r="AD97" s="58">
        <v>0</v>
      </c>
      <c r="AE97" s="58">
        <v>0</v>
      </c>
      <c r="AF97" s="59">
        <v>0</v>
      </c>
      <c r="AG97" s="59">
        <v>0</v>
      </c>
      <c r="AH97" s="58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>
        <v>0</v>
      </c>
      <c r="AT97" s="57">
        <v>0</v>
      </c>
      <c r="AU97" s="57">
        <v>0</v>
      </c>
      <c r="AV97" s="57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  <c r="BB97" s="57">
        <v>0</v>
      </c>
      <c r="BC97" s="57">
        <v>0</v>
      </c>
      <c r="BD97" s="57">
        <v>0</v>
      </c>
      <c r="BE97" s="57">
        <v>0</v>
      </c>
      <c r="BF97" s="57">
        <v>0</v>
      </c>
      <c r="BG97" s="57">
        <v>0</v>
      </c>
      <c r="BH97" s="57">
        <v>0</v>
      </c>
      <c r="BI97" s="57">
        <v>0</v>
      </c>
      <c r="BJ97" s="58">
        <v>0</v>
      </c>
      <c r="BK97" s="57">
        <v>0</v>
      </c>
      <c r="BL97" s="57">
        <v>0</v>
      </c>
      <c r="BM97" s="57">
        <v>0</v>
      </c>
      <c r="BN97" s="57">
        <v>0</v>
      </c>
      <c r="BO97" s="57">
        <v>0</v>
      </c>
      <c r="BP97" s="57">
        <v>0</v>
      </c>
      <c r="BQ97" s="57">
        <v>0</v>
      </c>
      <c r="BR97" s="57">
        <v>0</v>
      </c>
      <c r="BS97" s="57">
        <v>0</v>
      </c>
      <c r="BT97" s="57">
        <v>0</v>
      </c>
      <c r="BU97" s="57">
        <v>0</v>
      </c>
      <c r="BV97" s="57">
        <v>0</v>
      </c>
      <c r="BW97" s="57">
        <v>0</v>
      </c>
      <c r="BX97" s="57">
        <v>0</v>
      </c>
      <c r="BY97" s="57">
        <v>0</v>
      </c>
      <c r="BZ97" s="57">
        <v>0</v>
      </c>
      <c r="CA97" s="57">
        <v>0</v>
      </c>
      <c r="CB97" s="57">
        <v>0</v>
      </c>
      <c r="CC97" s="57">
        <v>0</v>
      </c>
      <c r="CD97" s="57">
        <v>0</v>
      </c>
      <c r="CE97" s="57">
        <v>0</v>
      </c>
      <c r="CF97" s="57">
        <v>0</v>
      </c>
      <c r="CG97" s="57">
        <v>0</v>
      </c>
      <c r="CH97" s="57">
        <v>0</v>
      </c>
      <c r="CI97" s="57">
        <v>0</v>
      </c>
      <c r="CJ97" s="57">
        <v>0</v>
      </c>
      <c r="CK97" s="57">
        <v>0</v>
      </c>
      <c r="CL97" s="57">
        <v>0</v>
      </c>
      <c r="CM97" s="57">
        <v>0</v>
      </c>
      <c r="CN97" s="57">
        <v>0</v>
      </c>
      <c r="CO97" s="57">
        <v>0</v>
      </c>
      <c r="CP97" s="57">
        <v>0</v>
      </c>
      <c r="CQ97" s="57">
        <v>0</v>
      </c>
      <c r="CR97" s="57">
        <v>0</v>
      </c>
      <c r="CS97" s="57">
        <v>0</v>
      </c>
      <c r="CT97" s="57">
        <v>0</v>
      </c>
      <c r="CU97" s="57">
        <v>0</v>
      </c>
      <c r="CV97" s="57">
        <v>0</v>
      </c>
      <c r="CW97" s="57">
        <v>0</v>
      </c>
      <c r="CX97" s="57">
        <v>0</v>
      </c>
      <c r="CY97" s="57">
        <v>0</v>
      </c>
      <c r="CZ97" s="57">
        <v>0</v>
      </c>
      <c r="DA97" s="57">
        <v>0</v>
      </c>
      <c r="DB97" s="57">
        <v>0</v>
      </c>
      <c r="DC97" s="57">
        <v>0</v>
      </c>
      <c r="DD97" s="57">
        <v>0</v>
      </c>
      <c r="DE97" s="57">
        <v>0</v>
      </c>
      <c r="DF97" s="57">
        <v>0</v>
      </c>
      <c r="DG97" s="57">
        <v>0</v>
      </c>
      <c r="DH97" s="57">
        <v>0</v>
      </c>
      <c r="DI97" s="57">
        <v>0</v>
      </c>
      <c r="DJ97" s="57">
        <v>0</v>
      </c>
      <c r="DK97" s="57">
        <v>0</v>
      </c>
      <c r="DL97" s="57">
        <v>0</v>
      </c>
      <c r="DM97" s="57">
        <v>0</v>
      </c>
      <c r="DN97" s="57">
        <v>0</v>
      </c>
      <c r="DO97" s="57">
        <v>0</v>
      </c>
      <c r="DP97" s="57">
        <v>0</v>
      </c>
      <c r="DQ97" s="57">
        <v>0</v>
      </c>
      <c r="DR97" s="57">
        <v>0</v>
      </c>
      <c r="DS97" s="57">
        <v>0</v>
      </c>
      <c r="DT97" s="57">
        <v>0</v>
      </c>
      <c r="DU97" s="57">
        <v>0</v>
      </c>
      <c r="DV97" s="57">
        <v>0</v>
      </c>
      <c r="DW97" s="57">
        <v>0</v>
      </c>
      <c r="DX97" s="57">
        <v>0</v>
      </c>
      <c r="DY97" s="57">
        <v>0</v>
      </c>
      <c r="DZ97" s="57">
        <v>0</v>
      </c>
      <c r="EA97" s="57">
        <v>0</v>
      </c>
      <c r="EB97" s="57">
        <v>0</v>
      </c>
      <c r="EC97" s="57">
        <v>0</v>
      </c>
      <c r="ED97" s="57">
        <v>0</v>
      </c>
      <c r="EE97" s="57">
        <v>0</v>
      </c>
      <c r="EF97" s="57">
        <v>0</v>
      </c>
      <c r="EG97" s="57">
        <v>0</v>
      </c>
      <c r="EH97" s="57">
        <v>0</v>
      </c>
    </row>
    <row r="98" spans="1:138">
      <c r="A98" s="54" t="s">
        <v>298</v>
      </c>
      <c r="B98" s="54" t="s">
        <v>4</v>
      </c>
      <c r="C98" s="55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0</v>
      </c>
      <c r="Z98" s="56">
        <v>0</v>
      </c>
      <c r="AA98" s="56">
        <v>0</v>
      </c>
      <c r="AB98" s="58">
        <v>0</v>
      </c>
      <c r="AC98" s="58">
        <v>0</v>
      </c>
      <c r="AD98" s="58">
        <v>0</v>
      </c>
      <c r="AE98" s="58">
        <v>0</v>
      </c>
      <c r="AF98" s="59">
        <v>0</v>
      </c>
      <c r="AG98" s="59">
        <v>0</v>
      </c>
      <c r="AH98" s="58">
        <v>0</v>
      </c>
      <c r="AI98" s="57">
        <v>0</v>
      </c>
      <c r="AJ98" s="57">
        <v>0</v>
      </c>
      <c r="AK98" s="57">
        <v>0</v>
      </c>
      <c r="AL98" s="57">
        <v>0</v>
      </c>
      <c r="AM98" s="57">
        <v>0</v>
      </c>
      <c r="AN98" s="57">
        <v>0</v>
      </c>
      <c r="AO98" s="57">
        <v>0</v>
      </c>
      <c r="AP98" s="57">
        <v>0</v>
      </c>
      <c r="AQ98" s="57">
        <v>0</v>
      </c>
      <c r="AR98" s="57">
        <v>0</v>
      </c>
      <c r="AS98" s="57">
        <v>0</v>
      </c>
      <c r="AT98" s="57">
        <v>0</v>
      </c>
      <c r="AU98" s="57">
        <v>0</v>
      </c>
      <c r="AV98" s="57">
        <v>0</v>
      </c>
      <c r="AW98" s="57">
        <v>0</v>
      </c>
      <c r="AX98" s="57">
        <v>0</v>
      </c>
      <c r="AY98" s="57">
        <v>0</v>
      </c>
      <c r="AZ98" s="57">
        <v>0</v>
      </c>
      <c r="BA98" s="57">
        <v>0</v>
      </c>
      <c r="BB98" s="57">
        <v>0</v>
      </c>
      <c r="BC98" s="57">
        <v>0</v>
      </c>
      <c r="BD98" s="57">
        <v>0</v>
      </c>
      <c r="BE98" s="57">
        <v>0</v>
      </c>
      <c r="BF98" s="57">
        <v>0</v>
      </c>
      <c r="BG98" s="57">
        <v>0</v>
      </c>
      <c r="BH98" s="57">
        <v>0</v>
      </c>
      <c r="BI98" s="57">
        <v>0</v>
      </c>
      <c r="BJ98" s="58">
        <v>0</v>
      </c>
      <c r="BK98" s="57">
        <v>0</v>
      </c>
      <c r="BL98" s="57">
        <v>0</v>
      </c>
      <c r="BM98" s="57">
        <v>0</v>
      </c>
      <c r="BN98" s="57">
        <v>0</v>
      </c>
      <c r="BO98" s="57">
        <v>0</v>
      </c>
      <c r="BP98" s="57">
        <v>0</v>
      </c>
      <c r="BQ98" s="57">
        <v>0</v>
      </c>
      <c r="BR98" s="57">
        <v>0</v>
      </c>
      <c r="BS98" s="57">
        <v>0</v>
      </c>
      <c r="BT98" s="57">
        <v>0</v>
      </c>
      <c r="BU98" s="57">
        <v>0</v>
      </c>
      <c r="BV98" s="57">
        <v>0</v>
      </c>
      <c r="BW98" s="57">
        <v>0</v>
      </c>
      <c r="BX98" s="57">
        <v>0</v>
      </c>
      <c r="BY98" s="57">
        <v>0</v>
      </c>
      <c r="BZ98" s="57">
        <v>0</v>
      </c>
      <c r="CA98" s="57">
        <v>0</v>
      </c>
      <c r="CB98" s="57">
        <v>0</v>
      </c>
      <c r="CC98" s="57">
        <v>0</v>
      </c>
      <c r="CD98" s="57">
        <v>0</v>
      </c>
      <c r="CE98" s="57">
        <v>0</v>
      </c>
      <c r="CF98" s="57">
        <v>0</v>
      </c>
      <c r="CG98" s="57">
        <v>0</v>
      </c>
      <c r="CH98" s="57">
        <v>0</v>
      </c>
      <c r="CI98" s="57">
        <v>0</v>
      </c>
      <c r="CJ98" s="57">
        <v>0</v>
      </c>
      <c r="CK98" s="57">
        <v>0</v>
      </c>
      <c r="CL98" s="57">
        <v>0</v>
      </c>
      <c r="CM98" s="57">
        <v>0</v>
      </c>
      <c r="CN98" s="57">
        <v>0</v>
      </c>
      <c r="CO98" s="57">
        <v>0</v>
      </c>
      <c r="CP98" s="57">
        <v>0</v>
      </c>
      <c r="CQ98" s="57">
        <v>0</v>
      </c>
      <c r="CR98" s="57">
        <v>0</v>
      </c>
      <c r="CS98" s="57">
        <v>0</v>
      </c>
      <c r="CT98" s="57">
        <v>0</v>
      </c>
      <c r="CU98" s="57">
        <v>0</v>
      </c>
      <c r="CV98" s="57">
        <v>0</v>
      </c>
      <c r="CW98" s="57">
        <v>0</v>
      </c>
      <c r="CX98" s="57">
        <v>0</v>
      </c>
      <c r="CY98" s="57">
        <v>0</v>
      </c>
      <c r="CZ98" s="57">
        <v>0</v>
      </c>
      <c r="DA98" s="57">
        <v>0</v>
      </c>
      <c r="DB98" s="57">
        <v>0</v>
      </c>
      <c r="DC98" s="57">
        <v>0</v>
      </c>
      <c r="DD98" s="57">
        <v>0</v>
      </c>
      <c r="DE98" s="57">
        <v>0</v>
      </c>
      <c r="DF98" s="57">
        <v>0</v>
      </c>
      <c r="DG98" s="57">
        <v>0</v>
      </c>
      <c r="DH98" s="57">
        <v>0</v>
      </c>
      <c r="DI98" s="57">
        <v>0</v>
      </c>
      <c r="DJ98" s="57">
        <v>0</v>
      </c>
      <c r="DK98" s="57">
        <v>0</v>
      </c>
      <c r="DL98" s="57">
        <v>0</v>
      </c>
      <c r="DM98" s="57">
        <v>0</v>
      </c>
      <c r="DN98" s="57">
        <v>0</v>
      </c>
      <c r="DO98" s="57">
        <v>0</v>
      </c>
      <c r="DP98" s="57">
        <v>0</v>
      </c>
      <c r="DQ98" s="57">
        <v>0</v>
      </c>
      <c r="DR98" s="57">
        <v>0</v>
      </c>
      <c r="DS98" s="57">
        <v>0</v>
      </c>
      <c r="DT98" s="57">
        <v>0</v>
      </c>
      <c r="DU98" s="57">
        <v>0</v>
      </c>
      <c r="DV98" s="57">
        <v>0</v>
      </c>
      <c r="DW98" s="57">
        <v>0</v>
      </c>
      <c r="DX98" s="57">
        <v>0</v>
      </c>
      <c r="DY98" s="57">
        <v>0</v>
      </c>
      <c r="DZ98" s="57">
        <v>0</v>
      </c>
      <c r="EA98" s="57">
        <v>0</v>
      </c>
      <c r="EB98" s="57">
        <v>0</v>
      </c>
      <c r="EC98" s="57">
        <v>0</v>
      </c>
      <c r="ED98" s="57">
        <v>0</v>
      </c>
      <c r="EE98" s="57">
        <v>0</v>
      </c>
      <c r="EF98" s="57">
        <v>0</v>
      </c>
      <c r="EG98" s="57">
        <v>0</v>
      </c>
      <c r="EH98" s="57">
        <v>0</v>
      </c>
    </row>
    <row r="99" spans="1:138">
      <c r="A99" s="54" t="s">
        <v>298</v>
      </c>
      <c r="B99" s="54" t="s">
        <v>5</v>
      </c>
      <c r="C99" s="55">
        <v>1170.3300000000002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56">
        <v>0</v>
      </c>
      <c r="Z99" s="56">
        <v>0</v>
      </c>
      <c r="AA99" s="56">
        <v>0</v>
      </c>
      <c r="AB99" s="58">
        <v>0</v>
      </c>
      <c r="AC99" s="58">
        <v>1170.3300000000002</v>
      </c>
      <c r="AD99" s="58">
        <v>0</v>
      </c>
      <c r="AE99" s="58">
        <v>0</v>
      </c>
      <c r="AF99" s="59">
        <v>0</v>
      </c>
      <c r="AG99" s="59">
        <v>0</v>
      </c>
      <c r="AH99" s="58">
        <v>0</v>
      </c>
      <c r="AI99" s="57">
        <v>0</v>
      </c>
      <c r="AJ99" s="57">
        <v>0</v>
      </c>
      <c r="AK99" s="57">
        <v>0</v>
      </c>
      <c r="AL99" s="57">
        <v>0</v>
      </c>
      <c r="AM99" s="57">
        <v>0</v>
      </c>
      <c r="AN99" s="57">
        <v>0</v>
      </c>
      <c r="AO99" s="57">
        <v>0</v>
      </c>
      <c r="AP99" s="57">
        <v>86.83</v>
      </c>
      <c r="AQ99" s="57">
        <v>0</v>
      </c>
      <c r="AR99" s="57">
        <v>0</v>
      </c>
      <c r="AS99" s="57">
        <v>0</v>
      </c>
      <c r="AT99" s="57">
        <v>0</v>
      </c>
      <c r="AU99" s="57">
        <v>909.84</v>
      </c>
      <c r="AV99" s="57">
        <v>173.66</v>
      </c>
      <c r="AW99" s="57">
        <v>0</v>
      </c>
      <c r="AX99" s="57">
        <v>0</v>
      </c>
      <c r="AY99" s="57">
        <v>0</v>
      </c>
      <c r="AZ99" s="57">
        <v>0</v>
      </c>
      <c r="BA99" s="57">
        <v>0</v>
      </c>
      <c r="BB99" s="57">
        <v>0</v>
      </c>
      <c r="BC99" s="57">
        <v>0</v>
      </c>
      <c r="BD99" s="57">
        <v>0</v>
      </c>
      <c r="BE99" s="57">
        <v>0</v>
      </c>
      <c r="BF99" s="57">
        <v>0</v>
      </c>
      <c r="BG99" s="57">
        <v>0</v>
      </c>
      <c r="BH99" s="57">
        <v>0</v>
      </c>
      <c r="BI99" s="57">
        <v>0</v>
      </c>
      <c r="BJ99" s="58">
        <v>0</v>
      </c>
      <c r="BK99" s="57">
        <v>0</v>
      </c>
      <c r="BL99" s="57">
        <v>0</v>
      </c>
      <c r="BM99" s="57">
        <v>0</v>
      </c>
      <c r="BN99" s="57">
        <v>0</v>
      </c>
      <c r="BO99" s="57">
        <v>0</v>
      </c>
      <c r="BP99" s="57">
        <v>0</v>
      </c>
      <c r="BQ99" s="57">
        <v>0</v>
      </c>
      <c r="BR99" s="57">
        <v>0</v>
      </c>
      <c r="BS99" s="57">
        <v>0</v>
      </c>
      <c r="BT99" s="57">
        <v>0</v>
      </c>
      <c r="BU99" s="57">
        <v>0</v>
      </c>
      <c r="BV99" s="57">
        <v>0</v>
      </c>
      <c r="BW99" s="57">
        <v>0</v>
      </c>
      <c r="BX99" s="57">
        <v>0</v>
      </c>
      <c r="BY99" s="57">
        <v>0</v>
      </c>
      <c r="BZ99" s="57">
        <v>0</v>
      </c>
      <c r="CA99" s="57">
        <v>0</v>
      </c>
      <c r="CB99" s="57">
        <v>0</v>
      </c>
      <c r="CC99" s="57">
        <v>0</v>
      </c>
      <c r="CD99" s="57">
        <v>0</v>
      </c>
      <c r="CE99" s="57">
        <v>0</v>
      </c>
      <c r="CF99" s="57">
        <v>0</v>
      </c>
      <c r="CG99" s="57">
        <v>0</v>
      </c>
      <c r="CH99" s="57">
        <v>0</v>
      </c>
      <c r="CI99" s="57">
        <v>0</v>
      </c>
      <c r="CJ99" s="57">
        <v>0</v>
      </c>
      <c r="CK99" s="57">
        <v>0</v>
      </c>
      <c r="CL99" s="57">
        <v>0</v>
      </c>
      <c r="CM99" s="57">
        <v>0</v>
      </c>
      <c r="CN99" s="57">
        <v>0</v>
      </c>
      <c r="CO99" s="57">
        <v>0</v>
      </c>
      <c r="CP99" s="57">
        <v>0</v>
      </c>
      <c r="CQ99" s="57">
        <v>0</v>
      </c>
      <c r="CR99" s="57">
        <v>0</v>
      </c>
      <c r="CS99" s="57">
        <v>0</v>
      </c>
      <c r="CT99" s="57">
        <v>0</v>
      </c>
      <c r="CU99" s="57">
        <v>0</v>
      </c>
      <c r="CV99" s="57">
        <v>0</v>
      </c>
      <c r="CW99" s="57">
        <v>0</v>
      </c>
      <c r="CX99" s="57">
        <v>0</v>
      </c>
      <c r="CY99" s="57">
        <v>0</v>
      </c>
      <c r="CZ99" s="57">
        <v>0</v>
      </c>
      <c r="DA99" s="57">
        <v>0</v>
      </c>
      <c r="DB99" s="57">
        <v>0</v>
      </c>
      <c r="DC99" s="57">
        <v>0</v>
      </c>
      <c r="DD99" s="57">
        <v>0</v>
      </c>
      <c r="DE99" s="57">
        <v>0</v>
      </c>
      <c r="DF99" s="57">
        <v>0</v>
      </c>
      <c r="DG99" s="57">
        <v>0</v>
      </c>
      <c r="DH99" s="57">
        <v>0</v>
      </c>
      <c r="DI99" s="57">
        <v>0</v>
      </c>
      <c r="DJ99" s="57">
        <v>0</v>
      </c>
      <c r="DK99" s="57">
        <v>0</v>
      </c>
      <c r="DL99" s="57">
        <v>0</v>
      </c>
      <c r="DM99" s="57">
        <v>0</v>
      </c>
      <c r="DN99" s="57">
        <v>0</v>
      </c>
      <c r="DO99" s="57">
        <v>0</v>
      </c>
      <c r="DP99" s="57">
        <v>0</v>
      </c>
      <c r="DQ99" s="57">
        <v>0</v>
      </c>
      <c r="DR99" s="57">
        <v>0</v>
      </c>
      <c r="DS99" s="57">
        <v>0</v>
      </c>
      <c r="DT99" s="57">
        <v>0</v>
      </c>
      <c r="DU99" s="57">
        <v>0</v>
      </c>
      <c r="DV99" s="57">
        <v>0</v>
      </c>
      <c r="DW99" s="57">
        <v>0</v>
      </c>
      <c r="DX99" s="57">
        <v>0</v>
      </c>
      <c r="DY99" s="57">
        <v>0</v>
      </c>
      <c r="DZ99" s="57">
        <v>0</v>
      </c>
      <c r="EA99" s="57">
        <v>0</v>
      </c>
      <c r="EB99" s="57">
        <v>0</v>
      </c>
      <c r="EC99" s="57">
        <v>0</v>
      </c>
      <c r="ED99" s="57">
        <v>0</v>
      </c>
      <c r="EE99" s="57">
        <v>0</v>
      </c>
      <c r="EF99" s="57">
        <v>0</v>
      </c>
      <c r="EG99" s="57">
        <v>0</v>
      </c>
      <c r="EH99" s="57">
        <v>0</v>
      </c>
    </row>
    <row r="100" spans="1:138">
      <c r="A100" s="54" t="s">
        <v>298</v>
      </c>
      <c r="B100" s="54" t="s">
        <v>306</v>
      </c>
      <c r="C100" s="55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8">
        <v>0</v>
      </c>
      <c r="AC100" s="58">
        <v>0</v>
      </c>
      <c r="AD100" s="58">
        <v>0</v>
      </c>
      <c r="AE100" s="58">
        <v>0</v>
      </c>
      <c r="AF100" s="59">
        <v>0</v>
      </c>
      <c r="AG100" s="59">
        <v>0</v>
      </c>
      <c r="AH100" s="58">
        <v>0</v>
      </c>
      <c r="AI100" s="57">
        <v>0</v>
      </c>
      <c r="AJ100" s="57">
        <v>0</v>
      </c>
      <c r="AK100" s="57">
        <v>0</v>
      </c>
      <c r="AL100" s="57">
        <v>0</v>
      </c>
      <c r="AM100" s="57">
        <v>0</v>
      </c>
      <c r="AN100" s="57">
        <v>0</v>
      </c>
      <c r="AO100" s="57">
        <v>0</v>
      </c>
      <c r="AP100" s="57">
        <v>0</v>
      </c>
      <c r="AQ100" s="57">
        <v>0</v>
      </c>
      <c r="AR100" s="57">
        <v>0</v>
      </c>
      <c r="AS100" s="57">
        <v>0</v>
      </c>
      <c r="AT100" s="57">
        <v>0</v>
      </c>
      <c r="AU100" s="57">
        <v>0</v>
      </c>
      <c r="AV100" s="57">
        <v>0</v>
      </c>
      <c r="AW100" s="57">
        <v>0</v>
      </c>
      <c r="AX100" s="57">
        <v>0</v>
      </c>
      <c r="AY100" s="57">
        <v>0</v>
      </c>
      <c r="AZ100" s="57">
        <v>0</v>
      </c>
      <c r="BA100" s="57">
        <v>0</v>
      </c>
      <c r="BB100" s="57">
        <v>0</v>
      </c>
      <c r="BC100" s="57">
        <v>0</v>
      </c>
      <c r="BD100" s="57">
        <v>0</v>
      </c>
      <c r="BE100" s="57">
        <v>0</v>
      </c>
      <c r="BF100" s="57">
        <v>0</v>
      </c>
      <c r="BG100" s="57">
        <v>0</v>
      </c>
      <c r="BH100" s="57">
        <v>0</v>
      </c>
      <c r="BI100" s="57">
        <v>0</v>
      </c>
      <c r="BJ100" s="58">
        <v>0</v>
      </c>
      <c r="BK100" s="57">
        <v>0</v>
      </c>
      <c r="BL100" s="57">
        <v>0</v>
      </c>
      <c r="BM100" s="57">
        <v>0</v>
      </c>
      <c r="BN100" s="57">
        <v>0</v>
      </c>
      <c r="BO100" s="57">
        <v>0</v>
      </c>
      <c r="BP100" s="57">
        <v>0</v>
      </c>
      <c r="BQ100" s="57">
        <v>0</v>
      </c>
      <c r="BR100" s="57">
        <v>0</v>
      </c>
      <c r="BS100" s="57">
        <v>0</v>
      </c>
      <c r="BT100" s="57">
        <v>0</v>
      </c>
      <c r="BU100" s="57">
        <v>0</v>
      </c>
      <c r="BV100" s="57">
        <v>0</v>
      </c>
      <c r="BW100" s="57">
        <v>0</v>
      </c>
      <c r="BX100" s="57">
        <v>0</v>
      </c>
      <c r="BY100" s="57">
        <v>0</v>
      </c>
      <c r="BZ100" s="57">
        <v>0</v>
      </c>
      <c r="CA100" s="57">
        <v>0</v>
      </c>
      <c r="CB100" s="57">
        <v>0</v>
      </c>
      <c r="CC100" s="57">
        <v>0</v>
      </c>
      <c r="CD100" s="57">
        <v>0</v>
      </c>
      <c r="CE100" s="57">
        <v>0</v>
      </c>
      <c r="CF100" s="57">
        <v>0</v>
      </c>
      <c r="CG100" s="57">
        <v>0</v>
      </c>
      <c r="CH100" s="57">
        <v>0</v>
      </c>
      <c r="CI100" s="57">
        <v>0</v>
      </c>
      <c r="CJ100" s="57">
        <v>0</v>
      </c>
      <c r="CK100" s="57">
        <v>0</v>
      </c>
      <c r="CL100" s="57">
        <v>0</v>
      </c>
      <c r="CM100" s="57">
        <v>0</v>
      </c>
      <c r="CN100" s="57">
        <v>0</v>
      </c>
      <c r="CO100" s="57">
        <v>0</v>
      </c>
      <c r="CP100" s="57">
        <v>0</v>
      </c>
      <c r="CQ100" s="57">
        <v>0</v>
      </c>
      <c r="CR100" s="57">
        <v>0</v>
      </c>
      <c r="CS100" s="57">
        <v>0</v>
      </c>
      <c r="CT100" s="57">
        <v>0</v>
      </c>
      <c r="CU100" s="57">
        <v>0</v>
      </c>
      <c r="CV100" s="57">
        <v>0</v>
      </c>
      <c r="CW100" s="57">
        <v>0</v>
      </c>
      <c r="CX100" s="57">
        <v>0</v>
      </c>
      <c r="CY100" s="57">
        <v>0</v>
      </c>
      <c r="CZ100" s="57">
        <v>0</v>
      </c>
      <c r="DA100" s="57">
        <v>0</v>
      </c>
      <c r="DB100" s="57">
        <v>0</v>
      </c>
      <c r="DC100" s="57">
        <v>0</v>
      </c>
      <c r="DD100" s="57">
        <v>0</v>
      </c>
      <c r="DE100" s="57">
        <v>0</v>
      </c>
      <c r="DF100" s="57">
        <v>0</v>
      </c>
      <c r="DG100" s="57">
        <v>0</v>
      </c>
      <c r="DH100" s="57">
        <v>0</v>
      </c>
      <c r="DI100" s="57">
        <v>0</v>
      </c>
      <c r="DJ100" s="57">
        <v>0</v>
      </c>
      <c r="DK100" s="57">
        <v>0</v>
      </c>
      <c r="DL100" s="57">
        <v>0</v>
      </c>
      <c r="DM100" s="57">
        <v>0</v>
      </c>
      <c r="DN100" s="57">
        <v>0</v>
      </c>
      <c r="DO100" s="57">
        <v>0</v>
      </c>
      <c r="DP100" s="57">
        <v>0</v>
      </c>
      <c r="DQ100" s="57">
        <v>0</v>
      </c>
      <c r="DR100" s="57">
        <v>0</v>
      </c>
      <c r="DS100" s="57">
        <v>0</v>
      </c>
      <c r="DT100" s="57">
        <v>0</v>
      </c>
      <c r="DU100" s="57">
        <v>0</v>
      </c>
      <c r="DV100" s="57">
        <v>0</v>
      </c>
      <c r="DW100" s="57">
        <v>0</v>
      </c>
      <c r="DX100" s="57">
        <v>0</v>
      </c>
      <c r="DY100" s="57">
        <v>0</v>
      </c>
      <c r="DZ100" s="57">
        <v>0</v>
      </c>
      <c r="EA100" s="57">
        <v>0</v>
      </c>
      <c r="EB100" s="57">
        <v>0</v>
      </c>
      <c r="EC100" s="57">
        <v>0</v>
      </c>
      <c r="ED100" s="57">
        <v>0</v>
      </c>
      <c r="EE100" s="57">
        <v>0</v>
      </c>
      <c r="EF100" s="57">
        <v>0</v>
      </c>
      <c r="EG100" s="57">
        <v>0</v>
      </c>
      <c r="EH100" s="57">
        <v>0</v>
      </c>
    </row>
    <row r="101" spans="1:138">
      <c r="A101" s="54" t="s">
        <v>298</v>
      </c>
      <c r="B101" s="54" t="s">
        <v>307</v>
      </c>
      <c r="C101" s="55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8">
        <v>0</v>
      </c>
      <c r="AC101" s="58">
        <v>0</v>
      </c>
      <c r="AD101" s="58">
        <v>0</v>
      </c>
      <c r="AE101" s="58">
        <v>0</v>
      </c>
      <c r="AF101" s="59">
        <v>0</v>
      </c>
      <c r="AG101" s="59">
        <v>0</v>
      </c>
      <c r="AH101" s="58">
        <v>0</v>
      </c>
      <c r="AI101" s="57">
        <v>0</v>
      </c>
      <c r="AJ101" s="57">
        <v>0</v>
      </c>
      <c r="AK101" s="57">
        <v>0</v>
      </c>
      <c r="AL101" s="57">
        <v>0</v>
      </c>
      <c r="AM101" s="57">
        <v>0</v>
      </c>
      <c r="AN101" s="57">
        <v>0</v>
      </c>
      <c r="AO101" s="57">
        <v>0</v>
      </c>
      <c r="AP101" s="57">
        <v>0</v>
      </c>
      <c r="AQ101" s="57">
        <v>0</v>
      </c>
      <c r="AR101" s="57">
        <v>0</v>
      </c>
      <c r="AS101" s="57">
        <v>0</v>
      </c>
      <c r="AT101" s="57">
        <v>0</v>
      </c>
      <c r="AU101" s="57">
        <v>0</v>
      </c>
      <c r="AV101" s="57">
        <v>0</v>
      </c>
      <c r="AW101" s="57">
        <v>0</v>
      </c>
      <c r="AX101" s="57">
        <v>0</v>
      </c>
      <c r="AY101" s="57">
        <v>0</v>
      </c>
      <c r="AZ101" s="57">
        <v>0</v>
      </c>
      <c r="BA101" s="57">
        <v>0</v>
      </c>
      <c r="BB101" s="57">
        <v>0</v>
      </c>
      <c r="BC101" s="57">
        <v>0</v>
      </c>
      <c r="BD101" s="57">
        <v>0</v>
      </c>
      <c r="BE101" s="57">
        <v>0</v>
      </c>
      <c r="BF101" s="57">
        <v>0</v>
      </c>
      <c r="BG101" s="57">
        <v>0</v>
      </c>
      <c r="BH101" s="57">
        <v>0</v>
      </c>
      <c r="BI101" s="57">
        <v>0</v>
      </c>
      <c r="BJ101" s="58">
        <v>0</v>
      </c>
      <c r="BK101" s="57">
        <v>0</v>
      </c>
      <c r="BL101" s="57">
        <v>0</v>
      </c>
      <c r="BM101" s="57">
        <v>0</v>
      </c>
      <c r="BN101" s="57">
        <v>0</v>
      </c>
      <c r="BO101" s="57">
        <v>0</v>
      </c>
      <c r="BP101" s="57">
        <v>0</v>
      </c>
      <c r="BQ101" s="57">
        <v>0</v>
      </c>
      <c r="BR101" s="57">
        <v>0</v>
      </c>
      <c r="BS101" s="57">
        <v>0</v>
      </c>
      <c r="BT101" s="57">
        <v>0</v>
      </c>
      <c r="BU101" s="57">
        <v>0</v>
      </c>
      <c r="BV101" s="57">
        <v>0</v>
      </c>
      <c r="BW101" s="57">
        <v>0</v>
      </c>
      <c r="BX101" s="57">
        <v>0</v>
      </c>
      <c r="BY101" s="57">
        <v>0</v>
      </c>
      <c r="BZ101" s="57">
        <v>0</v>
      </c>
      <c r="CA101" s="57">
        <v>0</v>
      </c>
      <c r="CB101" s="57">
        <v>0</v>
      </c>
      <c r="CC101" s="57">
        <v>0</v>
      </c>
      <c r="CD101" s="57">
        <v>0</v>
      </c>
      <c r="CE101" s="57">
        <v>0</v>
      </c>
      <c r="CF101" s="57">
        <v>0</v>
      </c>
      <c r="CG101" s="57">
        <v>0</v>
      </c>
      <c r="CH101" s="57">
        <v>0</v>
      </c>
      <c r="CI101" s="57">
        <v>0</v>
      </c>
      <c r="CJ101" s="57">
        <v>0</v>
      </c>
      <c r="CK101" s="57">
        <v>0</v>
      </c>
      <c r="CL101" s="57">
        <v>0</v>
      </c>
      <c r="CM101" s="57">
        <v>0</v>
      </c>
      <c r="CN101" s="57">
        <v>0</v>
      </c>
      <c r="CO101" s="57">
        <v>0</v>
      </c>
      <c r="CP101" s="57">
        <v>0</v>
      </c>
      <c r="CQ101" s="57">
        <v>0</v>
      </c>
      <c r="CR101" s="57">
        <v>0</v>
      </c>
      <c r="CS101" s="57">
        <v>0</v>
      </c>
      <c r="CT101" s="57">
        <v>0</v>
      </c>
      <c r="CU101" s="57">
        <v>0</v>
      </c>
      <c r="CV101" s="57">
        <v>0</v>
      </c>
      <c r="CW101" s="57">
        <v>0</v>
      </c>
      <c r="CX101" s="57">
        <v>0</v>
      </c>
      <c r="CY101" s="57">
        <v>0</v>
      </c>
      <c r="CZ101" s="57">
        <v>0</v>
      </c>
      <c r="DA101" s="57">
        <v>0</v>
      </c>
      <c r="DB101" s="57">
        <v>0</v>
      </c>
      <c r="DC101" s="57">
        <v>0</v>
      </c>
      <c r="DD101" s="57">
        <v>0</v>
      </c>
      <c r="DE101" s="57">
        <v>0</v>
      </c>
      <c r="DF101" s="57">
        <v>0</v>
      </c>
      <c r="DG101" s="57">
        <v>0</v>
      </c>
      <c r="DH101" s="57">
        <v>0</v>
      </c>
      <c r="DI101" s="57">
        <v>0</v>
      </c>
      <c r="DJ101" s="57">
        <v>0</v>
      </c>
      <c r="DK101" s="57">
        <v>0</v>
      </c>
      <c r="DL101" s="57">
        <v>0</v>
      </c>
      <c r="DM101" s="57">
        <v>0</v>
      </c>
      <c r="DN101" s="57">
        <v>0</v>
      </c>
      <c r="DO101" s="57">
        <v>0</v>
      </c>
      <c r="DP101" s="57">
        <v>0</v>
      </c>
      <c r="DQ101" s="57">
        <v>0</v>
      </c>
      <c r="DR101" s="57">
        <v>0</v>
      </c>
      <c r="DS101" s="57">
        <v>0</v>
      </c>
      <c r="DT101" s="57">
        <v>0</v>
      </c>
      <c r="DU101" s="57">
        <v>0</v>
      </c>
      <c r="DV101" s="57">
        <v>0</v>
      </c>
      <c r="DW101" s="57">
        <v>0</v>
      </c>
      <c r="DX101" s="57">
        <v>0</v>
      </c>
      <c r="DY101" s="57">
        <v>0</v>
      </c>
      <c r="DZ101" s="57">
        <v>0</v>
      </c>
      <c r="EA101" s="57">
        <v>0</v>
      </c>
      <c r="EB101" s="57">
        <v>0</v>
      </c>
      <c r="EC101" s="57">
        <v>0</v>
      </c>
      <c r="ED101" s="57">
        <v>0</v>
      </c>
      <c r="EE101" s="57">
        <v>0</v>
      </c>
      <c r="EF101" s="57">
        <v>0</v>
      </c>
      <c r="EG101" s="57">
        <v>0</v>
      </c>
      <c r="EH101" s="57">
        <v>0</v>
      </c>
    </row>
    <row r="102" spans="1:138">
      <c r="A102" s="54" t="s">
        <v>298</v>
      </c>
      <c r="B102" s="54" t="s">
        <v>308</v>
      </c>
      <c r="C102" s="55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8">
        <v>0</v>
      </c>
      <c r="AC102" s="58">
        <v>0</v>
      </c>
      <c r="AD102" s="58">
        <v>0</v>
      </c>
      <c r="AE102" s="58">
        <v>0</v>
      </c>
      <c r="AF102" s="59">
        <v>0</v>
      </c>
      <c r="AG102" s="59">
        <v>0</v>
      </c>
      <c r="AH102" s="58">
        <v>0</v>
      </c>
      <c r="AI102" s="57">
        <v>0</v>
      </c>
      <c r="AJ102" s="57">
        <v>0</v>
      </c>
      <c r="AK102" s="57">
        <v>0</v>
      </c>
      <c r="AL102" s="57">
        <v>0</v>
      </c>
      <c r="AM102" s="57">
        <v>0</v>
      </c>
      <c r="AN102" s="57">
        <v>0</v>
      </c>
      <c r="AO102" s="57">
        <v>0</v>
      </c>
      <c r="AP102" s="57">
        <v>0</v>
      </c>
      <c r="AQ102" s="57">
        <v>0</v>
      </c>
      <c r="AR102" s="57">
        <v>0</v>
      </c>
      <c r="AS102" s="57">
        <v>0</v>
      </c>
      <c r="AT102" s="57">
        <v>0</v>
      </c>
      <c r="AU102" s="57">
        <v>0</v>
      </c>
      <c r="AV102" s="57">
        <v>0</v>
      </c>
      <c r="AW102" s="57">
        <v>0</v>
      </c>
      <c r="AX102" s="57">
        <v>0</v>
      </c>
      <c r="AY102" s="57">
        <v>0</v>
      </c>
      <c r="AZ102" s="57">
        <v>0</v>
      </c>
      <c r="BA102" s="57">
        <v>0</v>
      </c>
      <c r="BB102" s="57">
        <v>0</v>
      </c>
      <c r="BC102" s="57">
        <v>0</v>
      </c>
      <c r="BD102" s="57">
        <v>0</v>
      </c>
      <c r="BE102" s="57">
        <v>0</v>
      </c>
      <c r="BF102" s="57">
        <v>0</v>
      </c>
      <c r="BG102" s="57">
        <v>0</v>
      </c>
      <c r="BH102" s="57">
        <v>0</v>
      </c>
      <c r="BI102" s="57">
        <v>0</v>
      </c>
      <c r="BJ102" s="58">
        <v>0</v>
      </c>
      <c r="BK102" s="57">
        <v>0</v>
      </c>
      <c r="BL102" s="57">
        <v>0</v>
      </c>
      <c r="BM102" s="57">
        <v>0</v>
      </c>
      <c r="BN102" s="57">
        <v>0</v>
      </c>
      <c r="BO102" s="57">
        <v>0</v>
      </c>
      <c r="BP102" s="57">
        <v>0</v>
      </c>
      <c r="BQ102" s="57">
        <v>0</v>
      </c>
      <c r="BR102" s="57">
        <v>0</v>
      </c>
      <c r="BS102" s="57">
        <v>0</v>
      </c>
      <c r="BT102" s="57">
        <v>0</v>
      </c>
      <c r="BU102" s="57">
        <v>0</v>
      </c>
      <c r="BV102" s="57">
        <v>0</v>
      </c>
      <c r="BW102" s="57">
        <v>0</v>
      </c>
      <c r="BX102" s="57">
        <v>0</v>
      </c>
      <c r="BY102" s="57">
        <v>0</v>
      </c>
      <c r="BZ102" s="57">
        <v>0</v>
      </c>
      <c r="CA102" s="57">
        <v>0</v>
      </c>
      <c r="CB102" s="57">
        <v>0</v>
      </c>
      <c r="CC102" s="57">
        <v>0</v>
      </c>
      <c r="CD102" s="57">
        <v>0</v>
      </c>
      <c r="CE102" s="57">
        <v>0</v>
      </c>
      <c r="CF102" s="57">
        <v>0</v>
      </c>
      <c r="CG102" s="57">
        <v>0</v>
      </c>
      <c r="CH102" s="57">
        <v>0</v>
      </c>
      <c r="CI102" s="57">
        <v>0</v>
      </c>
      <c r="CJ102" s="57">
        <v>0</v>
      </c>
      <c r="CK102" s="57">
        <v>0</v>
      </c>
      <c r="CL102" s="57">
        <v>0</v>
      </c>
      <c r="CM102" s="57">
        <v>0</v>
      </c>
      <c r="CN102" s="57">
        <v>0</v>
      </c>
      <c r="CO102" s="57">
        <v>0</v>
      </c>
      <c r="CP102" s="57">
        <v>0</v>
      </c>
      <c r="CQ102" s="57">
        <v>0</v>
      </c>
      <c r="CR102" s="57">
        <v>0</v>
      </c>
      <c r="CS102" s="57">
        <v>0</v>
      </c>
      <c r="CT102" s="57">
        <v>0</v>
      </c>
      <c r="CU102" s="57">
        <v>0</v>
      </c>
      <c r="CV102" s="57">
        <v>0</v>
      </c>
      <c r="CW102" s="57">
        <v>0</v>
      </c>
      <c r="CX102" s="57">
        <v>0</v>
      </c>
      <c r="CY102" s="57">
        <v>0</v>
      </c>
      <c r="CZ102" s="57">
        <v>0</v>
      </c>
      <c r="DA102" s="57">
        <v>0</v>
      </c>
      <c r="DB102" s="57">
        <v>0</v>
      </c>
      <c r="DC102" s="57">
        <v>0</v>
      </c>
      <c r="DD102" s="57">
        <v>0</v>
      </c>
      <c r="DE102" s="57">
        <v>0</v>
      </c>
      <c r="DF102" s="57">
        <v>0</v>
      </c>
      <c r="DG102" s="57">
        <v>0</v>
      </c>
      <c r="DH102" s="57">
        <v>0</v>
      </c>
      <c r="DI102" s="57">
        <v>0</v>
      </c>
      <c r="DJ102" s="57">
        <v>0</v>
      </c>
      <c r="DK102" s="57">
        <v>0</v>
      </c>
      <c r="DL102" s="57">
        <v>0</v>
      </c>
      <c r="DM102" s="57">
        <v>0</v>
      </c>
      <c r="DN102" s="57">
        <v>0</v>
      </c>
      <c r="DO102" s="57">
        <v>0</v>
      </c>
      <c r="DP102" s="57">
        <v>0</v>
      </c>
      <c r="DQ102" s="57">
        <v>0</v>
      </c>
      <c r="DR102" s="57">
        <v>0</v>
      </c>
      <c r="DS102" s="57">
        <v>0</v>
      </c>
      <c r="DT102" s="57">
        <v>0</v>
      </c>
      <c r="DU102" s="57">
        <v>0</v>
      </c>
      <c r="DV102" s="57">
        <v>0</v>
      </c>
      <c r="DW102" s="57">
        <v>0</v>
      </c>
      <c r="DX102" s="57">
        <v>0</v>
      </c>
      <c r="DY102" s="57">
        <v>0</v>
      </c>
      <c r="DZ102" s="57">
        <v>0</v>
      </c>
      <c r="EA102" s="57">
        <v>0</v>
      </c>
      <c r="EB102" s="57">
        <v>0</v>
      </c>
      <c r="EC102" s="57">
        <v>0</v>
      </c>
      <c r="ED102" s="57">
        <v>0</v>
      </c>
      <c r="EE102" s="57">
        <v>0</v>
      </c>
      <c r="EF102" s="57">
        <v>0</v>
      </c>
      <c r="EG102" s="57">
        <v>0</v>
      </c>
      <c r="EH102" s="57">
        <v>0</v>
      </c>
    </row>
    <row r="103" spans="1:138">
      <c r="A103" s="54" t="s">
        <v>298</v>
      </c>
      <c r="B103" s="54" t="s">
        <v>309</v>
      </c>
      <c r="C103" s="55">
        <v>0</v>
      </c>
      <c r="D103" s="56">
        <v>0</v>
      </c>
      <c r="E103" s="56">
        <v>0</v>
      </c>
      <c r="F103" s="56">
        <v>0</v>
      </c>
      <c r="G103" s="56">
        <v>0</v>
      </c>
      <c r="H103" s="56">
        <v>0</v>
      </c>
      <c r="I103" s="56">
        <v>0</v>
      </c>
      <c r="J103" s="56">
        <v>0</v>
      </c>
      <c r="K103" s="56">
        <v>0</v>
      </c>
      <c r="L103" s="56">
        <v>0</v>
      </c>
      <c r="M103" s="56">
        <v>0</v>
      </c>
      <c r="N103" s="56">
        <v>0</v>
      </c>
      <c r="O103" s="56">
        <v>0</v>
      </c>
      <c r="P103" s="56">
        <v>0</v>
      </c>
      <c r="Q103" s="56">
        <v>0</v>
      </c>
      <c r="R103" s="56">
        <v>0</v>
      </c>
      <c r="S103" s="56">
        <v>0</v>
      </c>
      <c r="T103" s="56">
        <v>0</v>
      </c>
      <c r="U103" s="56">
        <v>0</v>
      </c>
      <c r="V103" s="56">
        <v>0</v>
      </c>
      <c r="W103" s="56">
        <v>0</v>
      </c>
      <c r="X103" s="56">
        <v>0</v>
      </c>
      <c r="Y103" s="56">
        <v>0</v>
      </c>
      <c r="Z103" s="56">
        <v>0</v>
      </c>
      <c r="AA103" s="56">
        <v>0</v>
      </c>
      <c r="AB103" s="58">
        <v>0</v>
      </c>
      <c r="AC103" s="58">
        <v>0</v>
      </c>
      <c r="AD103" s="58">
        <v>0</v>
      </c>
      <c r="AE103" s="58">
        <v>0</v>
      </c>
      <c r="AF103" s="59">
        <v>0</v>
      </c>
      <c r="AG103" s="59">
        <v>0</v>
      </c>
      <c r="AH103" s="58">
        <v>0</v>
      </c>
      <c r="AI103" s="57">
        <v>0</v>
      </c>
      <c r="AJ103" s="57">
        <v>0</v>
      </c>
      <c r="AK103" s="57">
        <v>0</v>
      </c>
      <c r="AL103" s="57">
        <v>0</v>
      </c>
      <c r="AM103" s="57">
        <v>0</v>
      </c>
      <c r="AN103" s="57">
        <v>0</v>
      </c>
      <c r="AO103" s="57">
        <v>0</v>
      </c>
      <c r="AP103" s="57">
        <v>0</v>
      </c>
      <c r="AQ103" s="57">
        <v>0</v>
      </c>
      <c r="AR103" s="57">
        <v>0</v>
      </c>
      <c r="AS103" s="57">
        <v>0</v>
      </c>
      <c r="AT103" s="57">
        <v>0</v>
      </c>
      <c r="AU103" s="57">
        <v>0</v>
      </c>
      <c r="AV103" s="57">
        <v>0</v>
      </c>
      <c r="AW103" s="57">
        <v>0</v>
      </c>
      <c r="AX103" s="57">
        <v>0</v>
      </c>
      <c r="AY103" s="57">
        <v>0</v>
      </c>
      <c r="AZ103" s="57">
        <v>0</v>
      </c>
      <c r="BA103" s="57">
        <v>0</v>
      </c>
      <c r="BB103" s="57">
        <v>0</v>
      </c>
      <c r="BC103" s="57">
        <v>0</v>
      </c>
      <c r="BD103" s="57">
        <v>0</v>
      </c>
      <c r="BE103" s="57">
        <v>0</v>
      </c>
      <c r="BF103" s="57">
        <v>0</v>
      </c>
      <c r="BG103" s="57">
        <v>0</v>
      </c>
      <c r="BH103" s="57">
        <v>0</v>
      </c>
      <c r="BI103" s="57">
        <v>0</v>
      </c>
      <c r="BJ103" s="58">
        <v>0</v>
      </c>
      <c r="BK103" s="57">
        <v>0</v>
      </c>
      <c r="BL103" s="57">
        <v>0</v>
      </c>
      <c r="BM103" s="57">
        <v>0</v>
      </c>
      <c r="BN103" s="57">
        <v>0</v>
      </c>
      <c r="BO103" s="57">
        <v>0</v>
      </c>
      <c r="BP103" s="57">
        <v>0</v>
      </c>
      <c r="BQ103" s="57">
        <v>0</v>
      </c>
      <c r="BR103" s="57">
        <v>0</v>
      </c>
      <c r="BS103" s="57">
        <v>0</v>
      </c>
      <c r="BT103" s="57">
        <v>0</v>
      </c>
      <c r="BU103" s="57">
        <v>0</v>
      </c>
      <c r="BV103" s="57">
        <v>0</v>
      </c>
      <c r="BW103" s="57">
        <v>0</v>
      </c>
      <c r="BX103" s="57">
        <v>0</v>
      </c>
      <c r="BY103" s="57">
        <v>0</v>
      </c>
      <c r="BZ103" s="57">
        <v>0</v>
      </c>
      <c r="CA103" s="57">
        <v>0</v>
      </c>
      <c r="CB103" s="57">
        <v>0</v>
      </c>
      <c r="CC103" s="57">
        <v>0</v>
      </c>
      <c r="CD103" s="57">
        <v>0</v>
      </c>
      <c r="CE103" s="57">
        <v>0</v>
      </c>
      <c r="CF103" s="57">
        <v>0</v>
      </c>
      <c r="CG103" s="57">
        <v>0</v>
      </c>
      <c r="CH103" s="57">
        <v>0</v>
      </c>
      <c r="CI103" s="57">
        <v>0</v>
      </c>
      <c r="CJ103" s="57">
        <v>0</v>
      </c>
      <c r="CK103" s="57">
        <v>0</v>
      </c>
      <c r="CL103" s="57">
        <v>0</v>
      </c>
      <c r="CM103" s="57">
        <v>0</v>
      </c>
      <c r="CN103" s="57">
        <v>0</v>
      </c>
      <c r="CO103" s="57">
        <v>0</v>
      </c>
      <c r="CP103" s="57">
        <v>0</v>
      </c>
      <c r="CQ103" s="57">
        <v>0</v>
      </c>
      <c r="CR103" s="57">
        <v>0</v>
      </c>
      <c r="CS103" s="57">
        <v>0</v>
      </c>
      <c r="CT103" s="57">
        <v>0</v>
      </c>
      <c r="CU103" s="57">
        <v>0</v>
      </c>
      <c r="CV103" s="57">
        <v>0</v>
      </c>
      <c r="CW103" s="57">
        <v>0</v>
      </c>
      <c r="CX103" s="57">
        <v>0</v>
      </c>
      <c r="CY103" s="57">
        <v>0</v>
      </c>
      <c r="CZ103" s="57">
        <v>0</v>
      </c>
      <c r="DA103" s="57">
        <v>0</v>
      </c>
      <c r="DB103" s="57">
        <v>0</v>
      </c>
      <c r="DC103" s="57">
        <v>0</v>
      </c>
      <c r="DD103" s="57">
        <v>0</v>
      </c>
      <c r="DE103" s="57">
        <v>0</v>
      </c>
      <c r="DF103" s="57">
        <v>0</v>
      </c>
      <c r="DG103" s="57">
        <v>0</v>
      </c>
      <c r="DH103" s="57">
        <v>0</v>
      </c>
      <c r="DI103" s="57">
        <v>0</v>
      </c>
      <c r="DJ103" s="57">
        <v>0</v>
      </c>
      <c r="DK103" s="57">
        <v>0</v>
      </c>
      <c r="DL103" s="57">
        <v>0</v>
      </c>
      <c r="DM103" s="57">
        <v>0</v>
      </c>
      <c r="DN103" s="57">
        <v>0</v>
      </c>
      <c r="DO103" s="57">
        <v>0</v>
      </c>
      <c r="DP103" s="57">
        <v>0</v>
      </c>
      <c r="DQ103" s="57">
        <v>0</v>
      </c>
      <c r="DR103" s="57">
        <v>0</v>
      </c>
      <c r="DS103" s="57">
        <v>0</v>
      </c>
      <c r="DT103" s="57">
        <v>0</v>
      </c>
      <c r="DU103" s="57">
        <v>0</v>
      </c>
      <c r="DV103" s="57">
        <v>0</v>
      </c>
      <c r="DW103" s="57">
        <v>0</v>
      </c>
      <c r="DX103" s="57">
        <v>0</v>
      </c>
      <c r="DY103" s="57">
        <v>0</v>
      </c>
      <c r="DZ103" s="57">
        <v>0</v>
      </c>
      <c r="EA103" s="57">
        <v>0</v>
      </c>
      <c r="EB103" s="57">
        <v>0</v>
      </c>
      <c r="EC103" s="57">
        <v>0</v>
      </c>
      <c r="ED103" s="57">
        <v>0</v>
      </c>
      <c r="EE103" s="57">
        <v>0</v>
      </c>
      <c r="EF103" s="57">
        <v>0</v>
      </c>
      <c r="EG103" s="57">
        <v>0</v>
      </c>
      <c r="EH103" s="57">
        <v>0</v>
      </c>
    </row>
    <row r="104" spans="1:138">
      <c r="A104" s="54" t="s">
        <v>298</v>
      </c>
      <c r="B104" s="54" t="s">
        <v>6</v>
      </c>
      <c r="C104" s="55">
        <v>0</v>
      </c>
      <c r="D104" s="56">
        <v>0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8">
        <v>0</v>
      </c>
      <c r="AC104" s="58">
        <v>0</v>
      </c>
      <c r="AD104" s="58">
        <v>0</v>
      </c>
      <c r="AE104" s="58">
        <v>0</v>
      </c>
      <c r="AF104" s="59">
        <v>0</v>
      </c>
      <c r="AG104" s="59">
        <v>0</v>
      </c>
      <c r="AH104" s="58">
        <v>0</v>
      </c>
      <c r="AI104" s="57">
        <v>0</v>
      </c>
      <c r="AJ104" s="57">
        <v>0</v>
      </c>
      <c r="AK104" s="57">
        <v>0</v>
      </c>
      <c r="AL104" s="57">
        <v>0</v>
      </c>
      <c r="AM104" s="57">
        <v>0</v>
      </c>
      <c r="AN104" s="57">
        <v>0</v>
      </c>
      <c r="AO104" s="57">
        <v>0</v>
      </c>
      <c r="AP104" s="57">
        <v>0</v>
      </c>
      <c r="AQ104" s="57">
        <v>0</v>
      </c>
      <c r="AR104" s="57">
        <v>0</v>
      </c>
      <c r="AS104" s="57">
        <v>0</v>
      </c>
      <c r="AT104" s="57">
        <v>0</v>
      </c>
      <c r="AU104" s="57">
        <v>0</v>
      </c>
      <c r="AV104" s="57">
        <v>0</v>
      </c>
      <c r="AW104" s="57">
        <v>0</v>
      </c>
      <c r="AX104" s="57">
        <v>0</v>
      </c>
      <c r="AY104" s="57">
        <v>0</v>
      </c>
      <c r="AZ104" s="57">
        <v>0</v>
      </c>
      <c r="BA104" s="57">
        <v>0</v>
      </c>
      <c r="BB104" s="57">
        <v>0</v>
      </c>
      <c r="BC104" s="57">
        <v>0</v>
      </c>
      <c r="BD104" s="57">
        <v>0</v>
      </c>
      <c r="BE104" s="57">
        <v>0</v>
      </c>
      <c r="BF104" s="57">
        <v>0</v>
      </c>
      <c r="BG104" s="57">
        <v>0</v>
      </c>
      <c r="BH104" s="57">
        <v>0</v>
      </c>
      <c r="BI104" s="57">
        <v>0</v>
      </c>
      <c r="BJ104" s="58">
        <v>0</v>
      </c>
      <c r="BK104" s="57">
        <v>0</v>
      </c>
      <c r="BL104" s="57">
        <v>0</v>
      </c>
      <c r="BM104" s="57">
        <v>0</v>
      </c>
      <c r="BN104" s="57">
        <v>0</v>
      </c>
      <c r="BO104" s="57">
        <v>0</v>
      </c>
      <c r="BP104" s="57">
        <v>0</v>
      </c>
      <c r="BQ104" s="57">
        <v>0</v>
      </c>
      <c r="BR104" s="57">
        <v>0</v>
      </c>
      <c r="BS104" s="57">
        <v>0</v>
      </c>
      <c r="BT104" s="57">
        <v>0</v>
      </c>
      <c r="BU104" s="57">
        <v>0</v>
      </c>
      <c r="BV104" s="57">
        <v>0</v>
      </c>
      <c r="BW104" s="57">
        <v>0</v>
      </c>
      <c r="BX104" s="57">
        <v>0</v>
      </c>
      <c r="BY104" s="57">
        <v>0</v>
      </c>
      <c r="BZ104" s="57">
        <v>0</v>
      </c>
      <c r="CA104" s="57">
        <v>0</v>
      </c>
      <c r="CB104" s="57">
        <v>0</v>
      </c>
      <c r="CC104" s="57">
        <v>0</v>
      </c>
      <c r="CD104" s="57">
        <v>0</v>
      </c>
      <c r="CE104" s="57">
        <v>0</v>
      </c>
      <c r="CF104" s="57">
        <v>0</v>
      </c>
      <c r="CG104" s="57">
        <v>0</v>
      </c>
      <c r="CH104" s="57">
        <v>0</v>
      </c>
      <c r="CI104" s="57">
        <v>0</v>
      </c>
      <c r="CJ104" s="57">
        <v>0</v>
      </c>
      <c r="CK104" s="57">
        <v>0</v>
      </c>
      <c r="CL104" s="57">
        <v>0</v>
      </c>
      <c r="CM104" s="57">
        <v>0</v>
      </c>
      <c r="CN104" s="57">
        <v>0</v>
      </c>
      <c r="CO104" s="57">
        <v>0</v>
      </c>
      <c r="CP104" s="57">
        <v>0</v>
      </c>
      <c r="CQ104" s="57">
        <v>0</v>
      </c>
      <c r="CR104" s="57">
        <v>0</v>
      </c>
      <c r="CS104" s="57">
        <v>0</v>
      </c>
      <c r="CT104" s="57">
        <v>0</v>
      </c>
      <c r="CU104" s="57">
        <v>0</v>
      </c>
      <c r="CV104" s="57">
        <v>0</v>
      </c>
      <c r="CW104" s="57">
        <v>0</v>
      </c>
      <c r="CX104" s="57">
        <v>0</v>
      </c>
      <c r="CY104" s="57">
        <v>0</v>
      </c>
      <c r="CZ104" s="57">
        <v>0</v>
      </c>
      <c r="DA104" s="57">
        <v>0</v>
      </c>
      <c r="DB104" s="57">
        <v>0</v>
      </c>
      <c r="DC104" s="57">
        <v>0</v>
      </c>
      <c r="DD104" s="57">
        <v>0</v>
      </c>
      <c r="DE104" s="57">
        <v>0</v>
      </c>
      <c r="DF104" s="57">
        <v>0</v>
      </c>
      <c r="DG104" s="57">
        <v>0</v>
      </c>
      <c r="DH104" s="57">
        <v>0</v>
      </c>
      <c r="DI104" s="57">
        <v>0</v>
      </c>
      <c r="DJ104" s="57">
        <v>0</v>
      </c>
      <c r="DK104" s="57">
        <v>0</v>
      </c>
      <c r="DL104" s="57">
        <v>0</v>
      </c>
      <c r="DM104" s="57">
        <v>0</v>
      </c>
      <c r="DN104" s="57">
        <v>0</v>
      </c>
      <c r="DO104" s="57">
        <v>0</v>
      </c>
      <c r="DP104" s="57">
        <v>0</v>
      </c>
      <c r="DQ104" s="57">
        <v>0</v>
      </c>
      <c r="DR104" s="57">
        <v>0</v>
      </c>
      <c r="DS104" s="57">
        <v>0</v>
      </c>
      <c r="DT104" s="57">
        <v>0</v>
      </c>
      <c r="DU104" s="57">
        <v>0</v>
      </c>
      <c r="DV104" s="57">
        <v>0</v>
      </c>
      <c r="DW104" s="57">
        <v>0</v>
      </c>
      <c r="DX104" s="57">
        <v>0</v>
      </c>
      <c r="DY104" s="57">
        <v>0</v>
      </c>
      <c r="DZ104" s="57">
        <v>0</v>
      </c>
      <c r="EA104" s="57">
        <v>0</v>
      </c>
      <c r="EB104" s="57">
        <v>0</v>
      </c>
      <c r="EC104" s="57">
        <v>0</v>
      </c>
      <c r="ED104" s="57">
        <v>0</v>
      </c>
      <c r="EE104" s="57">
        <v>0</v>
      </c>
      <c r="EF104" s="57">
        <v>0</v>
      </c>
      <c r="EG104" s="57">
        <v>0</v>
      </c>
      <c r="EH104" s="57">
        <v>0</v>
      </c>
    </row>
    <row r="105" spans="1:138">
      <c r="A105" s="54" t="s">
        <v>298</v>
      </c>
      <c r="B105" s="54" t="s">
        <v>7</v>
      </c>
      <c r="C105" s="55">
        <v>0</v>
      </c>
      <c r="D105" s="56">
        <v>0</v>
      </c>
      <c r="E105" s="56">
        <v>0</v>
      </c>
      <c r="F105" s="56">
        <v>0</v>
      </c>
      <c r="G105" s="56">
        <v>0</v>
      </c>
      <c r="H105" s="56">
        <v>0</v>
      </c>
      <c r="I105" s="56">
        <v>0</v>
      </c>
      <c r="J105" s="56">
        <v>0</v>
      </c>
      <c r="K105" s="56">
        <v>0</v>
      </c>
      <c r="L105" s="56">
        <v>0</v>
      </c>
      <c r="M105" s="56">
        <v>0</v>
      </c>
      <c r="N105" s="56">
        <v>0</v>
      </c>
      <c r="O105" s="56">
        <v>0</v>
      </c>
      <c r="P105" s="56">
        <v>0</v>
      </c>
      <c r="Q105" s="56">
        <v>0</v>
      </c>
      <c r="R105" s="56">
        <v>0</v>
      </c>
      <c r="S105" s="56">
        <v>0</v>
      </c>
      <c r="T105" s="56">
        <v>0</v>
      </c>
      <c r="U105" s="56">
        <v>0</v>
      </c>
      <c r="V105" s="56">
        <v>0</v>
      </c>
      <c r="W105" s="56">
        <v>0</v>
      </c>
      <c r="X105" s="56">
        <v>0</v>
      </c>
      <c r="Y105" s="56">
        <v>0</v>
      </c>
      <c r="Z105" s="56">
        <v>0</v>
      </c>
      <c r="AA105" s="56">
        <v>0</v>
      </c>
      <c r="AB105" s="58">
        <v>0</v>
      </c>
      <c r="AC105" s="58">
        <v>0</v>
      </c>
      <c r="AD105" s="58">
        <v>0</v>
      </c>
      <c r="AE105" s="58">
        <v>0</v>
      </c>
      <c r="AF105" s="59">
        <v>0</v>
      </c>
      <c r="AG105" s="59">
        <v>0</v>
      </c>
      <c r="AH105" s="58">
        <v>0</v>
      </c>
      <c r="AI105" s="57">
        <v>0</v>
      </c>
      <c r="AJ105" s="57">
        <v>0</v>
      </c>
      <c r="AK105" s="57">
        <v>0</v>
      </c>
      <c r="AL105" s="57">
        <v>0</v>
      </c>
      <c r="AM105" s="57">
        <v>0</v>
      </c>
      <c r="AN105" s="57">
        <v>0</v>
      </c>
      <c r="AO105" s="57">
        <v>0</v>
      </c>
      <c r="AP105" s="57">
        <v>0</v>
      </c>
      <c r="AQ105" s="57">
        <v>0</v>
      </c>
      <c r="AR105" s="57">
        <v>0</v>
      </c>
      <c r="AS105" s="57">
        <v>0</v>
      </c>
      <c r="AT105" s="57">
        <v>0</v>
      </c>
      <c r="AU105" s="57">
        <v>0</v>
      </c>
      <c r="AV105" s="57">
        <v>0</v>
      </c>
      <c r="AW105" s="57">
        <v>0</v>
      </c>
      <c r="AX105" s="57">
        <v>0</v>
      </c>
      <c r="AY105" s="57">
        <v>0</v>
      </c>
      <c r="AZ105" s="57">
        <v>0</v>
      </c>
      <c r="BA105" s="57">
        <v>0</v>
      </c>
      <c r="BB105" s="57">
        <v>0</v>
      </c>
      <c r="BC105" s="57">
        <v>0</v>
      </c>
      <c r="BD105" s="57">
        <v>0</v>
      </c>
      <c r="BE105" s="57">
        <v>0</v>
      </c>
      <c r="BF105" s="57">
        <v>0</v>
      </c>
      <c r="BG105" s="57">
        <v>0</v>
      </c>
      <c r="BH105" s="57">
        <v>0</v>
      </c>
      <c r="BI105" s="57">
        <v>0</v>
      </c>
      <c r="BJ105" s="58">
        <v>0</v>
      </c>
      <c r="BK105" s="57">
        <v>0</v>
      </c>
      <c r="BL105" s="57">
        <v>0</v>
      </c>
      <c r="BM105" s="57">
        <v>0</v>
      </c>
      <c r="BN105" s="57">
        <v>0</v>
      </c>
      <c r="BO105" s="57">
        <v>0</v>
      </c>
      <c r="BP105" s="57">
        <v>0</v>
      </c>
      <c r="BQ105" s="57">
        <v>0</v>
      </c>
      <c r="BR105" s="57">
        <v>0</v>
      </c>
      <c r="BS105" s="57">
        <v>0</v>
      </c>
      <c r="BT105" s="57">
        <v>0</v>
      </c>
      <c r="BU105" s="57">
        <v>0</v>
      </c>
      <c r="BV105" s="57">
        <v>0</v>
      </c>
      <c r="BW105" s="57">
        <v>0</v>
      </c>
      <c r="BX105" s="57">
        <v>0</v>
      </c>
      <c r="BY105" s="57">
        <v>0</v>
      </c>
      <c r="BZ105" s="57">
        <v>0</v>
      </c>
      <c r="CA105" s="57">
        <v>0</v>
      </c>
      <c r="CB105" s="57">
        <v>0</v>
      </c>
      <c r="CC105" s="57">
        <v>0</v>
      </c>
      <c r="CD105" s="57">
        <v>0</v>
      </c>
      <c r="CE105" s="57">
        <v>0</v>
      </c>
      <c r="CF105" s="57">
        <v>0</v>
      </c>
      <c r="CG105" s="57">
        <v>0</v>
      </c>
      <c r="CH105" s="57">
        <v>0</v>
      </c>
      <c r="CI105" s="57">
        <v>0</v>
      </c>
      <c r="CJ105" s="57">
        <v>0</v>
      </c>
      <c r="CK105" s="57">
        <v>0</v>
      </c>
      <c r="CL105" s="57">
        <v>0</v>
      </c>
      <c r="CM105" s="57">
        <v>0</v>
      </c>
      <c r="CN105" s="57">
        <v>0</v>
      </c>
      <c r="CO105" s="57">
        <v>0</v>
      </c>
      <c r="CP105" s="57">
        <v>0</v>
      </c>
      <c r="CQ105" s="57">
        <v>0</v>
      </c>
      <c r="CR105" s="57">
        <v>0</v>
      </c>
      <c r="CS105" s="57">
        <v>0</v>
      </c>
      <c r="CT105" s="57">
        <v>0</v>
      </c>
      <c r="CU105" s="57">
        <v>0</v>
      </c>
      <c r="CV105" s="57">
        <v>0</v>
      </c>
      <c r="CW105" s="57">
        <v>0</v>
      </c>
      <c r="CX105" s="57">
        <v>0</v>
      </c>
      <c r="CY105" s="57">
        <v>0</v>
      </c>
      <c r="CZ105" s="57">
        <v>0</v>
      </c>
      <c r="DA105" s="57">
        <v>0</v>
      </c>
      <c r="DB105" s="57">
        <v>0</v>
      </c>
      <c r="DC105" s="57">
        <v>0</v>
      </c>
      <c r="DD105" s="57">
        <v>0</v>
      </c>
      <c r="DE105" s="57">
        <v>0</v>
      </c>
      <c r="DF105" s="57">
        <v>0</v>
      </c>
      <c r="DG105" s="57">
        <v>0</v>
      </c>
      <c r="DH105" s="57">
        <v>0</v>
      </c>
      <c r="DI105" s="57">
        <v>0</v>
      </c>
      <c r="DJ105" s="57">
        <v>0</v>
      </c>
      <c r="DK105" s="57">
        <v>0</v>
      </c>
      <c r="DL105" s="57">
        <v>0</v>
      </c>
      <c r="DM105" s="57">
        <v>0</v>
      </c>
      <c r="DN105" s="57">
        <v>0</v>
      </c>
      <c r="DO105" s="57">
        <v>0</v>
      </c>
      <c r="DP105" s="57">
        <v>0</v>
      </c>
      <c r="DQ105" s="57">
        <v>0</v>
      </c>
      <c r="DR105" s="57">
        <v>0</v>
      </c>
      <c r="DS105" s="57">
        <v>0</v>
      </c>
      <c r="DT105" s="57">
        <v>0</v>
      </c>
      <c r="DU105" s="57">
        <v>0</v>
      </c>
      <c r="DV105" s="57">
        <v>0</v>
      </c>
      <c r="DW105" s="57">
        <v>0</v>
      </c>
      <c r="DX105" s="57">
        <v>0</v>
      </c>
      <c r="DY105" s="57">
        <v>0</v>
      </c>
      <c r="DZ105" s="57">
        <v>0</v>
      </c>
      <c r="EA105" s="57">
        <v>0</v>
      </c>
      <c r="EB105" s="57">
        <v>0</v>
      </c>
      <c r="EC105" s="57">
        <v>0</v>
      </c>
      <c r="ED105" s="57">
        <v>0</v>
      </c>
      <c r="EE105" s="57">
        <v>0</v>
      </c>
      <c r="EF105" s="57">
        <v>0</v>
      </c>
      <c r="EG105" s="57">
        <v>0</v>
      </c>
      <c r="EH105" s="57">
        <v>0</v>
      </c>
    </row>
    <row r="106" spans="1:138">
      <c r="A106" s="54" t="s">
        <v>298</v>
      </c>
      <c r="B106" s="54" t="s">
        <v>8</v>
      </c>
      <c r="C106" s="55">
        <v>0</v>
      </c>
      <c r="D106" s="56">
        <v>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  <c r="AA106" s="56">
        <v>0</v>
      </c>
      <c r="AB106" s="58">
        <v>0</v>
      </c>
      <c r="AC106" s="58">
        <v>0</v>
      </c>
      <c r="AD106" s="58">
        <v>0</v>
      </c>
      <c r="AE106" s="58">
        <v>0</v>
      </c>
      <c r="AF106" s="59">
        <v>0</v>
      </c>
      <c r="AG106" s="59">
        <v>0</v>
      </c>
      <c r="AH106" s="58">
        <v>0</v>
      </c>
      <c r="AI106" s="57">
        <v>0</v>
      </c>
      <c r="AJ106" s="57">
        <v>0</v>
      </c>
      <c r="AK106" s="57">
        <v>0</v>
      </c>
      <c r="AL106" s="57">
        <v>0</v>
      </c>
      <c r="AM106" s="57">
        <v>0</v>
      </c>
      <c r="AN106" s="57">
        <v>0</v>
      </c>
      <c r="AO106" s="57">
        <v>0</v>
      </c>
      <c r="AP106" s="57">
        <v>0</v>
      </c>
      <c r="AQ106" s="57">
        <v>0</v>
      </c>
      <c r="AR106" s="57">
        <v>0</v>
      </c>
      <c r="AS106" s="57">
        <v>0</v>
      </c>
      <c r="AT106" s="57">
        <v>0</v>
      </c>
      <c r="AU106" s="57">
        <v>0</v>
      </c>
      <c r="AV106" s="57">
        <v>0</v>
      </c>
      <c r="AW106" s="57">
        <v>0</v>
      </c>
      <c r="AX106" s="57">
        <v>0</v>
      </c>
      <c r="AY106" s="57">
        <v>0</v>
      </c>
      <c r="AZ106" s="57">
        <v>0</v>
      </c>
      <c r="BA106" s="57">
        <v>0</v>
      </c>
      <c r="BB106" s="57">
        <v>0</v>
      </c>
      <c r="BC106" s="57">
        <v>0</v>
      </c>
      <c r="BD106" s="57">
        <v>0</v>
      </c>
      <c r="BE106" s="57">
        <v>0</v>
      </c>
      <c r="BF106" s="57">
        <v>0</v>
      </c>
      <c r="BG106" s="57">
        <v>0</v>
      </c>
      <c r="BH106" s="57">
        <v>0</v>
      </c>
      <c r="BI106" s="57">
        <v>0</v>
      </c>
      <c r="BJ106" s="58">
        <v>0</v>
      </c>
      <c r="BK106" s="57">
        <v>0</v>
      </c>
      <c r="BL106" s="57">
        <v>0</v>
      </c>
      <c r="BM106" s="57">
        <v>0</v>
      </c>
      <c r="BN106" s="57">
        <v>0</v>
      </c>
      <c r="BO106" s="57">
        <v>0</v>
      </c>
      <c r="BP106" s="57">
        <v>0</v>
      </c>
      <c r="BQ106" s="57">
        <v>0</v>
      </c>
      <c r="BR106" s="57">
        <v>0</v>
      </c>
      <c r="BS106" s="57">
        <v>0</v>
      </c>
      <c r="BT106" s="57">
        <v>0</v>
      </c>
      <c r="BU106" s="57">
        <v>0</v>
      </c>
      <c r="BV106" s="57">
        <v>0</v>
      </c>
      <c r="BW106" s="57">
        <v>0</v>
      </c>
      <c r="BX106" s="57">
        <v>0</v>
      </c>
      <c r="BY106" s="57">
        <v>0</v>
      </c>
      <c r="BZ106" s="57">
        <v>0</v>
      </c>
      <c r="CA106" s="57">
        <v>0</v>
      </c>
      <c r="CB106" s="57">
        <v>0</v>
      </c>
      <c r="CC106" s="57">
        <v>0</v>
      </c>
      <c r="CD106" s="57">
        <v>0</v>
      </c>
      <c r="CE106" s="57">
        <v>0</v>
      </c>
      <c r="CF106" s="57">
        <v>0</v>
      </c>
      <c r="CG106" s="57">
        <v>0</v>
      </c>
      <c r="CH106" s="57">
        <v>0</v>
      </c>
      <c r="CI106" s="57">
        <v>0</v>
      </c>
      <c r="CJ106" s="57">
        <v>0</v>
      </c>
      <c r="CK106" s="57">
        <v>0</v>
      </c>
      <c r="CL106" s="57">
        <v>0</v>
      </c>
      <c r="CM106" s="57">
        <v>0</v>
      </c>
      <c r="CN106" s="57">
        <v>0</v>
      </c>
      <c r="CO106" s="57">
        <v>0</v>
      </c>
      <c r="CP106" s="57">
        <v>0</v>
      </c>
      <c r="CQ106" s="57">
        <v>0</v>
      </c>
      <c r="CR106" s="57">
        <v>0</v>
      </c>
      <c r="CS106" s="57">
        <v>0</v>
      </c>
      <c r="CT106" s="57">
        <v>0</v>
      </c>
      <c r="CU106" s="57">
        <v>0</v>
      </c>
      <c r="CV106" s="57">
        <v>0</v>
      </c>
      <c r="CW106" s="57">
        <v>0</v>
      </c>
      <c r="CX106" s="57">
        <v>0</v>
      </c>
      <c r="CY106" s="57">
        <v>0</v>
      </c>
      <c r="CZ106" s="57">
        <v>0</v>
      </c>
      <c r="DA106" s="57">
        <v>0</v>
      </c>
      <c r="DB106" s="57">
        <v>0</v>
      </c>
      <c r="DC106" s="57">
        <v>0</v>
      </c>
      <c r="DD106" s="57">
        <v>0</v>
      </c>
      <c r="DE106" s="57">
        <v>0</v>
      </c>
      <c r="DF106" s="57">
        <v>0</v>
      </c>
      <c r="DG106" s="57">
        <v>0</v>
      </c>
      <c r="DH106" s="57">
        <v>0</v>
      </c>
      <c r="DI106" s="57">
        <v>0</v>
      </c>
      <c r="DJ106" s="57">
        <v>0</v>
      </c>
      <c r="DK106" s="57">
        <v>0</v>
      </c>
      <c r="DL106" s="57">
        <v>0</v>
      </c>
      <c r="DM106" s="57">
        <v>0</v>
      </c>
      <c r="DN106" s="57">
        <v>0</v>
      </c>
      <c r="DO106" s="57">
        <v>0</v>
      </c>
      <c r="DP106" s="57">
        <v>0</v>
      </c>
      <c r="DQ106" s="57">
        <v>0</v>
      </c>
      <c r="DR106" s="57">
        <v>0</v>
      </c>
      <c r="DS106" s="57">
        <v>0</v>
      </c>
      <c r="DT106" s="57">
        <v>0</v>
      </c>
      <c r="DU106" s="57">
        <v>0</v>
      </c>
      <c r="DV106" s="57">
        <v>0</v>
      </c>
      <c r="DW106" s="57">
        <v>0</v>
      </c>
      <c r="DX106" s="57">
        <v>0</v>
      </c>
      <c r="DY106" s="57">
        <v>0</v>
      </c>
      <c r="DZ106" s="57">
        <v>0</v>
      </c>
      <c r="EA106" s="57">
        <v>0</v>
      </c>
      <c r="EB106" s="57">
        <v>0</v>
      </c>
      <c r="EC106" s="57">
        <v>0</v>
      </c>
      <c r="ED106" s="57">
        <v>0</v>
      </c>
      <c r="EE106" s="57">
        <v>0</v>
      </c>
      <c r="EF106" s="57">
        <v>0</v>
      </c>
      <c r="EG106" s="57">
        <v>0</v>
      </c>
      <c r="EH106" s="57">
        <v>0</v>
      </c>
    </row>
    <row r="107" spans="1:138">
      <c r="A107" s="60" t="s">
        <v>298</v>
      </c>
      <c r="B107" s="60" t="s">
        <v>310</v>
      </c>
      <c r="C107" s="55">
        <v>7169551.3399999999</v>
      </c>
      <c r="D107" s="55">
        <v>300000</v>
      </c>
      <c r="E107" s="55">
        <v>-306135.03999999998</v>
      </c>
      <c r="F107" s="55">
        <v>320</v>
      </c>
      <c r="G107" s="55">
        <v>1318.97</v>
      </c>
      <c r="H107" s="55">
        <v>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5">
        <v>0</v>
      </c>
      <c r="P107" s="55">
        <v>0</v>
      </c>
      <c r="Q107" s="55">
        <v>0</v>
      </c>
      <c r="R107" s="55">
        <v>0</v>
      </c>
      <c r="S107" s="55">
        <v>0</v>
      </c>
      <c r="T107" s="55">
        <v>0</v>
      </c>
      <c r="U107" s="55">
        <v>0</v>
      </c>
      <c r="V107" s="55">
        <v>0</v>
      </c>
      <c r="W107" s="55">
        <v>0</v>
      </c>
      <c r="X107" s="55">
        <v>0</v>
      </c>
      <c r="Y107" s="55">
        <v>0</v>
      </c>
      <c r="Z107" s="58">
        <v>0</v>
      </c>
      <c r="AA107" s="58">
        <v>0</v>
      </c>
      <c r="AB107" s="58">
        <v>524884.32999999996</v>
      </c>
      <c r="AC107" s="58">
        <v>94566.560000000012</v>
      </c>
      <c r="AD107" s="58">
        <v>149877.74</v>
      </c>
      <c r="AE107" s="58">
        <v>-4.55</v>
      </c>
      <c r="AF107" s="58">
        <v>3839.42</v>
      </c>
      <c r="AG107" s="58">
        <v>0</v>
      </c>
      <c r="AH107" s="58">
        <v>6400883.9100000001</v>
      </c>
      <c r="AI107" s="58">
        <v>-2.41</v>
      </c>
      <c r="AJ107" s="58">
        <v>255732.34</v>
      </c>
      <c r="AK107" s="58">
        <v>111139.75</v>
      </c>
      <c r="AL107" s="58">
        <v>61172.5</v>
      </c>
      <c r="AM107" s="58">
        <v>36073.68</v>
      </c>
      <c r="AN107" s="58">
        <v>58347.199999999997</v>
      </c>
      <c r="AO107" s="58">
        <v>2421.27</v>
      </c>
      <c r="AP107" s="58">
        <v>86.83</v>
      </c>
      <c r="AQ107" s="58">
        <v>76428.44</v>
      </c>
      <c r="AR107" s="58">
        <v>15218.94</v>
      </c>
      <c r="AS107" s="58">
        <v>801</v>
      </c>
      <c r="AT107" s="58">
        <v>947.85</v>
      </c>
      <c r="AU107" s="58">
        <v>909.84</v>
      </c>
      <c r="AV107" s="58">
        <v>173.66</v>
      </c>
      <c r="AW107" s="58">
        <v>0</v>
      </c>
      <c r="AX107" s="58">
        <v>4.63</v>
      </c>
      <c r="AY107" s="58">
        <v>3181.61</v>
      </c>
      <c r="AZ107" s="58">
        <v>19578.810000000001</v>
      </c>
      <c r="BA107" s="58">
        <v>127112.69</v>
      </c>
      <c r="BB107" s="58">
        <v>-4.55</v>
      </c>
      <c r="BC107" s="58">
        <v>0</v>
      </c>
      <c r="BD107" s="58">
        <v>3494488.22</v>
      </c>
      <c r="BE107" s="58">
        <v>0</v>
      </c>
      <c r="BF107" s="58">
        <v>364498.41</v>
      </c>
      <c r="BG107" s="58">
        <v>74324.37</v>
      </c>
      <c r="BH107" s="58">
        <v>0</v>
      </c>
      <c r="BI107" s="58">
        <v>28254</v>
      </c>
      <c r="BJ107" s="58">
        <v>2439318.91</v>
      </c>
      <c r="BK107" s="58">
        <v>100986.51999999999</v>
      </c>
      <c r="BL107" s="58">
        <v>188353.14999999997</v>
      </c>
      <c r="BM107" s="58">
        <v>136932.46</v>
      </c>
      <c r="BN107" s="58">
        <v>171041.28</v>
      </c>
      <c r="BO107" s="58">
        <v>156608.76</v>
      </c>
      <c r="BP107" s="58">
        <v>84146.880000000005</v>
      </c>
      <c r="BQ107" s="58">
        <v>40734.130000000005</v>
      </c>
      <c r="BR107" s="58">
        <v>105199.77</v>
      </c>
      <c r="BS107" s="58">
        <v>33063.919999999998</v>
      </c>
      <c r="BT107" s="58">
        <v>23999.43</v>
      </c>
      <c r="BU107" s="58">
        <v>108671.28</v>
      </c>
      <c r="BV107" s="58">
        <v>93094.36</v>
      </c>
      <c r="BW107" s="58">
        <v>60421.61</v>
      </c>
      <c r="BX107" s="58">
        <v>15861.16</v>
      </c>
      <c r="BY107" s="58">
        <v>49942.39</v>
      </c>
      <c r="BZ107" s="58">
        <v>44191.9</v>
      </c>
      <c r="CA107" s="58">
        <v>18515.13</v>
      </c>
      <c r="CB107" s="58">
        <v>77323.460000000006</v>
      </c>
      <c r="CC107" s="58">
        <v>20200.22</v>
      </c>
      <c r="CD107" s="58">
        <v>58104.039999999994</v>
      </c>
      <c r="CE107" s="58">
        <v>37920.610000000008</v>
      </c>
      <c r="CF107" s="58">
        <v>34582.129999999997</v>
      </c>
      <c r="CG107" s="58">
        <v>19875.52</v>
      </c>
      <c r="CH107" s="58">
        <v>23255.37</v>
      </c>
      <c r="CI107" s="58">
        <v>9170.880000000001</v>
      </c>
      <c r="CJ107" s="58">
        <v>26061.629999999997</v>
      </c>
      <c r="CK107" s="58">
        <v>20930.400000000001</v>
      </c>
      <c r="CL107" s="58">
        <v>26798.99</v>
      </c>
      <c r="CM107" s="58">
        <v>21859.82</v>
      </c>
      <c r="CN107" s="58">
        <v>57564.55</v>
      </c>
      <c r="CO107" s="58">
        <v>9888.2900000000009</v>
      </c>
      <c r="CP107" s="58">
        <v>17587.089999999997</v>
      </c>
      <c r="CQ107" s="58">
        <v>6467.1100000000006</v>
      </c>
      <c r="CR107" s="58">
        <v>14608.92</v>
      </c>
      <c r="CS107" s="58">
        <v>6482.0300000000007</v>
      </c>
      <c r="CT107" s="58">
        <v>20299.45</v>
      </c>
      <c r="CU107" s="58">
        <v>149081.85</v>
      </c>
      <c r="CV107" s="58">
        <v>4460.93</v>
      </c>
      <c r="CW107" s="58">
        <v>1773.62</v>
      </c>
      <c r="CX107" s="58">
        <v>252.92</v>
      </c>
      <c r="CY107" s="58">
        <v>5342.68</v>
      </c>
      <c r="CZ107" s="58">
        <v>693.96</v>
      </c>
      <c r="DA107" s="58">
        <v>11679.830000000002</v>
      </c>
      <c r="DB107" s="58">
        <v>16301.39</v>
      </c>
      <c r="DC107" s="58">
        <v>7190.2</v>
      </c>
      <c r="DD107" s="58">
        <v>2161.3199999999997</v>
      </c>
      <c r="DE107" s="58">
        <v>7071.6699999999992</v>
      </c>
      <c r="DF107" s="58">
        <v>20662.179999999997</v>
      </c>
      <c r="DG107" s="58">
        <v>5591.0399999999991</v>
      </c>
      <c r="DH107" s="58">
        <v>3700.92</v>
      </c>
      <c r="DI107" s="58">
        <v>9475.98</v>
      </c>
      <c r="DJ107" s="58">
        <v>745.74</v>
      </c>
      <c r="DK107" s="58">
        <v>7684.69</v>
      </c>
      <c r="DL107" s="58">
        <v>4551.92</v>
      </c>
      <c r="DM107" s="58">
        <v>20710.689999999999</v>
      </c>
      <c r="DN107" s="58">
        <v>2061.77</v>
      </c>
      <c r="DO107" s="58">
        <v>6379.6100000000006</v>
      </c>
      <c r="DP107" s="58">
        <v>2333.3000000000002</v>
      </c>
      <c r="DQ107" s="58">
        <v>10432.39</v>
      </c>
      <c r="DR107" s="58">
        <v>25796.789999999997</v>
      </c>
      <c r="DS107" s="58">
        <v>20671.349999999999</v>
      </c>
      <c r="DT107" s="58">
        <v>23571.82</v>
      </c>
      <c r="DU107" s="58">
        <v>8067.4</v>
      </c>
      <c r="DV107" s="58">
        <v>6212.96</v>
      </c>
      <c r="DW107" s="58">
        <v>43893.82</v>
      </c>
      <c r="DX107" s="58">
        <v>24108.97</v>
      </c>
      <c r="DY107" s="58">
        <v>17331.420000000002</v>
      </c>
      <c r="DZ107" s="58">
        <v>10815.54</v>
      </c>
      <c r="EA107" s="58">
        <v>8717.2200000000012</v>
      </c>
      <c r="EB107" s="58">
        <v>9054.36</v>
      </c>
      <c r="EC107" s="58">
        <v>0</v>
      </c>
      <c r="ED107" s="58">
        <v>0</v>
      </c>
      <c r="EE107" s="58">
        <v>-5.88</v>
      </c>
      <c r="EF107" s="58">
        <v>-2.66</v>
      </c>
      <c r="EG107" s="58">
        <v>0.56000000000000005</v>
      </c>
      <c r="EH107" s="58">
        <v>0</v>
      </c>
    </row>
    <row r="108" spans="1:138">
      <c r="A108" s="54" t="s">
        <v>311</v>
      </c>
      <c r="B108" s="54" t="s">
        <v>312</v>
      </c>
      <c r="C108" s="55">
        <v>26674869.149999999</v>
      </c>
      <c r="D108" s="56">
        <v>666991.03</v>
      </c>
      <c r="E108" s="56">
        <v>0</v>
      </c>
      <c r="F108" s="56">
        <v>161712.4</v>
      </c>
      <c r="G108" s="56">
        <v>478853.1</v>
      </c>
      <c r="H108" s="56">
        <v>606772.94999999995</v>
      </c>
      <c r="I108" s="56">
        <v>168694</v>
      </c>
      <c r="J108" s="56">
        <v>342438</v>
      </c>
      <c r="K108" s="56">
        <v>0</v>
      </c>
      <c r="L108" s="56">
        <v>85638</v>
      </c>
      <c r="M108" s="56">
        <v>301113.51</v>
      </c>
      <c r="N108" s="56">
        <v>392131.46</v>
      </c>
      <c r="O108" s="56">
        <v>305270</v>
      </c>
      <c r="P108" s="56">
        <v>658566.13</v>
      </c>
      <c r="Q108" s="56">
        <v>477164</v>
      </c>
      <c r="R108" s="56">
        <v>1059679</v>
      </c>
      <c r="S108" s="56">
        <v>365840.16</v>
      </c>
      <c r="T108" s="56">
        <v>120548.66</v>
      </c>
      <c r="U108" s="56">
        <v>0</v>
      </c>
      <c r="V108" s="56">
        <v>0</v>
      </c>
      <c r="W108" s="56">
        <v>30000</v>
      </c>
      <c r="X108" s="56">
        <v>189583.33</v>
      </c>
      <c r="Y108" s="56">
        <v>145960</v>
      </c>
      <c r="Z108" s="57">
        <v>0</v>
      </c>
      <c r="AA108" s="57">
        <v>0</v>
      </c>
      <c r="AB108" s="58">
        <v>1854194.56</v>
      </c>
      <c r="AC108" s="58">
        <v>3735960.2800000003</v>
      </c>
      <c r="AD108" s="58">
        <v>1118266.1400000001</v>
      </c>
      <c r="AE108" s="58">
        <v>388975.28</v>
      </c>
      <c r="AF108" s="59">
        <v>360468</v>
      </c>
      <c r="AG108" s="59">
        <v>0</v>
      </c>
      <c r="AH108" s="58">
        <v>12660049.159999996</v>
      </c>
      <c r="AI108" s="57">
        <v>281157.23</v>
      </c>
      <c r="AJ108" s="57">
        <v>88900</v>
      </c>
      <c r="AK108" s="57">
        <v>140853.32999999999</v>
      </c>
      <c r="AL108" s="57">
        <v>597608</v>
      </c>
      <c r="AM108" s="57">
        <v>330968</v>
      </c>
      <c r="AN108" s="57">
        <v>282500</v>
      </c>
      <c r="AO108" s="57">
        <v>132208</v>
      </c>
      <c r="AP108" s="57">
        <v>415894</v>
      </c>
      <c r="AQ108" s="57">
        <v>1026887.53</v>
      </c>
      <c r="AR108" s="57">
        <v>1165088</v>
      </c>
      <c r="AS108" s="57">
        <v>448315.75</v>
      </c>
      <c r="AT108" s="57">
        <v>167295</v>
      </c>
      <c r="AU108" s="57">
        <v>325480</v>
      </c>
      <c r="AV108" s="57">
        <v>187000</v>
      </c>
      <c r="AW108" s="57">
        <v>0</v>
      </c>
      <c r="AX108" s="57">
        <v>226376</v>
      </c>
      <c r="AY108" s="57">
        <v>369164</v>
      </c>
      <c r="AZ108" s="57">
        <v>253244</v>
      </c>
      <c r="BA108" s="57">
        <v>269482.14</v>
      </c>
      <c r="BB108" s="57">
        <v>388975.28</v>
      </c>
      <c r="BC108" s="57">
        <v>0</v>
      </c>
      <c r="BD108" s="57">
        <v>576689.47</v>
      </c>
      <c r="BE108" s="57">
        <v>0</v>
      </c>
      <c r="BF108" s="57">
        <v>561952</v>
      </c>
      <c r="BG108" s="57">
        <v>366968</v>
      </c>
      <c r="BH108" s="57">
        <v>866124.03</v>
      </c>
      <c r="BI108" s="57">
        <v>812857.13</v>
      </c>
      <c r="BJ108" s="58">
        <v>9475458.5299999975</v>
      </c>
      <c r="BK108" s="57">
        <v>371359.72</v>
      </c>
      <c r="BL108" s="57">
        <v>397629.53</v>
      </c>
      <c r="BM108" s="57">
        <v>431810.49</v>
      </c>
      <c r="BN108" s="57">
        <v>342802.4</v>
      </c>
      <c r="BO108" s="57">
        <v>374307.4</v>
      </c>
      <c r="BP108" s="57">
        <v>364256.68</v>
      </c>
      <c r="BQ108" s="57">
        <v>143092.70000000001</v>
      </c>
      <c r="BR108" s="57">
        <v>407073.28000000003</v>
      </c>
      <c r="BS108" s="57">
        <v>231953.3</v>
      </c>
      <c r="BT108" s="57">
        <v>219724.4</v>
      </c>
      <c r="BU108" s="57">
        <v>409625.2</v>
      </c>
      <c r="BV108" s="57">
        <v>234766.31</v>
      </c>
      <c r="BW108" s="57">
        <v>303234.28000000003</v>
      </c>
      <c r="BX108" s="57">
        <v>149943.76999999999</v>
      </c>
      <c r="BY108" s="57">
        <v>153294.28</v>
      </c>
      <c r="BZ108" s="57">
        <v>192678.47</v>
      </c>
      <c r="CA108" s="57">
        <v>187856.89</v>
      </c>
      <c r="CB108" s="57">
        <v>172543.6</v>
      </c>
      <c r="CC108" s="57">
        <v>132449.20000000001</v>
      </c>
      <c r="CD108" s="57">
        <v>138078.5</v>
      </c>
      <c r="CE108" s="57">
        <v>163022.22</v>
      </c>
      <c r="CF108" s="57">
        <v>234229.1</v>
      </c>
      <c r="CG108" s="57">
        <v>106688.07</v>
      </c>
      <c r="CH108" s="57">
        <v>86491.23</v>
      </c>
      <c r="CI108" s="57">
        <v>97011.5</v>
      </c>
      <c r="CJ108" s="57">
        <v>112044.95</v>
      </c>
      <c r="CK108" s="57">
        <v>94775.6</v>
      </c>
      <c r="CL108" s="57">
        <v>147015.70000000001</v>
      </c>
      <c r="CM108" s="57">
        <v>94019.4</v>
      </c>
      <c r="CN108" s="57">
        <v>191944.66</v>
      </c>
      <c r="CO108" s="57">
        <v>67959.91</v>
      </c>
      <c r="CP108" s="57">
        <v>94647.5</v>
      </c>
      <c r="CQ108" s="57">
        <v>38121.599999999999</v>
      </c>
      <c r="CR108" s="57">
        <v>61670.2</v>
      </c>
      <c r="CS108" s="57">
        <v>68178.63</v>
      </c>
      <c r="CT108" s="57">
        <v>141062.99</v>
      </c>
      <c r="CU108" s="57">
        <v>160494.31</v>
      </c>
      <c r="CV108" s="57">
        <v>47037.5</v>
      </c>
      <c r="CW108" s="57">
        <v>48767.13</v>
      </c>
      <c r="CX108" s="57">
        <v>40749.01</v>
      </c>
      <c r="CY108" s="57">
        <v>46473.99</v>
      </c>
      <c r="CZ108" s="57">
        <v>30890</v>
      </c>
      <c r="DA108" s="57">
        <v>92187</v>
      </c>
      <c r="DB108" s="57">
        <v>71383.8</v>
      </c>
      <c r="DC108" s="57">
        <v>62280.93</v>
      </c>
      <c r="DD108" s="57">
        <v>82323.789999999994</v>
      </c>
      <c r="DE108" s="57">
        <v>68499.87</v>
      </c>
      <c r="DF108" s="57">
        <v>78999.100000000006</v>
      </c>
      <c r="DG108" s="57">
        <v>45831.02</v>
      </c>
      <c r="DH108" s="57">
        <v>43664.9</v>
      </c>
      <c r="DI108" s="57">
        <v>72780.37</v>
      </c>
      <c r="DJ108" s="57">
        <v>52677</v>
      </c>
      <c r="DK108" s="57">
        <v>57128</v>
      </c>
      <c r="DL108" s="57">
        <v>50427</v>
      </c>
      <c r="DM108" s="57">
        <v>57608.3</v>
      </c>
      <c r="DN108" s="57">
        <v>47525.48</v>
      </c>
      <c r="DO108" s="57">
        <v>56134</v>
      </c>
      <c r="DP108" s="57">
        <v>48148.5</v>
      </c>
      <c r="DQ108" s="57">
        <v>64037.19</v>
      </c>
      <c r="DR108" s="57">
        <v>44117.9</v>
      </c>
      <c r="DS108" s="57">
        <v>150009.5</v>
      </c>
      <c r="DT108" s="57">
        <v>121552.4</v>
      </c>
      <c r="DU108" s="57">
        <v>66875</v>
      </c>
      <c r="DV108" s="57">
        <v>52649.5</v>
      </c>
      <c r="DW108" s="57">
        <v>109952.7</v>
      </c>
      <c r="DX108" s="57">
        <v>66424.570000000007</v>
      </c>
      <c r="DY108" s="57">
        <v>63036.13</v>
      </c>
      <c r="DZ108" s="57">
        <v>35393.199999999997</v>
      </c>
      <c r="EA108" s="57">
        <v>41592</v>
      </c>
      <c r="EB108" s="57">
        <v>51099</v>
      </c>
      <c r="EC108" s="57">
        <v>20505.57</v>
      </c>
      <c r="ED108" s="57">
        <v>12465</v>
      </c>
      <c r="EE108" s="57">
        <v>6930</v>
      </c>
      <c r="EF108" s="57">
        <v>21890.51</v>
      </c>
      <c r="EG108" s="57">
        <v>19703.7</v>
      </c>
      <c r="EH108" s="57">
        <v>7850</v>
      </c>
    </row>
    <row r="109" spans="1:138">
      <c r="A109" s="54" t="s">
        <v>311</v>
      </c>
      <c r="B109" s="54" t="s">
        <v>313</v>
      </c>
      <c r="C109" s="55">
        <v>0</v>
      </c>
      <c r="D109" s="56">
        <v>0</v>
      </c>
      <c r="E109" s="56">
        <v>0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7">
        <v>0</v>
      </c>
      <c r="AA109" s="57">
        <v>0</v>
      </c>
      <c r="AB109" s="58">
        <v>0</v>
      </c>
      <c r="AC109" s="58">
        <v>0</v>
      </c>
      <c r="AD109" s="58">
        <v>0</v>
      </c>
      <c r="AE109" s="58">
        <v>0</v>
      </c>
      <c r="AF109" s="59">
        <v>0</v>
      </c>
      <c r="AG109" s="59">
        <v>0</v>
      </c>
      <c r="AH109" s="58">
        <v>0</v>
      </c>
      <c r="AI109" s="57">
        <v>0</v>
      </c>
      <c r="AJ109" s="57">
        <v>0</v>
      </c>
      <c r="AK109" s="57">
        <v>0</v>
      </c>
      <c r="AL109" s="57">
        <v>0</v>
      </c>
      <c r="AM109" s="57">
        <v>0</v>
      </c>
      <c r="AN109" s="57">
        <v>0</v>
      </c>
      <c r="AO109" s="57">
        <v>0</v>
      </c>
      <c r="AP109" s="57">
        <v>0</v>
      </c>
      <c r="AQ109" s="57">
        <v>0</v>
      </c>
      <c r="AR109" s="57">
        <v>0</v>
      </c>
      <c r="AS109" s="57">
        <v>0</v>
      </c>
      <c r="AT109" s="57">
        <v>0</v>
      </c>
      <c r="AU109" s="57">
        <v>0</v>
      </c>
      <c r="AV109" s="57">
        <v>0</v>
      </c>
      <c r="AW109" s="57">
        <v>0</v>
      </c>
      <c r="AX109" s="57">
        <v>0</v>
      </c>
      <c r="AY109" s="57">
        <v>0</v>
      </c>
      <c r="AZ109" s="57">
        <v>0</v>
      </c>
      <c r="BA109" s="57">
        <v>0</v>
      </c>
      <c r="BB109" s="57">
        <v>0</v>
      </c>
      <c r="BC109" s="57">
        <v>0</v>
      </c>
      <c r="BD109" s="57">
        <v>0</v>
      </c>
      <c r="BE109" s="57">
        <v>0</v>
      </c>
      <c r="BF109" s="57">
        <v>0</v>
      </c>
      <c r="BG109" s="57">
        <v>0</v>
      </c>
      <c r="BH109" s="57">
        <v>0</v>
      </c>
      <c r="BI109" s="57">
        <v>0</v>
      </c>
      <c r="BJ109" s="58">
        <v>0</v>
      </c>
      <c r="BK109" s="57">
        <v>0</v>
      </c>
      <c r="BL109" s="57">
        <v>0</v>
      </c>
      <c r="BM109" s="57">
        <v>0</v>
      </c>
      <c r="BN109" s="57">
        <v>0</v>
      </c>
      <c r="BO109" s="57">
        <v>0</v>
      </c>
      <c r="BP109" s="57">
        <v>0</v>
      </c>
      <c r="BQ109" s="57">
        <v>0</v>
      </c>
      <c r="BR109" s="57">
        <v>0</v>
      </c>
      <c r="BS109" s="57">
        <v>0</v>
      </c>
      <c r="BT109" s="57">
        <v>0</v>
      </c>
      <c r="BU109" s="57">
        <v>0</v>
      </c>
      <c r="BV109" s="57">
        <v>0</v>
      </c>
      <c r="BW109" s="57">
        <v>0</v>
      </c>
      <c r="BX109" s="57">
        <v>0</v>
      </c>
      <c r="BY109" s="57">
        <v>0</v>
      </c>
      <c r="BZ109" s="57">
        <v>0</v>
      </c>
      <c r="CA109" s="57">
        <v>0</v>
      </c>
      <c r="CB109" s="57">
        <v>0</v>
      </c>
      <c r="CC109" s="57">
        <v>0</v>
      </c>
      <c r="CD109" s="57">
        <v>0</v>
      </c>
      <c r="CE109" s="57">
        <v>0</v>
      </c>
      <c r="CF109" s="57">
        <v>0</v>
      </c>
      <c r="CG109" s="57">
        <v>0</v>
      </c>
      <c r="CH109" s="57">
        <v>0</v>
      </c>
      <c r="CI109" s="57">
        <v>0</v>
      </c>
      <c r="CJ109" s="57">
        <v>0</v>
      </c>
      <c r="CK109" s="57">
        <v>0</v>
      </c>
      <c r="CL109" s="57">
        <v>0</v>
      </c>
      <c r="CM109" s="57">
        <v>0</v>
      </c>
      <c r="CN109" s="57">
        <v>0</v>
      </c>
      <c r="CO109" s="57">
        <v>0</v>
      </c>
      <c r="CP109" s="57">
        <v>0</v>
      </c>
      <c r="CQ109" s="57">
        <v>0</v>
      </c>
      <c r="CR109" s="57">
        <v>0</v>
      </c>
      <c r="CS109" s="57">
        <v>0</v>
      </c>
      <c r="CT109" s="57">
        <v>0</v>
      </c>
      <c r="CU109" s="57">
        <v>0</v>
      </c>
      <c r="CV109" s="57">
        <v>0</v>
      </c>
      <c r="CW109" s="57">
        <v>0</v>
      </c>
      <c r="CX109" s="57">
        <v>0</v>
      </c>
      <c r="CY109" s="57">
        <v>0</v>
      </c>
      <c r="CZ109" s="57">
        <v>0</v>
      </c>
      <c r="DA109" s="57">
        <v>0</v>
      </c>
      <c r="DB109" s="57">
        <v>0</v>
      </c>
      <c r="DC109" s="57">
        <v>0</v>
      </c>
      <c r="DD109" s="57">
        <v>0</v>
      </c>
      <c r="DE109" s="57">
        <v>0</v>
      </c>
      <c r="DF109" s="57">
        <v>0</v>
      </c>
      <c r="DG109" s="57">
        <v>0</v>
      </c>
      <c r="DH109" s="57">
        <v>0</v>
      </c>
      <c r="DI109" s="57">
        <v>0</v>
      </c>
      <c r="DJ109" s="57">
        <v>0</v>
      </c>
      <c r="DK109" s="57">
        <v>0</v>
      </c>
      <c r="DL109" s="57">
        <v>0</v>
      </c>
      <c r="DM109" s="57">
        <v>0</v>
      </c>
      <c r="DN109" s="57">
        <v>0</v>
      </c>
      <c r="DO109" s="57">
        <v>0</v>
      </c>
      <c r="DP109" s="57">
        <v>0</v>
      </c>
      <c r="DQ109" s="57">
        <v>0</v>
      </c>
      <c r="DR109" s="57">
        <v>0</v>
      </c>
      <c r="DS109" s="57">
        <v>0</v>
      </c>
      <c r="DT109" s="57">
        <v>0</v>
      </c>
      <c r="DU109" s="57">
        <v>0</v>
      </c>
      <c r="DV109" s="57">
        <v>0</v>
      </c>
      <c r="DW109" s="57">
        <v>0</v>
      </c>
      <c r="DX109" s="57">
        <v>0</v>
      </c>
      <c r="DY109" s="57">
        <v>0</v>
      </c>
      <c r="DZ109" s="57">
        <v>0</v>
      </c>
      <c r="EA109" s="57">
        <v>0</v>
      </c>
      <c r="EB109" s="57">
        <v>0</v>
      </c>
      <c r="EC109" s="57">
        <v>0</v>
      </c>
      <c r="ED109" s="57">
        <v>0</v>
      </c>
      <c r="EE109" s="57">
        <v>0</v>
      </c>
      <c r="EF109" s="57">
        <v>0</v>
      </c>
      <c r="EG109" s="57">
        <v>0</v>
      </c>
      <c r="EH109" s="57">
        <v>0</v>
      </c>
    </row>
    <row r="110" spans="1:138">
      <c r="A110" s="54" t="s">
        <v>311</v>
      </c>
      <c r="B110" s="54" t="s">
        <v>314</v>
      </c>
      <c r="C110" s="55">
        <v>1580445.74</v>
      </c>
      <c r="D110" s="56">
        <v>23240.46</v>
      </c>
      <c r="E110" s="56">
        <v>0</v>
      </c>
      <c r="F110" s="56">
        <v>4300</v>
      </c>
      <c r="G110" s="56">
        <v>24379.200000000001</v>
      </c>
      <c r="H110" s="56">
        <v>18700</v>
      </c>
      <c r="I110" s="56">
        <v>9520</v>
      </c>
      <c r="J110" s="56">
        <v>15140</v>
      </c>
      <c r="K110" s="56">
        <v>0</v>
      </c>
      <c r="L110" s="56">
        <v>42593.55</v>
      </c>
      <c r="M110" s="56">
        <v>9848.2000000000007</v>
      </c>
      <c r="N110" s="56">
        <v>11700</v>
      </c>
      <c r="O110" s="56">
        <v>9200</v>
      </c>
      <c r="P110" s="56">
        <v>23362.77</v>
      </c>
      <c r="Q110" s="56">
        <v>18050</v>
      </c>
      <c r="R110" s="56">
        <v>60649.1</v>
      </c>
      <c r="S110" s="56">
        <v>12360</v>
      </c>
      <c r="T110" s="56">
        <v>4700</v>
      </c>
      <c r="U110" s="56">
        <v>0</v>
      </c>
      <c r="V110" s="56">
        <v>0</v>
      </c>
      <c r="W110" s="56">
        <v>1400</v>
      </c>
      <c r="X110" s="56">
        <v>8080</v>
      </c>
      <c r="Y110" s="56">
        <v>24413</v>
      </c>
      <c r="Z110" s="57">
        <v>0</v>
      </c>
      <c r="AA110" s="57">
        <v>0</v>
      </c>
      <c r="AB110" s="58">
        <v>77880</v>
      </c>
      <c r="AC110" s="58">
        <v>354693</v>
      </c>
      <c r="AD110" s="58">
        <v>41252.839999999997</v>
      </c>
      <c r="AE110" s="58">
        <v>6613.4</v>
      </c>
      <c r="AF110" s="59">
        <v>13766.78</v>
      </c>
      <c r="AG110" s="59">
        <v>0</v>
      </c>
      <c r="AH110" s="58">
        <v>764603.44</v>
      </c>
      <c r="AI110" s="57">
        <v>11380</v>
      </c>
      <c r="AJ110" s="57">
        <v>8140</v>
      </c>
      <c r="AK110" s="57">
        <v>10200</v>
      </c>
      <c r="AL110" s="57">
        <v>18740</v>
      </c>
      <c r="AM110" s="57">
        <v>9640</v>
      </c>
      <c r="AN110" s="57">
        <v>12060</v>
      </c>
      <c r="AO110" s="57">
        <v>7720</v>
      </c>
      <c r="AP110" s="57">
        <v>13220</v>
      </c>
      <c r="AQ110" s="57">
        <v>33730</v>
      </c>
      <c r="AR110" s="57">
        <v>263010</v>
      </c>
      <c r="AS110" s="57">
        <v>11800</v>
      </c>
      <c r="AT110" s="57">
        <v>10080</v>
      </c>
      <c r="AU110" s="57">
        <v>15230.5</v>
      </c>
      <c r="AV110" s="57">
        <v>7622.5</v>
      </c>
      <c r="AW110" s="57">
        <v>0</v>
      </c>
      <c r="AX110" s="57">
        <v>9171</v>
      </c>
      <c r="AY110" s="57">
        <v>13100</v>
      </c>
      <c r="AZ110" s="57">
        <v>7900</v>
      </c>
      <c r="BA110" s="57">
        <v>11081.84</v>
      </c>
      <c r="BB110" s="57">
        <v>6613.4</v>
      </c>
      <c r="BC110" s="57">
        <v>0</v>
      </c>
      <c r="BD110" s="57">
        <v>20400</v>
      </c>
      <c r="BE110" s="57">
        <v>0</v>
      </c>
      <c r="BF110" s="57">
        <v>18000</v>
      </c>
      <c r="BG110" s="57">
        <v>12825</v>
      </c>
      <c r="BH110" s="57">
        <v>51500</v>
      </c>
      <c r="BI110" s="57">
        <v>36940</v>
      </c>
      <c r="BJ110" s="58">
        <v>624938.43999999994</v>
      </c>
      <c r="BK110" s="57">
        <v>10857</v>
      </c>
      <c r="BL110" s="57">
        <v>10960</v>
      </c>
      <c r="BM110" s="57">
        <v>28504</v>
      </c>
      <c r="BN110" s="57">
        <v>18858.75</v>
      </c>
      <c r="BO110" s="57">
        <v>10713.06</v>
      </c>
      <c r="BP110" s="57">
        <v>10513.33</v>
      </c>
      <c r="BQ110" s="57">
        <v>4828.8599999999997</v>
      </c>
      <c r="BR110" s="57">
        <v>14880</v>
      </c>
      <c r="BS110" s="57">
        <v>15911</v>
      </c>
      <c r="BT110" s="57">
        <v>15794</v>
      </c>
      <c r="BU110" s="57">
        <v>18662.900000000001</v>
      </c>
      <c r="BV110" s="57">
        <v>8300</v>
      </c>
      <c r="BW110" s="57">
        <v>13694.33</v>
      </c>
      <c r="BX110" s="57">
        <v>12200</v>
      </c>
      <c r="BY110" s="57">
        <v>9492</v>
      </c>
      <c r="BZ110" s="57">
        <v>7440</v>
      </c>
      <c r="CA110" s="57">
        <v>13428.9</v>
      </c>
      <c r="CB110" s="57">
        <v>10757</v>
      </c>
      <c r="CC110" s="57">
        <v>4050</v>
      </c>
      <c r="CD110" s="57">
        <v>6760</v>
      </c>
      <c r="CE110" s="57">
        <v>5820</v>
      </c>
      <c r="CF110" s="57">
        <v>14212</v>
      </c>
      <c r="CG110" s="57">
        <v>6043.19</v>
      </c>
      <c r="CH110" s="57">
        <v>12111</v>
      </c>
      <c r="CI110" s="57">
        <v>8932.1</v>
      </c>
      <c r="CJ110" s="57">
        <v>4180</v>
      </c>
      <c r="CK110" s="57">
        <v>12234.3</v>
      </c>
      <c r="CL110" s="57">
        <v>5973.7</v>
      </c>
      <c r="CM110" s="57">
        <v>4980</v>
      </c>
      <c r="CN110" s="57">
        <v>23340</v>
      </c>
      <c r="CO110" s="57">
        <v>5180</v>
      </c>
      <c r="CP110" s="57">
        <v>11961</v>
      </c>
      <c r="CQ110" s="57">
        <v>2740</v>
      </c>
      <c r="CR110" s="57">
        <v>5060</v>
      </c>
      <c r="CS110" s="57">
        <v>12682.01</v>
      </c>
      <c r="CT110" s="57">
        <v>8310</v>
      </c>
      <c r="CU110" s="57">
        <v>7533.62</v>
      </c>
      <c r="CV110" s="57">
        <v>7180</v>
      </c>
      <c r="CW110" s="57">
        <v>5980</v>
      </c>
      <c r="CX110" s="57">
        <v>4960</v>
      </c>
      <c r="CY110" s="57">
        <v>11960</v>
      </c>
      <c r="CZ110" s="57">
        <v>4459.3</v>
      </c>
      <c r="DA110" s="57">
        <v>7357.35</v>
      </c>
      <c r="DB110" s="57">
        <v>6206.17</v>
      </c>
      <c r="DC110" s="57">
        <v>6108.97</v>
      </c>
      <c r="DD110" s="57">
        <v>7561.61</v>
      </c>
      <c r="DE110" s="57">
        <v>7460</v>
      </c>
      <c r="DF110" s="57">
        <v>9680</v>
      </c>
      <c r="DG110" s="57">
        <v>6100</v>
      </c>
      <c r="DH110" s="57">
        <v>8632.7999999999993</v>
      </c>
      <c r="DI110" s="57">
        <v>5980</v>
      </c>
      <c r="DJ110" s="57">
        <v>6734</v>
      </c>
      <c r="DK110" s="57">
        <v>6557.4</v>
      </c>
      <c r="DL110" s="57">
        <v>5555.6</v>
      </c>
      <c r="DM110" s="57">
        <v>10884.64</v>
      </c>
      <c r="DN110" s="57">
        <v>4708.51</v>
      </c>
      <c r="DO110" s="57">
        <v>13114</v>
      </c>
      <c r="DP110" s="57">
        <v>5670</v>
      </c>
      <c r="DQ110" s="57">
        <v>3828.3</v>
      </c>
      <c r="DR110" s="57">
        <v>2160</v>
      </c>
      <c r="DS110" s="57">
        <v>7740</v>
      </c>
      <c r="DT110" s="57">
        <v>7075</v>
      </c>
      <c r="DU110" s="57">
        <v>3660</v>
      </c>
      <c r="DV110" s="57">
        <v>3595.43</v>
      </c>
      <c r="DW110" s="57">
        <v>17067</v>
      </c>
      <c r="DX110" s="57">
        <v>6619.48</v>
      </c>
      <c r="DY110" s="57">
        <v>4100.6899999999996</v>
      </c>
      <c r="DZ110" s="57">
        <v>3160</v>
      </c>
      <c r="EA110" s="57">
        <v>3460</v>
      </c>
      <c r="EB110" s="57">
        <v>6360</v>
      </c>
      <c r="EC110" s="57">
        <v>2324.14</v>
      </c>
      <c r="ED110" s="57">
        <v>0</v>
      </c>
      <c r="EE110" s="57">
        <v>0</v>
      </c>
      <c r="EF110" s="57">
        <v>2100</v>
      </c>
      <c r="EG110" s="57">
        <v>940</v>
      </c>
      <c r="EH110" s="57">
        <v>0</v>
      </c>
    </row>
    <row r="111" spans="1:138">
      <c r="A111" s="54" t="s">
        <v>311</v>
      </c>
      <c r="B111" s="54" t="s">
        <v>315</v>
      </c>
      <c r="C111" s="55">
        <v>273061.83</v>
      </c>
      <c r="D111" s="56">
        <v>6755</v>
      </c>
      <c r="E111" s="56">
        <v>0</v>
      </c>
      <c r="F111" s="56">
        <v>1890</v>
      </c>
      <c r="G111" s="56">
        <v>29504.68</v>
      </c>
      <c r="H111" s="56">
        <v>17904.34</v>
      </c>
      <c r="I111" s="56">
        <v>210</v>
      </c>
      <c r="J111" s="56">
        <v>6150.63</v>
      </c>
      <c r="K111" s="56">
        <v>0</v>
      </c>
      <c r="L111" s="56">
        <v>875</v>
      </c>
      <c r="M111" s="56">
        <v>6362</v>
      </c>
      <c r="N111" s="56">
        <v>4375</v>
      </c>
      <c r="O111" s="56">
        <v>2345</v>
      </c>
      <c r="P111" s="56">
        <v>7326.55</v>
      </c>
      <c r="Q111" s="56">
        <v>3920</v>
      </c>
      <c r="R111" s="56">
        <v>14169.05</v>
      </c>
      <c r="S111" s="56">
        <v>4105</v>
      </c>
      <c r="T111" s="56">
        <v>2205</v>
      </c>
      <c r="U111" s="56">
        <v>0</v>
      </c>
      <c r="V111" s="56">
        <v>0</v>
      </c>
      <c r="W111" s="56">
        <v>175</v>
      </c>
      <c r="X111" s="56">
        <v>0</v>
      </c>
      <c r="Y111" s="56">
        <v>1855</v>
      </c>
      <c r="Z111" s="57">
        <v>0</v>
      </c>
      <c r="AA111" s="57">
        <v>0</v>
      </c>
      <c r="AB111" s="58">
        <v>66795</v>
      </c>
      <c r="AC111" s="58">
        <v>39503.599999999999</v>
      </c>
      <c r="AD111" s="58">
        <v>11634</v>
      </c>
      <c r="AE111" s="58">
        <v>-138.07</v>
      </c>
      <c r="AF111" s="59">
        <v>0</v>
      </c>
      <c r="AG111" s="59">
        <v>0</v>
      </c>
      <c r="AH111" s="58">
        <v>45140.05</v>
      </c>
      <c r="AI111" s="57">
        <v>64800</v>
      </c>
      <c r="AJ111" s="57">
        <v>0</v>
      </c>
      <c r="AK111" s="57">
        <v>0</v>
      </c>
      <c r="AL111" s="57">
        <v>945</v>
      </c>
      <c r="AM111" s="57">
        <v>0</v>
      </c>
      <c r="AN111" s="57">
        <v>1050</v>
      </c>
      <c r="AO111" s="57">
        <v>0</v>
      </c>
      <c r="AP111" s="57">
        <v>17716.599999999999</v>
      </c>
      <c r="AQ111" s="57">
        <v>14157</v>
      </c>
      <c r="AR111" s="57">
        <v>3430</v>
      </c>
      <c r="AS111" s="57">
        <v>2765</v>
      </c>
      <c r="AT111" s="57">
        <v>1435</v>
      </c>
      <c r="AU111" s="57">
        <v>0</v>
      </c>
      <c r="AV111" s="57">
        <v>0</v>
      </c>
      <c r="AW111" s="57">
        <v>0</v>
      </c>
      <c r="AX111" s="57">
        <v>3115</v>
      </c>
      <c r="AY111" s="57">
        <v>5744</v>
      </c>
      <c r="AZ111" s="57">
        <v>2625</v>
      </c>
      <c r="BA111" s="57">
        <v>150</v>
      </c>
      <c r="BB111" s="57">
        <v>-138.07</v>
      </c>
      <c r="BC111" s="57">
        <v>0</v>
      </c>
      <c r="BD111" s="57">
        <v>6594</v>
      </c>
      <c r="BE111" s="57">
        <v>0</v>
      </c>
      <c r="BF111" s="57">
        <v>6868</v>
      </c>
      <c r="BG111" s="57">
        <v>3290</v>
      </c>
      <c r="BH111" s="57">
        <v>13824.66</v>
      </c>
      <c r="BI111" s="57">
        <v>5090.2</v>
      </c>
      <c r="BJ111" s="58">
        <v>9473.1899999999987</v>
      </c>
      <c r="BK111" s="57">
        <v>0</v>
      </c>
      <c r="BL111" s="57">
        <v>-376.84</v>
      </c>
      <c r="BM111" s="57">
        <v>3679</v>
      </c>
      <c r="BN111" s="57">
        <v>76.8</v>
      </c>
      <c r="BO111" s="57">
        <v>-58.55</v>
      </c>
      <c r="BP111" s="57">
        <v>148.83000000000001</v>
      </c>
      <c r="BQ111" s="57">
        <v>0</v>
      </c>
      <c r="BR111" s="57">
        <v>308.8</v>
      </c>
      <c r="BS111" s="57">
        <v>0</v>
      </c>
      <c r="BT111" s="57">
        <v>0</v>
      </c>
      <c r="BU111" s="57">
        <v>101</v>
      </c>
      <c r="BV111" s="57">
        <v>0</v>
      </c>
      <c r="BW111" s="57">
        <v>0</v>
      </c>
      <c r="BX111" s="57">
        <v>0</v>
      </c>
      <c r="BY111" s="57">
        <v>0</v>
      </c>
      <c r="BZ111" s="57">
        <v>0</v>
      </c>
      <c r="CA111" s="57">
        <v>190</v>
      </c>
      <c r="CB111" s="57">
        <v>0</v>
      </c>
      <c r="CC111" s="57">
        <v>0</v>
      </c>
      <c r="CD111" s="57">
        <v>0</v>
      </c>
      <c r="CE111" s="57">
        <v>45.71</v>
      </c>
      <c r="CF111" s="57">
        <v>0</v>
      </c>
      <c r="CG111" s="57">
        <v>0</v>
      </c>
      <c r="CH111" s="57">
        <v>520.48</v>
      </c>
      <c r="CI111" s="57">
        <v>0</v>
      </c>
      <c r="CJ111" s="57">
        <v>76.8</v>
      </c>
      <c r="CK111" s="57">
        <v>0</v>
      </c>
      <c r="CL111" s="57">
        <v>0</v>
      </c>
      <c r="CM111" s="57">
        <v>0</v>
      </c>
      <c r="CN111" s="57">
        <v>2170</v>
      </c>
      <c r="CO111" s="57">
        <v>0</v>
      </c>
      <c r="CP111" s="57">
        <v>0</v>
      </c>
      <c r="CQ111" s="57">
        <v>0</v>
      </c>
      <c r="CR111" s="57">
        <v>0</v>
      </c>
      <c r="CS111" s="57">
        <v>0</v>
      </c>
      <c r="CT111" s="57">
        <v>0</v>
      </c>
      <c r="CU111" s="57">
        <v>0</v>
      </c>
      <c r="CV111" s="57">
        <v>0</v>
      </c>
      <c r="CW111" s="57">
        <v>0</v>
      </c>
      <c r="CX111" s="57">
        <v>181.06</v>
      </c>
      <c r="CY111" s="57">
        <v>0</v>
      </c>
      <c r="CZ111" s="57">
        <v>0</v>
      </c>
      <c r="DA111" s="57">
        <v>257.86</v>
      </c>
      <c r="DB111" s="57">
        <v>0</v>
      </c>
      <c r="DC111" s="57">
        <v>-216.97</v>
      </c>
      <c r="DD111" s="57">
        <v>0</v>
      </c>
      <c r="DE111" s="57">
        <v>0</v>
      </c>
      <c r="DF111" s="57">
        <v>0</v>
      </c>
      <c r="DG111" s="57">
        <v>76.8</v>
      </c>
      <c r="DH111" s="57">
        <v>0</v>
      </c>
      <c r="DI111" s="57">
        <v>0</v>
      </c>
      <c r="DJ111" s="57">
        <v>0</v>
      </c>
      <c r="DK111" s="57">
        <v>0</v>
      </c>
      <c r="DL111" s="57">
        <v>0</v>
      </c>
      <c r="DM111" s="57">
        <v>110</v>
      </c>
      <c r="DN111" s="57">
        <v>0</v>
      </c>
      <c r="DO111" s="57">
        <v>0</v>
      </c>
      <c r="DP111" s="57">
        <v>0</v>
      </c>
      <c r="DQ111" s="57">
        <v>0</v>
      </c>
      <c r="DR111" s="57">
        <v>0</v>
      </c>
      <c r="DS111" s="57">
        <v>0</v>
      </c>
      <c r="DT111" s="57">
        <v>0</v>
      </c>
      <c r="DU111" s="57">
        <v>0</v>
      </c>
      <c r="DV111" s="57">
        <v>0</v>
      </c>
      <c r="DW111" s="57">
        <v>0</v>
      </c>
      <c r="DX111" s="57">
        <v>-217.59</v>
      </c>
      <c r="DY111" s="57">
        <v>0</v>
      </c>
      <c r="DZ111" s="57">
        <v>2400</v>
      </c>
      <c r="EA111" s="57">
        <v>0</v>
      </c>
      <c r="EB111" s="57">
        <v>0</v>
      </c>
      <c r="EC111" s="57">
        <v>0</v>
      </c>
      <c r="ED111" s="57">
        <v>0</v>
      </c>
      <c r="EE111" s="57">
        <v>0</v>
      </c>
      <c r="EF111" s="57">
        <v>0</v>
      </c>
      <c r="EG111" s="57">
        <v>0</v>
      </c>
      <c r="EH111" s="57">
        <v>0</v>
      </c>
    </row>
    <row r="112" spans="1:138">
      <c r="A112" s="54" t="s">
        <v>311</v>
      </c>
      <c r="B112" s="54" t="s">
        <v>316</v>
      </c>
      <c r="C112" s="55">
        <v>567566.23</v>
      </c>
      <c r="D112" s="56">
        <v>425</v>
      </c>
      <c r="E112" s="56">
        <v>2636.65</v>
      </c>
      <c r="F112" s="56">
        <v>0</v>
      </c>
      <c r="G112" s="56">
        <v>64983.02</v>
      </c>
      <c r="H112" s="56">
        <v>0</v>
      </c>
      <c r="I112" s="56">
        <v>0</v>
      </c>
      <c r="J112" s="56">
        <v>54506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969.72</v>
      </c>
      <c r="Q112" s="56">
        <v>0</v>
      </c>
      <c r="R112" s="56">
        <v>116677.12</v>
      </c>
      <c r="S112" s="56">
        <v>0</v>
      </c>
      <c r="T112" s="56">
        <v>0</v>
      </c>
      <c r="U112" s="56">
        <v>0</v>
      </c>
      <c r="V112" s="56">
        <v>0</v>
      </c>
      <c r="W112" s="56">
        <v>0</v>
      </c>
      <c r="X112" s="56">
        <v>0</v>
      </c>
      <c r="Y112" s="56">
        <v>0</v>
      </c>
      <c r="Z112" s="57">
        <v>0</v>
      </c>
      <c r="AA112" s="57">
        <v>0</v>
      </c>
      <c r="AB112" s="58">
        <v>96143</v>
      </c>
      <c r="AC112" s="58">
        <v>11552.73</v>
      </c>
      <c r="AD112" s="58">
        <v>0</v>
      </c>
      <c r="AE112" s="58">
        <v>0</v>
      </c>
      <c r="AF112" s="59">
        <v>0</v>
      </c>
      <c r="AG112" s="59">
        <v>0</v>
      </c>
      <c r="AH112" s="58">
        <v>219672.99</v>
      </c>
      <c r="AI112" s="57">
        <v>96143</v>
      </c>
      <c r="AJ112" s="57">
        <v>0</v>
      </c>
      <c r="AK112" s="57">
        <v>0</v>
      </c>
      <c r="AL112" s="57">
        <v>0</v>
      </c>
      <c r="AM112" s="57">
        <v>0</v>
      </c>
      <c r="AN112" s="57">
        <v>0</v>
      </c>
      <c r="AO112" s="57">
        <v>0</v>
      </c>
      <c r="AP112" s="57">
        <v>5007.13</v>
      </c>
      <c r="AQ112" s="57">
        <v>727.29</v>
      </c>
      <c r="AR112" s="57">
        <v>1454.58</v>
      </c>
      <c r="AS112" s="57">
        <v>0</v>
      </c>
      <c r="AT112" s="57">
        <v>0</v>
      </c>
      <c r="AU112" s="57">
        <v>3151.58</v>
      </c>
      <c r="AV112" s="57">
        <v>1212.1500000000001</v>
      </c>
      <c r="AW112" s="57">
        <v>0</v>
      </c>
      <c r="AX112" s="57">
        <v>0</v>
      </c>
      <c r="AY112" s="57">
        <v>0</v>
      </c>
      <c r="AZ112" s="57">
        <v>0</v>
      </c>
      <c r="BA112" s="57">
        <v>0</v>
      </c>
      <c r="BB112" s="57">
        <v>0</v>
      </c>
      <c r="BC112" s="57">
        <v>0</v>
      </c>
      <c r="BD112" s="57">
        <v>8664.02</v>
      </c>
      <c r="BE112" s="57">
        <v>0</v>
      </c>
      <c r="BF112" s="57">
        <v>0</v>
      </c>
      <c r="BG112" s="57">
        <v>0</v>
      </c>
      <c r="BH112" s="57">
        <v>183577.02</v>
      </c>
      <c r="BI112" s="57">
        <v>242.43</v>
      </c>
      <c r="BJ112" s="58">
        <v>27189.520000000004</v>
      </c>
      <c r="BK112" s="57">
        <v>120</v>
      </c>
      <c r="BL112" s="57">
        <v>0</v>
      </c>
      <c r="BM112" s="57">
        <v>0</v>
      </c>
      <c r="BN112" s="57">
        <v>0</v>
      </c>
      <c r="BO112" s="57">
        <v>0</v>
      </c>
      <c r="BP112" s="57">
        <v>0</v>
      </c>
      <c r="BQ112" s="57">
        <v>0</v>
      </c>
      <c r="BR112" s="57">
        <v>0</v>
      </c>
      <c r="BS112" s="57">
        <v>0</v>
      </c>
      <c r="BT112" s="57">
        <v>0</v>
      </c>
      <c r="BU112" s="57">
        <v>5962.38</v>
      </c>
      <c r="BV112" s="57">
        <v>0</v>
      </c>
      <c r="BW112" s="57">
        <v>0</v>
      </c>
      <c r="BX112" s="57">
        <v>1200</v>
      </c>
      <c r="BY112" s="57">
        <v>0</v>
      </c>
      <c r="BZ112" s="57">
        <v>0</v>
      </c>
      <c r="CA112" s="57">
        <v>0</v>
      </c>
      <c r="CB112" s="57">
        <v>0</v>
      </c>
      <c r="CC112" s="57">
        <v>0</v>
      </c>
      <c r="CD112" s="57">
        <v>0</v>
      </c>
      <c r="CE112" s="57">
        <v>0</v>
      </c>
      <c r="CF112" s="57">
        <v>0</v>
      </c>
      <c r="CG112" s="57">
        <v>0</v>
      </c>
      <c r="CH112" s="57">
        <v>680</v>
      </c>
      <c r="CI112" s="57">
        <v>0</v>
      </c>
      <c r="CJ112" s="57">
        <v>0</v>
      </c>
      <c r="CK112" s="57">
        <v>0</v>
      </c>
      <c r="CL112" s="57">
        <v>0</v>
      </c>
      <c r="CM112" s="57">
        <v>0</v>
      </c>
      <c r="CN112" s="57">
        <v>0</v>
      </c>
      <c r="CO112" s="57">
        <v>0</v>
      </c>
      <c r="CP112" s="57">
        <v>0</v>
      </c>
      <c r="CQ112" s="57">
        <v>0</v>
      </c>
      <c r="CR112" s="57">
        <v>0</v>
      </c>
      <c r="CS112" s="57">
        <v>200</v>
      </c>
      <c r="CT112" s="57">
        <v>0</v>
      </c>
      <c r="CU112" s="57">
        <v>0</v>
      </c>
      <c r="CV112" s="57">
        <v>0</v>
      </c>
      <c r="CW112" s="57">
        <v>135</v>
      </c>
      <c r="CX112" s="57">
        <v>0</v>
      </c>
      <c r="CY112" s="57">
        <v>0</v>
      </c>
      <c r="CZ112" s="57">
        <v>0</v>
      </c>
      <c r="DA112" s="57">
        <v>0</v>
      </c>
      <c r="DB112" s="57">
        <v>0</v>
      </c>
      <c r="DC112" s="57">
        <v>0</v>
      </c>
      <c r="DD112" s="57">
        <v>0</v>
      </c>
      <c r="DE112" s="57">
        <v>0</v>
      </c>
      <c r="DF112" s="57">
        <v>0</v>
      </c>
      <c r="DG112" s="57">
        <v>0</v>
      </c>
      <c r="DH112" s="57">
        <v>0</v>
      </c>
      <c r="DI112" s="57">
        <v>6852.38</v>
      </c>
      <c r="DJ112" s="57">
        <v>0</v>
      </c>
      <c r="DK112" s="57">
        <v>0</v>
      </c>
      <c r="DL112" s="57">
        <v>0</v>
      </c>
      <c r="DM112" s="57">
        <v>0</v>
      </c>
      <c r="DN112" s="57">
        <v>135</v>
      </c>
      <c r="DO112" s="57">
        <v>5952.38</v>
      </c>
      <c r="DP112" s="57">
        <v>0</v>
      </c>
      <c r="DQ112" s="57">
        <v>5952.38</v>
      </c>
      <c r="DR112" s="57">
        <v>0</v>
      </c>
      <c r="DS112" s="57">
        <v>0</v>
      </c>
      <c r="DT112" s="57">
        <v>0</v>
      </c>
      <c r="DU112" s="57">
        <v>0</v>
      </c>
      <c r="DV112" s="57">
        <v>0</v>
      </c>
      <c r="DW112" s="57">
        <v>0</v>
      </c>
      <c r="DX112" s="57">
        <v>0</v>
      </c>
      <c r="DY112" s="57">
        <v>0</v>
      </c>
      <c r="DZ112" s="57">
        <v>0</v>
      </c>
      <c r="EA112" s="57">
        <v>0</v>
      </c>
      <c r="EB112" s="57">
        <v>0</v>
      </c>
      <c r="EC112" s="57">
        <v>0</v>
      </c>
      <c r="ED112" s="57">
        <v>0</v>
      </c>
      <c r="EE112" s="57">
        <v>0</v>
      </c>
      <c r="EF112" s="57">
        <v>0</v>
      </c>
      <c r="EG112" s="57">
        <v>0</v>
      </c>
      <c r="EH112" s="57">
        <v>0</v>
      </c>
    </row>
    <row r="113" spans="1:138">
      <c r="A113" s="54" t="s">
        <v>311</v>
      </c>
      <c r="B113" s="54" t="s">
        <v>317</v>
      </c>
      <c r="C113" s="55">
        <v>53652.180000000008</v>
      </c>
      <c r="D113" s="56">
        <v>3655.44</v>
      </c>
      <c r="E113" s="56">
        <v>0</v>
      </c>
      <c r="F113" s="56">
        <v>0</v>
      </c>
      <c r="G113" s="56">
        <v>0</v>
      </c>
      <c r="H113" s="56">
        <v>2743.44</v>
      </c>
      <c r="I113" s="56">
        <v>0</v>
      </c>
      <c r="J113" s="56">
        <v>24900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2527.75</v>
      </c>
      <c r="R113" s="56">
        <v>1886</v>
      </c>
      <c r="S113" s="56">
        <v>495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7">
        <v>0</v>
      </c>
      <c r="AA113" s="57">
        <v>0</v>
      </c>
      <c r="AB113" s="58">
        <v>970.87</v>
      </c>
      <c r="AC113" s="58">
        <v>225</v>
      </c>
      <c r="AD113" s="58">
        <v>6807.86</v>
      </c>
      <c r="AE113" s="58">
        <v>0</v>
      </c>
      <c r="AF113" s="59">
        <v>0</v>
      </c>
      <c r="AG113" s="59">
        <v>0</v>
      </c>
      <c r="AH113" s="58">
        <v>9440.82</v>
      </c>
      <c r="AI113" s="57">
        <v>970.87</v>
      </c>
      <c r="AJ113" s="57">
        <v>0</v>
      </c>
      <c r="AK113" s="57">
        <v>0</v>
      </c>
      <c r="AL113" s="57">
        <v>0</v>
      </c>
      <c r="AM113" s="57">
        <v>0</v>
      </c>
      <c r="AN113" s="57">
        <v>0</v>
      </c>
      <c r="AO113" s="57">
        <v>0</v>
      </c>
      <c r="AP113" s="57">
        <v>225</v>
      </c>
      <c r="AQ113" s="57">
        <v>0</v>
      </c>
      <c r="AR113" s="57">
        <v>0</v>
      </c>
      <c r="AS113" s="57">
        <v>0</v>
      </c>
      <c r="AT113" s="57">
        <v>0</v>
      </c>
      <c r="AU113" s="57">
        <v>0</v>
      </c>
      <c r="AV113" s="57">
        <v>0</v>
      </c>
      <c r="AW113" s="57">
        <v>0</v>
      </c>
      <c r="AX113" s="57">
        <v>0</v>
      </c>
      <c r="AY113" s="57">
        <v>5725.25</v>
      </c>
      <c r="AZ113" s="57">
        <v>0</v>
      </c>
      <c r="BA113" s="57">
        <v>1082.6099999999999</v>
      </c>
      <c r="BB113" s="57">
        <v>0</v>
      </c>
      <c r="BC113" s="57">
        <v>0</v>
      </c>
      <c r="BD113" s="57">
        <v>0</v>
      </c>
      <c r="BE113" s="57">
        <v>0</v>
      </c>
      <c r="BF113" s="57">
        <v>0</v>
      </c>
      <c r="BG113" s="57">
        <v>0</v>
      </c>
      <c r="BH113" s="57">
        <v>0</v>
      </c>
      <c r="BI113" s="57">
        <v>0</v>
      </c>
      <c r="BJ113" s="58">
        <v>9440.82</v>
      </c>
      <c r="BK113" s="57">
        <v>0</v>
      </c>
      <c r="BL113" s="57">
        <v>0</v>
      </c>
      <c r="BM113" s="57">
        <v>0</v>
      </c>
      <c r="BN113" s="57">
        <v>0</v>
      </c>
      <c r="BO113" s="57">
        <v>0</v>
      </c>
      <c r="BP113" s="57">
        <v>360</v>
      </c>
      <c r="BQ113" s="57">
        <v>426</v>
      </c>
      <c r="BR113" s="57">
        <v>0</v>
      </c>
      <c r="BS113" s="57">
        <v>0</v>
      </c>
      <c r="BT113" s="57">
        <v>0</v>
      </c>
      <c r="BU113" s="57">
        <v>0</v>
      </c>
      <c r="BV113" s="57">
        <v>0</v>
      </c>
      <c r="BW113" s="57">
        <v>0</v>
      </c>
      <c r="BX113" s="57">
        <v>0</v>
      </c>
      <c r="BY113" s="57">
        <v>1378.13</v>
      </c>
      <c r="BZ113" s="57">
        <v>409</v>
      </c>
      <c r="CA113" s="57">
        <v>339</v>
      </c>
      <c r="CB113" s="57">
        <v>0</v>
      </c>
      <c r="CC113" s="57">
        <v>605.85</v>
      </c>
      <c r="CD113" s="57">
        <v>581.5</v>
      </c>
      <c r="CE113" s="57">
        <v>206</v>
      </c>
      <c r="CF113" s="57">
        <v>0</v>
      </c>
      <c r="CG113" s="57">
        <v>0</v>
      </c>
      <c r="CH113" s="57">
        <v>232</v>
      </c>
      <c r="CI113" s="57">
        <v>319</v>
      </c>
      <c r="CJ113" s="57">
        <v>0</v>
      </c>
      <c r="CK113" s="57">
        <v>150</v>
      </c>
      <c r="CL113" s="57">
        <v>242</v>
      </c>
      <c r="CM113" s="57">
        <v>518</v>
      </c>
      <c r="CN113" s="57">
        <v>0</v>
      </c>
      <c r="CO113" s="57">
        <v>0</v>
      </c>
      <c r="CP113" s="57">
        <v>0</v>
      </c>
      <c r="CQ113" s="57">
        <v>0</v>
      </c>
      <c r="CR113" s="57">
        <v>546</v>
      </c>
      <c r="CS113" s="57">
        <v>0</v>
      </c>
      <c r="CT113" s="57">
        <v>0</v>
      </c>
      <c r="CU113" s="57">
        <v>0</v>
      </c>
      <c r="CV113" s="57">
        <v>0</v>
      </c>
      <c r="CW113" s="57">
        <v>0</v>
      </c>
      <c r="CX113" s="57">
        <v>0</v>
      </c>
      <c r="CY113" s="57">
        <v>0</v>
      </c>
      <c r="CZ113" s="57">
        <v>0</v>
      </c>
      <c r="DA113" s="57">
        <v>0</v>
      </c>
      <c r="DB113" s="57">
        <v>0</v>
      </c>
      <c r="DC113" s="57">
        <v>0</v>
      </c>
      <c r="DD113" s="57">
        <v>0</v>
      </c>
      <c r="DE113" s="57">
        <v>0</v>
      </c>
      <c r="DF113" s="57">
        <v>192</v>
      </c>
      <c r="DG113" s="57">
        <v>0</v>
      </c>
      <c r="DH113" s="57">
        <v>0</v>
      </c>
      <c r="DI113" s="57">
        <v>0</v>
      </c>
      <c r="DJ113" s="57">
        <v>0</v>
      </c>
      <c r="DK113" s="57">
        <v>0</v>
      </c>
      <c r="DL113" s="57">
        <v>0</v>
      </c>
      <c r="DM113" s="57">
        <v>0</v>
      </c>
      <c r="DN113" s="57">
        <v>0</v>
      </c>
      <c r="DO113" s="57">
        <v>0</v>
      </c>
      <c r="DP113" s="57">
        <v>0</v>
      </c>
      <c r="DQ113" s="57">
        <v>0</v>
      </c>
      <c r="DR113" s="57">
        <v>0</v>
      </c>
      <c r="DS113" s="57">
        <v>0</v>
      </c>
      <c r="DT113" s="57">
        <v>0</v>
      </c>
      <c r="DU113" s="57">
        <v>0</v>
      </c>
      <c r="DV113" s="57">
        <v>0</v>
      </c>
      <c r="DW113" s="57">
        <v>2936.34</v>
      </c>
      <c r="DX113" s="57">
        <v>0</v>
      </c>
      <c r="DY113" s="57">
        <v>0</v>
      </c>
      <c r="DZ113" s="57">
        <v>0</v>
      </c>
      <c r="EA113" s="57">
        <v>0</v>
      </c>
      <c r="EB113" s="57">
        <v>0</v>
      </c>
      <c r="EC113" s="57">
        <v>0</v>
      </c>
      <c r="ED113" s="57">
        <v>0</v>
      </c>
      <c r="EE113" s="57">
        <v>0</v>
      </c>
      <c r="EF113" s="57">
        <v>0</v>
      </c>
      <c r="EG113" s="57">
        <v>0</v>
      </c>
      <c r="EH113" s="57">
        <v>0</v>
      </c>
    </row>
    <row r="114" spans="1:138">
      <c r="A114" s="54" t="s">
        <v>311</v>
      </c>
      <c r="B114" s="54" t="s">
        <v>9</v>
      </c>
      <c r="C114" s="55">
        <v>2754726.4200000004</v>
      </c>
      <c r="D114" s="56">
        <v>-52638.3</v>
      </c>
      <c r="E114" s="56">
        <v>0</v>
      </c>
      <c r="F114" s="56">
        <v>16774.05</v>
      </c>
      <c r="G114" s="56">
        <v>55336.97</v>
      </c>
      <c r="H114" s="56">
        <v>45872.92</v>
      </c>
      <c r="I114" s="56">
        <v>4186.3</v>
      </c>
      <c r="J114" s="56">
        <v>25585.360000000001</v>
      </c>
      <c r="K114" s="56">
        <v>0</v>
      </c>
      <c r="L114" s="56">
        <v>7105.56</v>
      </c>
      <c r="M114" s="56">
        <v>17644.05</v>
      </c>
      <c r="N114" s="56">
        <v>23951.56</v>
      </c>
      <c r="O114" s="56">
        <v>18646.59</v>
      </c>
      <c r="P114" s="56">
        <v>73623.98</v>
      </c>
      <c r="Q114" s="56">
        <v>35381.910000000003</v>
      </c>
      <c r="R114" s="56">
        <v>88951.37</v>
      </c>
      <c r="S114" s="56">
        <v>29606.46</v>
      </c>
      <c r="T114" s="56">
        <v>9173.51</v>
      </c>
      <c r="U114" s="56">
        <v>0</v>
      </c>
      <c r="V114" s="56">
        <v>0</v>
      </c>
      <c r="W114" s="56">
        <v>2046.93</v>
      </c>
      <c r="X114" s="56">
        <v>26895.15</v>
      </c>
      <c r="Y114" s="56">
        <v>2309.89</v>
      </c>
      <c r="Z114" s="57">
        <v>0</v>
      </c>
      <c r="AA114" s="57">
        <v>0</v>
      </c>
      <c r="AB114" s="58">
        <v>179542.3</v>
      </c>
      <c r="AC114" s="58">
        <v>382972.80000000005</v>
      </c>
      <c r="AD114" s="58">
        <v>94596.010000000009</v>
      </c>
      <c r="AE114" s="58">
        <v>18262.650000000001</v>
      </c>
      <c r="AF114" s="59">
        <v>31591.1</v>
      </c>
      <c r="AG114" s="59">
        <v>0</v>
      </c>
      <c r="AH114" s="58">
        <v>1617307.3000000003</v>
      </c>
      <c r="AI114" s="57">
        <v>31414.52</v>
      </c>
      <c r="AJ114" s="57">
        <v>13757.71</v>
      </c>
      <c r="AK114" s="57">
        <v>25540.47</v>
      </c>
      <c r="AL114" s="57">
        <v>43855.49</v>
      </c>
      <c r="AM114" s="57">
        <v>26386.84</v>
      </c>
      <c r="AN114" s="57">
        <v>24326.74</v>
      </c>
      <c r="AO114" s="57">
        <v>14260.53</v>
      </c>
      <c r="AP114" s="57">
        <v>42008.07</v>
      </c>
      <c r="AQ114" s="57">
        <v>112316.38</v>
      </c>
      <c r="AR114" s="57">
        <v>102441.27</v>
      </c>
      <c r="AS114" s="57">
        <v>38139</v>
      </c>
      <c r="AT114" s="57">
        <v>11240.15</v>
      </c>
      <c r="AU114" s="57">
        <v>49681.02</v>
      </c>
      <c r="AV114" s="57">
        <v>27146.91</v>
      </c>
      <c r="AW114" s="57">
        <v>0</v>
      </c>
      <c r="AX114" s="57">
        <v>19093.77</v>
      </c>
      <c r="AY114" s="57">
        <v>28033.98</v>
      </c>
      <c r="AZ114" s="57">
        <v>23274.74</v>
      </c>
      <c r="BA114" s="57">
        <v>24193.52</v>
      </c>
      <c r="BB114" s="57">
        <v>18262.650000000001</v>
      </c>
      <c r="BC114" s="57">
        <v>0</v>
      </c>
      <c r="BD114" s="57">
        <v>22522.37</v>
      </c>
      <c r="BE114" s="57">
        <v>0</v>
      </c>
      <c r="BF114" s="57">
        <v>53207.82</v>
      </c>
      <c r="BG114" s="57">
        <v>36272.54</v>
      </c>
      <c r="BH114" s="57">
        <v>73527.91</v>
      </c>
      <c r="BI114" s="57">
        <v>96781.77</v>
      </c>
      <c r="BJ114" s="58">
        <v>1334994.8900000001</v>
      </c>
      <c r="BK114" s="57">
        <v>19860.150000000001</v>
      </c>
      <c r="BL114" s="57">
        <v>51389.94</v>
      </c>
      <c r="BM114" s="57">
        <v>57735.29</v>
      </c>
      <c r="BN114" s="57">
        <v>30347.82</v>
      </c>
      <c r="BO114" s="57">
        <v>37069.620000000003</v>
      </c>
      <c r="BP114" s="57">
        <v>54202.83</v>
      </c>
      <c r="BQ114" s="57">
        <v>1769.19</v>
      </c>
      <c r="BR114" s="57">
        <v>48503</v>
      </c>
      <c r="BS114" s="57">
        <v>67490.69</v>
      </c>
      <c r="BT114" s="57">
        <v>55082.2</v>
      </c>
      <c r="BU114" s="57">
        <v>134716.51999999999</v>
      </c>
      <c r="BV114" s="57">
        <v>28514.74</v>
      </c>
      <c r="BW114" s="57">
        <v>33476.9</v>
      </c>
      <c r="BX114" s="57">
        <v>12833.24</v>
      </c>
      <c r="BY114" s="57">
        <v>19949.990000000002</v>
      </c>
      <c r="BZ114" s="57">
        <v>983.79</v>
      </c>
      <c r="CA114" s="57">
        <v>10653.38</v>
      </c>
      <c r="CB114" s="57">
        <v>24914.94</v>
      </c>
      <c r="CC114" s="57">
        <v>296.8</v>
      </c>
      <c r="CD114" s="57">
        <v>20612.740000000002</v>
      </c>
      <c r="CE114" s="57">
        <v>29129.77</v>
      </c>
      <c r="CF114" s="57">
        <v>26982.080000000002</v>
      </c>
      <c r="CG114" s="57">
        <v>3836.19</v>
      </c>
      <c r="CH114" s="57">
        <v>9463.44</v>
      </c>
      <c r="CI114" s="57">
        <v>17150.79</v>
      </c>
      <c r="CJ114" s="57">
        <v>12650.08</v>
      </c>
      <c r="CK114" s="57">
        <v>16274.64</v>
      </c>
      <c r="CL114" s="57">
        <v>10273.84</v>
      </c>
      <c r="CM114" s="57">
        <v>6020.94</v>
      </c>
      <c r="CN114" s="57">
        <v>26243.85</v>
      </c>
      <c r="CO114" s="57">
        <v>4711.96</v>
      </c>
      <c r="CP114" s="57">
        <v>13393.67</v>
      </c>
      <c r="CQ114" s="57">
        <v>4233.1499999999996</v>
      </c>
      <c r="CR114" s="57">
        <v>8759.1299999999992</v>
      </c>
      <c r="CS114" s="57">
        <v>8620.44</v>
      </c>
      <c r="CT114" s="57">
        <v>40587</v>
      </c>
      <c r="CU114" s="57">
        <v>21797.1</v>
      </c>
      <c r="CV114" s="57">
        <v>11014.74</v>
      </c>
      <c r="CW114" s="57">
        <v>5935.8</v>
      </c>
      <c r="CX114" s="57">
        <v>5202.4399999999996</v>
      </c>
      <c r="CY114" s="57">
        <v>14767.66</v>
      </c>
      <c r="CZ114" s="57">
        <v>5870.43</v>
      </c>
      <c r="DA114" s="57">
        <v>26260.73</v>
      </c>
      <c r="DB114" s="57">
        <v>8797.6299999999992</v>
      </c>
      <c r="DC114" s="57">
        <v>13720.79</v>
      </c>
      <c r="DD114" s="57">
        <v>10145.73</v>
      </c>
      <c r="DE114" s="57">
        <v>19381.16</v>
      </c>
      <c r="DF114" s="57">
        <v>14800.59</v>
      </c>
      <c r="DG114" s="57">
        <v>7724.74</v>
      </c>
      <c r="DH114" s="57">
        <v>9380.1</v>
      </c>
      <c r="DI114" s="57">
        <v>18839.11</v>
      </c>
      <c r="DJ114" s="57">
        <v>7973.49</v>
      </c>
      <c r="DK114" s="57">
        <v>13133.19</v>
      </c>
      <c r="DL114" s="57">
        <v>6070.48</v>
      </c>
      <c r="DM114" s="57">
        <v>25840.95</v>
      </c>
      <c r="DN114" s="57">
        <v>10055.02</v>
      </c>
      <c r="DO114" s="57">
        <v>4105.8</v>
      </c>
      <c r="DP114" s="57">
        <v>8200.52</v>
      </c>
      <c r="DQ114" s="57">
        <v>4061</v>
      </c>
      <c r="DR114" s="57">
        <v>7796.49</v>
      </c>
      <c r="DS114" s="57">
        <v>15782.82</v>
      </c>
      <c r="DT114" s="57">
        <v>12842.1</v>
      </c>
      <c r="DU114" s="57">
        <v>5306.75</v>
      </c>
      <c r="DV114" s="57">
        <v>5727.85</v>
      </c>
      <c r="DW114" s="57">
        <v>17461.13</v>
      </c>
      <c r="DX114" s="57">
        <v>7802.68</v>
      </c>
      <c r="DY114" s="57">
        <v>8961.0300000000007</v>
      </c>
      <c r="DZ114" s="57">
        <v>10166.780000000001</v>
      </c>
      <c r="EA114" s="57">
        <v>4315.53</v>
      </c>
      <c r="EB114" s="57">
        <v>9458.1</v>
      </c>
      <c r="EC114" s="57">
        <v>0</v>
      </c>
      <c r="ED114" s="57">
        <v>0</v>
      </c>
      <c r="EE114" s="57">
        <v>3893.49</v>
      </c>
      <c r="EF114" s="57">
        <v>3666.2</v>
      </c>
      <c r="EG114" s="57">
        <v>0</v>
      </c>
      <c r="EH114" s="57">
        <v>0</v>
      </c>
    </row>
    <row r="115" spans="1:138">
      <c r="A115" s="54" t="s">
        <v>311</v>
      </c>
      <c r="B115" s="54" t="s">
        <v>10</v>
      </c>
      <c r="C115" s="55">
        <v>1512304.5899999999</v>
      </c>
      <c r="D115" s="56">
        <v>20809</v>
      </c>
      <c r="E115" s="56">
        <v>0</v>
      </c>
      <c r="F115" s="56">
        <v>8534</v>
      </c>
      <c r="G115" s="56">
        <v>20984</v>
      </c>
      <c r="H115" s="56">
        <v>30620</v>
      </c>
      <c r="I115" s="56">
        <v>5458</v>
      </c>
      <c r="J115" s="56">
        <v>12272</v>
      </c>
      <c r="K115" s="56">
        <v>0</v>
      </c>
      <c r="L115" s="56">
        <v>3586</v>
      </c>
      <c r="M115" s="56">
        <v>17631</v>
      </c>
      <c r="N115" s="56">
        <v>20719</v>
      </c>
      <c r="O115" s="56">
        <v>15604</v>
      </c>
      <c r="P115" s="56">
        <v>35588</v>
      </c>
      <c r="Q115" s="56">
        <v>25427</v>
      </c>
      <c r="R115" s="56">
        <v>57550</v>
      </c>
      <c r="S115" s="56">
        <v>11533</v>
      </c>
      <c r="T115" s="56">
        <v>7230</v>
      </c>
      <c r="U115" s="56">
        <v>0</v>
      </c>
      <c r="V115" s="56">
        <v>0</v>
      </c>
      <c r="W115" s="56">
        <v>1800</v>
      </c>
      <c r="X115" s="56">
        <v>0</v>
      </c>
      <c r="Y115" s="56">
        <v>5817</v>
      </c>
      <c r="Z115" s="57">
        <v>0</v>
      </c>
      <c r="AA115" s="57">
        <v>0</v>
      </c>
      <c r="AB115" s="58">
        <v>112265.54000000001</v>
      </c>
      <c r="AC115" s="58">
        <v>204060.28</v>
      </c>
      <c r="AD115" s="58">
        <v>64396.170000000006</v>
      </c>
      <c r="AE115" s="58">
        <v>13633</v>
      </c>
      <c r="AF115" s="59">
        <v>18471.84</v>
      </c>
      <c r="AG115" s="59">
        <v>0</v>
      </c>
      <c r="AH115" s="58">
        <v>798315.75999999989</v>
      </c>
      <c r="AI115" s="57">
        <v>19787.16</v>
      </c>
      <c r="AJ115" s="57">
        <v>8444.64</v>
      </c>
      <c r="AK115" s="57">
        <v>15810.3</v>
      </c>
      <c r="AL115" s="57">
        <v>26268.16</v>
      </c>
      <c r="AM115" s="57">
        <v>17633.88</v>
      </c>
      <c r="AN115" s="57">
        <v>15503.36</v>
      </c>
      <c r="AO115" s="57">
        <v>8818.0400000000009</v>
      </c>
      <c r="AP115" s="57">
        <v>25580</v>
      </c>
      <c r="AQ115" s="57">
        <v>57038</v>
      </c>
      <c r="AR115" s="57">
        <v>58727.28</v>
      </c>
      <c r="AS115" s="57">
        <v>24626</v>
      </c>
      <c r="AT115" s="57">
        <v>8065</v>
      </c>
      <c r="AU115" s="57">
        <v>19356</v>
      </c>
      <c r="AV115" s="57">
        <v>10668</v>
      </c>
      <c r="AW115" s="57">
        <v>0</v>
      </c>
      <c r="AX115" s="57">
        <v>13976.05</v>
      </c>
      <c r="AY115" s="57">
        <v>20267</v>
      </c>
      <c r="AZ115" s="57">
        <v>15198</v>
      </c>
      <c r="BA115" s="57">
        <v>14955.12</v>
      </c>
      <c r="BB115" s="57">
        <v>13633</v>
      </c>
      <c r="BC115" s="57">
        <v>0</v>
      </c>
      <c r="BD115" s="57">
        <v>22272</v>
      </c>
      <c r="BE115" s="57">
        <v>0</v>
      </c>
      <c r="BF115" s="57">
        <v>34170.18</v>
      </c>
      <c r="BG115" s="57">
        <v>22446.48</v>
      </c>
      <c r="BH115" s="57">
        <v>50490</v>
      </c>
      <c r="BI115" s="57">
        <v>48840</v>
      </c>
      <c r="BJ115" s="58">
        <v>620097.09999999986</v>
      </c>
      <c r="BK115" s="57">
        <v>24948</v>
      </c>
      <c r="BL115" s="57">
        <v>23238</v>
      </c>
      <c r="BM115" s="57">
        <v>23378</v>
      </c>
      <c r="BN115" s="57">
        <v>21636</v>
      </c>
      <c r="BO115" s="57">
        <v>42357</v>
      </c>
      <c r="BP115" s="57">
        <v>26614</v>
      </c>
      <c r="BQ115" s="57">
        <v>1500</v>
      </c>
      <c r="BR115" s="57">
        <v>33895</v>
      </c>
      <c r="BS115" s="57">
        <v>12930</v>
      </c>
      <c r="BT115" s="57">
        <v>12608</v>
      </c>
      <c r="BU115" s="57">
        <v>31305</v>
      </c>
      <c r="BV115" s="57">
        <v>16062</v>
      </c>
      <c r="BW115" s="57">
        <v>20910.78</v>
      </c>
      <c r="BX115" s="57">
        <v>11547.6</v>
      </c>
      <c r="BY115" s="57">
        <v>9372</v>
      </c>
      <c r="BZ115" s="57">
        <v>0</v>
      </c>
      <c r="CA115" s="57">
        <v>10128</v>
      </c>
      <c r="CB115" s="57">
        <v>8843</v>
      </c>
      <c r="CC115" s="57">
        <v>888</v>
      </c>
      <c r="CD115" s="57">
        <v>6753</v>
      </c>
      <c r="CE115" s="57">
        <v>9362</v>
      </c>
      <c r="CF115" s="57">
        <v>19240</v>
      </c>
      <c r="CG115" s="57">
        <v>6211</v>
      </c>
      <c r="CH115" s="57">
        <v>4224</v>
      </c>
      <c r="CI115" s="57">
        <v>5522</v>
      </c>
      <c r="CJ115" s="57">
        <v>6037</v>
      </c>
      <c r="CK115" s="57">
        <v>6398</v>
      </c>
      <c r="CL115" s="57">
        <v>2018</v>
      </c>
      <c r="CM115" s="57">
        <v>4392</v>
      </c>
      <c r="CN115" s="57">
        <v>13262</v>
      </c>
      <c r="CO115" s="57">
        <v>3487</v>
      </c>
      <c r="CP115" s="57">
        <v>2046</v>
      </c>
      <c r="CQ115" s="57">
        <v>2456</v>
      </c>
      <c r="CR115" s="57">
        <v>4069</v>
      </c>
      <c r="CS115" s="57">
        <v>4172</v>
      </c>
      <c r="CT115" s="57">
        <v>15137</v>
      </c>
      <c r="CU115" s="57">
        <v>9416</v>
      </c>
      <c r="CV115" s="57">
        <v>3023</v>
      </c>
      <c r="CW115" s="57">
        <v>3015</v>
      </c>
      <c r="CX115" s="57">
        <v>4171</v>
      </c>
      <c r="CY115" s="57">
        <v>6420</v>
      </c>
      <c r="CZ115" s="57">
        <v>2359</v>
      </c>
      <c r="DA115" s="57">
        <v>6673.8</v>
      </c>
      <c r="DB115" s="57">
        <v>4028</v>
      </c>
      <c r="DC115" s="57">
        <v>3696</v>
      </c>
      <c r="DD115" s="57">
        <v>4178</v>
      </c>
      <c r="DE115" s="57">
        <v>5056.8</v>
      </c>
      <c r="DF115" s="57">
        <v>5064</v>
      </c>
      <c r="DG115" s="57">
        <v>2944</v>
      </c>
      <c r="DH115" s="57">
        <v>1560</v>
      </c>
      <c r="DI115" s="57">
        <v>8024</v>
      </c>
      <c r="DJ115" s="57">
        <v>3190</v>
      </c>
      <c r="DK115" s="57">
        <v>4033</v>
      </c>
      <c r="DL115" s="57">
        <v>4844</v>
      </c>
      <c r="DM115" s="57">
        <v>3683</v>
      </c>
      <c r="DN115" s="57">
        <v>4897</v>
      </c>
      <c r="DO115" s="57">
        <v>6079</v>
      </c>
      <c r="DP115" s="57">
        <v>1857</v>
      </c>
      <c r="DQ115" s="57">
        <v>3198</v>
      </c>
      <c r="DR115" s="57">
        <v>4884</v>
      </c>
      <c r="DS115" s="57">
        <v>16750.439999999999</v>
      </c>
      <c r="DT115" s="57">
        <v>8110</v>
      </c>
      <c r="DU115" s="57">
        <v>4139</v>
      </c>
      <c r="DV115" s="57">
        <v>2998</v>
      </c>
      <c r="DW115" s="57">
        <v>15161.5</v>
      </c>
      <c r="DX115" s="57">
        <v>5210</v>
      </c>
      <c r="DY115" s="57">
        <v>4290</v>
      </c>
      <c r="DZ115" s="57">
        <v>1965</v>
      </c>
      <c r="EA115" s="57">
        <v>2521.1999999999998</v>
      </c>
      <c r="EB115" s="57">
        <v>4132</v>
      </c>
      <c r="EC115" s="57">
        <v>0</v>
      </c>
      <c r="ED115" s="57">
        <v>0</v>
      </c>
      <c r="EE115" s="57">
        <v>1099.5</v>
      </c>
      <c r="EF115" s="57">
        <v>480.48</v>
      </c>
      <c r="EG115" s="57">
        <v>0</v>
      </c>
      <c r="EH115" s="57">
        <v>0</v>
      </c>
    </row>
    <row r="116" spans="1:138">
      <c r="A116" s="54" t="s">
        <v>311</v>
      </c>
      <c r="B116" s="54" t="s">
        <v>11</v>
      </c>
      <c r="C116" s="55">
        <v>0</v>
      </c>
      <c r="D116" s="56">
        <v>0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  <c r="U116" s="56">
        <v>0</v>
      </c>
      <c r="V116" s="56">
        <v>0</v>
      </c>
      <c r="W116" s="56">
        <v>0</v>
      </c>
      <c r="X116" s="56">
        <v>0</v>
      </c>
      <c r="Y116" s="56">
        <v>0</v>
      </c>
      <c r="Z116" s="57">
        <v>0</v>
      </c>
      <c r="AA116" s="57">
        <v>0</v>
      </c>
      <c r="AB116" s="58">
        <v>0</v>
      </c>
      <c r="AC116" s="58">
        <v>0</v>
      </c>
      <c r="AD116" s="58">
        <v>0</v>
      </c>
      <c r="AE116" s="58">
        <v>0</v>
      </c>
      <c r="AF116" s="59">
        <v>0</v>
      </c>
      <c r="AG116" s="59">
        <v>0</v>
      </c>
      <c r="AH116" s="58">
        <v>0</v>
      </c>
      <c r="AI116" s="57">
        <v>0</v>
      </c>
      <c r="AJ116" s="57">
        <v>0</v>
      </c>
      <c r="AK116" s="57">
        <v>0</v>
      </c>
      <c r="AL116" s="57">
        <v>0</v>
      </c>
      <c r="AM116" s="57">
        <v>0</v>
      </c>
      <c r="AN116" s="57">
        <v>0</v>
      </c>
      <c r="AO116" s="57">
        <v>0</v>
      </c>
      <c r="AP116" s="57">
        <v>0</v>
      </c>
      <c r="AQ116" s="57">
        <v>0</v>
      </c>
      <c r="AR116" s="57">
        <v>0</v>
      </c>
      <c r="AS116" s="57">
        <v>0</v>
      </c>
      <c r="AT116" s="57">
        <v>0</v>
      </c>
      <c r="AU116" s="57">
        <v>0</v>
      </c>
      <c r="AV116" s="57">
        <v>0</v>
      </c>
      <c r="AW116" s="57">
        <v>0</v>
      </c>
      <c r="AX116" s="57">
        <v>0</v>
      </c>
      <c r="AY116" s="57">
        <v>0</v>
      </c>
      <c r="AZ116" s="57">
        <v>0</v>
      </c>
      <c r="BA116" s="57">
        <v>0</v>
      </c>
      <c r="BB116" s="57">
        <v>0</v>
      </c>
      <c r="BC116" s="57">
        <v>0</v>
      </c>
      <c r="BD116" s="57">
        <v>0</v>
      </c>
      <c r="BE116" s="57">
        <v>0</v>
      </c>
      <c r="BF116" s="57">
        <v>0</v>
      </c>
      <c r="BG116" s="57">
        <v>0</v>
      </c>
      <c r="BH116" s="57">
        <v>0</v>
      </c>
      <c r="BI116" s="57">
        <v>0</v>
      </c>
      <c r="BJ116" s="58">
        <v>0</v>
      </c>
      <c r="BK116" s="57">
        <v>0</v>
      </c>
      <c r="BL116" s="57">
        <v>0</v>
      </c>
      <c r="BM116" s="57">
        <v>0</v>
      </c>
      <c r="BN116" s="57">
        <v>0</v>
      </c>
      <c r="BO116" s="57">
        <v>0</v>
      </c>
      <c r="BP116" s="57">
        <v>0</v>
      </c>
      <c r="BQ116" s="57">
        <v>0</v>
      </c>
      <c r="BR116" s="57">
        <v>0</v>
      </c>
      <c r="BS116" s="57">
        <v>0</v>
      </c>
      <c r="BT116" s="57">
        <v>0</v>
      </c>
      <c r="BU116" s="57">
        <v>0</v>
      </c>
      <c r="BV116" s="57">
        <v>0</v>
      </c>
      <c r="BW116" s="57">
        <v>0</v>
      </c>
      <c r="BX116" s="57">
        <v>0</v>
      </c>
      <c r="BY116" s="57">
        <v>0</v>
      </c>
      <c r="BZ116" s="57">
        <v>0</v>
      </c>
      <c r="CA116" s="57">
        <v>0</v>
      </c>
      <c r="CB116" s="57">
        <v>0</v>
      </c>
      <c r="CC116" s="57">
        <v>0</v>
      </c>
      <c r="CD116" s="57">
        <v>0</v>
      </c>
      <c r="CE116" s="57">
        <v>0</v>
      </c>
      <c r="CF116" s="57">
        <v>0</v>
      </c>
      <c r="CG116" s="57">
        <v>0</v>
      </c>
      <c r="CH116" s="57">
        <v>0</v>
      </c>
      <c r="CI116" s="57">
        <v>0</v>
      </c>
      <c r="CJ116" s="57">
        <v>0</v>
      </c>
      <c r="CK116" s="57">
        <v>0</v>
      </c>
      <c r="CL116" s="57">
        <v>0</v>
      </c>
      <c r="CM116" s="57">
        <v>0</v>
      </c>
      <c r="CN116" s="57">
        <v>0</v>
      </c>
      <c r="CO116" s="57">
        <v>0</v>
      </c>
      <c r="CP116" s="57">
        <v>0</v>
      </c>
      <c r="CQ116" s="57">
        <v>0</v>
      </c>
      <c r="CR116" s="57">
        <v>0</v>
      </c>
      <c r="CS116" s="57">
        <v>0</v>
      </c>
      <c r="CT116" s="57">
        <v>0</v>
      </c>
      <c r="CU116" s="57">
        <v>0</v>
      </c>
      <c r="CV116" s="57">
        <v>0</v>
      </c>
      <c r="CW116" s="57">
        <v>0</v>
      </c>
      <c r="CX116" s="57">
        <v>0</v>
      </c>
      <c r="CY116" s="57">
        <v>0</v>
      </c>
      <c r="CZ116" s="57">
        <v>0</v>
      </c>
      <c r="DA116" s="57">
        <v>0</v>
      </c>
      <c r="DB116" s="57">
        <v>0</v>
      </c>
      <c r="DC116" s="57">
        <v>0</v>
      </c>
      <c r="DD116" s="57">
        <v>0</v>
      </c>
      <c r="DE116" s="57">
        <v>0</v>
      </c>
      <c r="DF116" s="57">
        <v>0</v>
      </c>
      <c r="DG116" s="57">
        <v>0</v>
      </c>
      <c r="DH116" s="57">
        <v>0</v>
      </c>
      <c r="DI116" s="57">
        <v>0</v>
      </c>
      <c r="DJ116" s="57">
        <v>0</v>
      </c>
      <c r="DK116" s="57">
        <v>0</v>
      </c>
      <c r="DL116" s="57">
        <v>0</v>
      </c>
      <c r="DM116" s="57">
        <v>0</v>
      </c>
      <c r="DN116" s="57">
        <v>0</v>
      </c>
      <c r="DO116" s="57">
        <v>0</v>
      </c>
      <c r="DP116" s="57">
        <v>0</v>
      </c>
      <c r="DQ116" s="57">
        <v>0</v>
      </c>
      <c r="DR116" s="57">
        <v>0</v>
      </c>
      <c r="DS116" s="57">
        <v>0</v>
      </c>
      <c r="DT116" s="57">
        <v>0</v>
      </c>
      <c r="DU116" s="57">
        <v>0</v>
      </c>
      <c r="DV116" s="57">
        <v>0</v>
      </c>
      <c r="DW116" s="57">
        <v>0</v>
      </c>
      <c r="DX116" s="57">
        <v>0</v>
      </c>
      <c r="DY116" s="57">
        <v>0</v>
      </c>
      <c r="DZ116" s="57">
        <v>0</v>
      </c>
      <c r="EA116" s="57">
        <v>0</v>
      </c>
      <c r="EB116" s="57">
        <v>0</v>
      </c>
      <c r="EC116" s="57">
        <v>0</v>
      </c>
      <c r="ED116" s="57">
        <v>0</v>
      </c>
      <c r="EE116" s="57">
        <v>0</v>
      </c>
      <c r="EF116" s="57">
        <v>0</v>
      </c>
      <c r="EG116" s="57">
        <v>0</v>
      </c>
      <c r="EH116" s="57">
        <v>0</v>
      </c>
    </row>
    <row r="117" spans="1:138">
      <c r="A117" s="54" t="s">
        <v>311</v>
      </c>
      <c r="B117" s="54" t="s">
        <v>12</v>
      </c>
      <c r="C117" s="55">
        <v>1159145</v>
      </c>
      <c r="D117" s="56">
        <v>16120</v>
      </c>
      <c r="E117" s="56">
        <v>0</v>
      </c>
      <c r="F117" s="56">
        <v>4015</v>
      </c>
      <c r="G117" s="56">
        <v>23760</v>
      </c>
      <c r="H117" s="56">
        <v>18325</v>
      </c>
      <c r="I117" s="56">
        <v>2825</v>
      </c>
      <c r="J117" s="56">
        <v>7660</v>
      </c>
      <c r="K117" s="56">
        <v>0</v>
      </c>
      <c r="L117" s="56">
        <v>2380</v>
      </c>
      <c r="M117" s="56">
        <v>9015</v>
      </c>
      <c r="N117" s="56">
        <v>9905</v>
      </c>
      <c r="O117" s="56">
        <v>7155</v>
      </c>
      <c r="P117" s="56">
        <v>26805</v>
      </c>
      <c r="Q117" s="56">
        <v>13300</v>
      </c>
      <c r="R117" s="56">
        <v>27345</v>
      </c>
      <c r="S117" s="56">
        <v>7765</v>
      </c>
      <c r="T117" s="56">
        <v>2695</v>
      </c>
      <c r="U117" s="56">
        <v>0</v>
      </c>
      <c r="V117" s="56">
        <v>0</v>
      </c>
      <c r="W117" s="56">
        <v>595</v>
      </c>
      <c r="X117" s="56">
        <v>3360</v>
      </c>
      <c r="Y117" s="56">
        <v>3420</v>
      </c>
      <c r="Z117" s="57">
        <v>0</v>
      </c>
      <c r="AA117" s="57">
        <v>0</v>
      </c>
      <c r="AB117" s="58">
        <v>43050</v>
      </c>
      <c r="AC117" s="58">
        <v>129680</v>
      </c>
      <c r="AD117" s="58">
        <v>32965</v>
      </c>
      <c r="AE117" s="58">
        <v>8020</v>
      </c>
      <c r="AF117" s="59">
        <v>6365</v>
      </c>
      <c r="AG117" s="59">
        <v>0</v>
      </c>
      <c r="AH117" s="58">
        <v>752620</v>
      </c>
      <c r="AI117" s="57">
        <v>8775</v>
      </c>
      <c r="AJ117" s="57">
        <v>9460</v>
      </c>
      <c r="AK117" s="57">
        <v>1280</v>
      </c>
      <c r="AL117" s="57">
        <v>9430</v>
      </c>
      <c r="AM117" s="57">
        <v>4790</v>
      </c>
      <c r="AN117" s="57">
        <v>5475</v>
      </c>
      <c r="AO117" s="57">
        <v>3840</v>
      </c>
      <c r="AP117" s="57">
        <v>14730</v>
      </c>
      <c r="AQ117" s="57">
        <v>35740</v>
      </c>
      <c r="AR117" s="57">
        <v>29545</v>
      </c>
      <c r="AS117" s="57">
        <v>16005</v>
      </c>
      <c r="AT117" s="57">
        <v>4745</v>
      </c>
      <c r="AU117" s="57">
        <v>21450</v>
      </c>
      <c r="AV117" s="57">
        <v>7465</v>
      </c>
      <c r="AW117" s="57">
        <v>0</v>
      </c>
      <c r="AX117" s="57">
        <v>6725</v>
      </c>
      <c r="AY117" s="57">
        <v>12435</v>
      </c>
      <c r="AZ117" s="57">
        <v>7320</v>
      </c>
      <c r="BA117" s="57">
        <v>6485</v>
      </c>
      <c r="BB117" s="57">
        <v>8020</v>
      </c>
      <c r="BC117" s="57">
        <v>0</v>
      </c>
      <c r="BD117" s="57">
        <v>11020</v>
      </c>
      <c r="BE117" s="57">
        <v>0</v>
      </c>
      <c r="BF117" s="57">
        <v>19040</v>
      </c>
      <c r="BG117" s="57">
        <v>11095</v>
      </c>
      <c r="BH117" s="57">
        <v>60395</v>
      </c>
      <c r="BI117" s="57">
        <v>23370</v>
      </c>
      <c r="BJ117" s="58">
        <v>627700</v>
      </c>
      <c r="BK117" s="57">
        <v>22880</v>
      </c>
      <c r="BL117" s="57">
        <v>26850</v>
      </c>
      <c r="BM117" s="57">
        <v>33260</v>
      </c>
      <c r="BN117" s="57">
        <v>20855</v>
      </c>
      <c r="BO117" s="57">
        <v>22045</v>
      </c>
      <c r="BP117" s="57">
        <v>26270</v>
      </c>
      <c r="BQ117" s="57">
        <v>10205</v>
      </c>
      <c r="BR117" s="57">
        <v>27220</v>
      </c>
      <c r="BS117" s="57">
        <v>3705</v>
      </c>
      <c r="BT117" s="57">
        <v>1875</v>
      </c>
      <c r="BU117" s="57">
        <v>24245</v>
      </c>
      <c r="BV117" s="57">
        <v>13775</v>
      </c>
      <c r="BW117" s="57">
        <v>16335</v>
      </c>
      <c r="BX117" s="57">
        <v>7230</v>
      </c>
      <c r="BY117" s="57">
        <v>14370</v>
      </c>
      <c r="BZ117" s="57">
        <v>11395</v>
      </c>
      <c r="CA117" s="57">
        <v>13180</v>
      </c>
      <c r="CB117" s="57">
        <v>10800</v>
      </c>
      <c r="CC117" s="57">
        <v>7825</v>
      </c>
      <c r="CD117" s="57">
        <v>10800</v>
      </c>
      <c r="CE117" s="57">
        <v>11990</v>
      </c>
      <c r="CF117" s="57">
        <v>15560</v>
      </c>
      <c r="CG117" s="57">
        <v>7735</v>
      </c>
      <c r="CH117" s="57">
        <v>5950</v>
      </c>
      <c r="CI117" s="57">
        <v>7735</v>
      </c>
      <c r="CJ117" s="57">
        <v>8925</v>
      </c>
      <c r="CK117" s="57">
        <v>7735</v>
      </c>
      <c r="CL117" s="57">
        <v>11155</v>
      </c>
      <c r="CM117" s="57">
        <v>5950</v>
      </c>
      <c r="CN117" s="57">
        <v>12345</v>
      </c>
      <c r="CO117" s="57">
        <v>4760</v>
      </c>
      <c r="CP117" s="57">
        <v>5445</v>
      </c>
      <c r="CQ117" s="57">
        <v>2380</v>
      </c>
      <c r="CR117" s="57">
        <v>5355</v>
      </c>
      <c r="CS117" s="57">
        <v>5355</v>
      </c>
      <c r="CT117" s="57">
        <v>6040</v>
      </c>
      <c r="CU117" s="57">
        <v>10205</v>
      </c>
      <c r="CV117" s="57">
        <v>1785</v>
      </c>
      <c r="CW117" s="57">
        <v>2975</v>
      </c>
      <c r="CX117" s="57">
        <v>4165</v>
      </c>
      <c r="CY117" s="57">
        <v>2380</v>
      </c>
      <c r="CZ117" s="57">
        <v>2380</v>
      </c>
      <c r="DA117" s="57">
        <v>7825</v>
      </c>
      <c r="DB117" s="57">
        <v>5355</v>
      </c>
      <c r="DC117" s="57">
        <v>5355</v>
      </c>
      <c r="DD117" s="57">
        <v>5950</v>
      </c>
      <c r="DE117" s="57">
        <v>7735</v>
      </c>
      <c r="DF117" s="57">
        <v>5950</v>
      </c>
      <c r="DG117" s="57">
        <v>3570</v>
      </c>
      <c r="DH117" s="57">
        <v>4165</v>
      </c>
      <c r="DI117" s="57">
        <v>7275</v>
      </c>
      <c r="DJ117" s="57">
        <v>3570</v>
      </c>
      <c r="DK117" s="57">
        <v>4760</v>
      </c>
      <c r="DL117" s="57">
        <v>3570</v>
      </c>
      <c r="DM117" s="57">
        <v>6545</v>
      </c>
      <c r="DN117" s="57">
        <v>3570</v>
      </c>
      <c r="DO117" s="57">
        <v>3570</v>
      </c>
      <c r="DP117" s="57">
        <v>4760</v>
      </c>
      <c r="DQ117" s="57">
        <v>5950</v>
      </c>
      <c r="DR117" s="57">
        <v>3570</v>
      </c>
      <c r="DS117" s="57">
        <v>7230</v>
      </c>
      <c r="DT117" s="57">
        <v>6725</v>
      </c>
      <c r="DU117" s="57">
        <v>3065</v>
      </c>
      <c r="DV117" s="57">
        <v>3660</v>
      </c>
      <c r="DW117" s="57">
        <v>7825</v>
      </c>
      <c r="DX117" s="57">
        <v>5355</v>
      </c>
      <c r="DY117" s="57">
        <v>5355</v>
      </c>
      <c r="DZ117" s="57">
        <v>2380</v>
      </c>
      <c r="EA117" s="57">
        <v>2380</v>
      </c>
      <c r="EB117" s="57">
        <v>4165</v>
      </c>
      <c r="EC117" s="57">
        <v>3570</v>
      </c>
      <c r="ED117" s="57">
        <v>1190</v>
      </c>
      <c r="EE117" s="57">
        <v>2380</v>
      </c>
      <c r="EF117" s="57">
        <v>2380</v>
      </c>
      <c r="EG117" s="57">
        <v>2380</v>
      </c>
      <c r="EH117" s="57">
        <v>1190</v>
      </c>
    </row>
    <row r="118" spans="1:138">
      <c r="A118" s="54" t="s">
        <v>311</v>
      </c>
      <c r="B118" s="54" t="s">
        <v>13</v>
      </c>
      <c r="C118" s="55">
        <v>841818.25</v>
      </c>
      <c r="D118" s="56">
        <v>26713.24</v>
      </c>
      <c r="E118" s="56">
        <v>0</v>
      </c>
      <c r="F118" s="56">
        <v>4943.83</v>
      </c>
      <c r="G118" s="56">
        <v>14509.58</v>
      </c>
      <c r="H118" s="56">
        <v>18115.28</v>
      </c>
      <c r="I118" s="56">
        <v>4768.54</v>
      </c>
      <c r="J118" s="56">
        <v>10243.24</v>
      </c>
      <c r="K118" s="56">
        <v>0</v>
      </c>
      <c r="L118" s="56">
        <v>3122.58</v>
      </c>
      <c r="M118" s="56">
        <v>9032.5</v>
      </c>
      <c r="N118" s="56">
        <v>11781.72</v>
      </c>
      <c r="O118" s="56">
        <v>9158.1</v>
      </c>
      <c r="P118" s="56">
        <v>19894.259999999998</v>
      </c>
      <c r="Q118" s="56">
        <v>14404.92</v>
      </c>
      <c r="R118" s="56">
        <v>32178.84</v>
      </c>
      <c r="S118" s="56">
        <v>11102.38</v>
      </c>
      <c r="T118" s="56">
        <v>3616.47</v>
      </c>
      <c r="U118" s="56">
        <v>0</v>
      </c>
      <c r="V118" s="56">
        <v>0</v>
      </c>
      <c r="W118" s="56">
        <v>900</v>
      </c>
      <c r="X118" s="56">
        <v>6775.54</v>
      </c>
      <c r="Y118" s="56">
        <v>5195.6000000000004</v>
      </c>
      <c r="Z118" s="57">
        <v>0</v>
      </c>
      <c r="AA118" s="57">
        <v>0</v>
      </c>
      <c r="AB118" s="58">
        <v>214483.26</v>
      </c>
      <c r="AC118" s="58">
        <v>79664.210000000006</v>
      </c>
      <c r="AD118" s="58">
        <v>22484.12</v>
      </c>
      <c r="AE118" s="58">
        <v>7877.45</v>
      </c>
      <c r="AF118" s="59">
        <v>7276.56</v>
      </c>
      <c r="AG118" s="59">
        <v>0</v>
      </c>
      <c r="AH118" s="58">
        <v>303576.02999999997</v>
      </c>
      <c r="AI118" s="57">
        <v>5698.75</v>
      </c>
      <c r="AJ118" s="57">
        <v>178726.56</v>
      </c>
      <c r="AK118" s="57">
        <v>2903.07</v>
      </c>
      <c r="AL118" s="57">
        <v>12054.96</v>
      </c>
      <c r="AM118" s="57">
        <v>6680.16</v>
      </c>
      <c r="AN118" s="57">
        <v>5725.2</v>
      </c>
      <c r="AO118" s="57">
        <v>2694.56</v>
      </c>
      <c r="AP118" s="57">
        <v>8326.2800000000007</v>
      </c>
      <c r="AQ118" s="57">
        <v>20571.349999999999</v>
      </c>
      <c r="AR118" s="57">
        <v>27947.96</v>
      </c>
      <c r="AS118" s="57">
        <v>8966.32</v>
      </c>
      <c r="AT118" s="57">
        <v>3451.5</v>
      </c>
      <c r="AU118" s="57">
        <v>6618.8</v>
      </c>
      <c r="AV118" s="57">
        <v>3782</v>
      </c>
      <c r="AW118" s="57">
        <v>0</v>
      </c>
      <c r="AX118" s="57">
        <v>4563.12</v>
      </c>
      <c r="AY118" s="57">
        <v>7383.28</v>
      </c>
      <c r="AZ118" s="57">
        <v>5066.88</v>
      </c>
      <c r="BA118" s="57">
        <v>5470.84</v>
      </c>
      <c r="BB118" s="57">
        <v>7877.45</v>
      </c>
      <c r="BC118" s="57">
        <v>0</v>
      </c>
      <c r="BD118" s="57">
        <v>11533.79</v>
      </c>
      <c r="BE118" s="57">
        <v>0</v>
      </c>
      <c r="BF118" s="57">
        <v>11239.04</v>
      </c>
      <c r="BG118" s="57">
        <v>8834.17</v>
      </c>
      <c r="BH118" s="57">
        <v>17616.48</v>
      </c>
      <c r="BI118" s="57">
        <v>17093.02</v>
      </c>
      <c r="BJ118" s="58">
        <v>237259.52999999997</v>
      </c>
      <c r="BK118" s="57">
        <v>9313.77</v>
      </c>
      <c r="BL118" s="57">
        <v>11646.08</v>
      </c>
      <c r="BM118" s="57">
        <v>11597.8</v>
      </c>
      <c r="BN118" s="57">
        <v>10388.64</v>
      </c>
      <c r="BO118" s="57">
        <v>10404.27</v>
      </c>
      <c r="BP118" s="57">
        <v>8840.7000000000007</v>
      </c>
      <c r="BQ118" s="57">
        <v>3641.01</v>
      </c>
      <c r="BR118" s="57">
        <v>10142.629999999999</v>
      </c>
      <c r="BS118" s="57">
        <v>5409.11</v>
      </c>
      <c r="BT118" s="57">
        <v>5015.59</v>
      </c>
      <c r="BU118" s="57">
        <v>10398.719999999999</v>
      </c>
      <c r="BV118" s="57">
        <v>5604.87</v>
      </c>
      <c r="BW118" s="57">
        <v>7358.36</v>
      </c>
      <c r="BX118" s="57">
        <v>3487.84</v>
      </c>
      <c r="BY118" s="57">
        <v>4139.09</v>
      </c>
      <c r="BZ118" s="57">
        <v>4519.08</v>
      </c>
      <c r="CA118" s="57">
        <v>4212.6499999999996</v>
      </c>
      <c r="CB118" s="57">
        <v>5043.5200000000004</v>
      </c>
      <c r="CC118" s="57">
        <v>3031.96</v>
      </c>
      <c r="CD118" s="57">
        <v>3932.67</v>
      </c>
      <c r="CE118" s="57">
        <v>3993.23</v>
      </c>
      <c r="CF118" s="57">
        <v>5471.81</v>
      </c>
      <c r="CG118" s="57">
        <v>2557.0700000000002</v>
      </c>
      <c r="CH118" s="57">
        <v>2348.64</v>
      </c>
      <c r="CI118" s="57">
        <v>2222.0500000000002</v>
      </c>
      <c r="CJ118" s="57">
        <v>2764.18</v>
      </c>
      <c r="CK118" s="57">
        <v>2475.56</v>
      </c>
      <c r="CL118" s="57">
        <v>3473.42</v>
      </c>
      <c r="CM118" s="57">
        <v>2331.39</v>
      </c>
      <c r="CN118" s="57">
        <v>5367.82</v>
      </c>
      <c r="CO118" s="57">
        <v>1600.79</v>
      </c>
      <c r="CP118" s="57">
        <v>2416.96</v>
      </c>
      <c r="CQ118" s="57">
        <v>900.95</v>
      </c>
      <c r="CR118" s="57">
        <v>1566.77</v>
      </c>
      <c r="CS118" s="57">
        <v>1655.04</v>
      </c>
      <c r="CT118" s="57">
        <v>3286.3</v>
      </c>
      <c r="CU118" s="57">
        <v>3962.86</v>
      </c>
      <c r="CV118" s="57">
        <v>1112.53</v>
      </c>
      <c r="CW118" s="57">
        <v>1078.81</v>
      </c>
      <c r="CX118" s="57">
        <v>879.14</v>
      </c>
      <c r="CY118" s="57">
        <v>1217.8800000000001</v>
      </c>
      <c r="CZ118" s="57">
        <v>673.18</v>
      </c>
      <c r="DA118" s="57">
        <v>2141.34</v>
      </c>
      <c r="DB118" s="57">
        <v>0</v>
      </c>
      <c r="DC118" s="57">
        <v>1453.99</v>
      </c>
      <c r="DD118" s="57">
        <v>1753.1</v>
      </c>
      <c r="DE118" s="57">
        <v>1607.26</v>
      </c>
      <c r="DF118" s="57">
        <v>2132.9</v>
      </c>
      <c r="DG118" s="57">
        <v>1077.9100000000001</v>
      </c>
      <c r="DH118" s="57">
        <v>1057.99</v>
      </c>
      <c r="DI118" s="57">
        <v>1709.19</v>
      </c>
      <c r="DJ118" s="57">
        <v>1144.8699999999999</v>
      </c>
      <c r="DK118" s="57">
        <v>1363.05</v>
      </c>
      <c r="DL118" s="57">
        <v>1157.07</v>
      </c>
      <c r="DM118" s="57">
        <v>1741.53</v>
      </c>
      <c r="DN118" s="57">
        <v>1028.94</v>
      </c>
      <c r="DO118" s="57">
        <v>1453.36</v>
      </c>
      <c r="DP118" s="57">
        <v>1075.6500000000001</v>
      </c>
      <c r="DQ118" s="57">
        <v>1504.68</v>
      </c>
      <c r="DR118" s="57">
        <v>1404.53</v>
      </c>
      <c r="DS118" s="57">
        <v>3389.33</v>
      </c>
      <c r="DT118" s="57">
        <v>2956.68</v>
      </c>
      <c r="DU118" s="57">
        <v>1523.26</v>
      </c>
      <c r="DV118" s="57">
        <v>1194.92</v>
      </c>
      <c r="DW118" s="57">
        <v>3306.13</v>
      </c>
      <c r="DX118" s="57">
        <v>1876.59</v>
      </c>
      <c r="DY118" s="57">
        <v>1636.28</v>
      </c>
      <c r="DZ118" s="57">
        <v>949.12</v>
      </c>
      <c r="EA118" s="57">
        <v>1028.48</v>
      </c>
      <c r="EB118" s="57">
        <v>1284.95</v>
      </c>
      <c r="EC118" s="57">
        <v>422.11</v>
      </c>
      <c r="ED118" s="57">
        <v>249.3</v>
      </c>
      <c r="EE118" s="57">
        <v>138.6</v>
      </c>
      <c r="EF118" s="57">
        <v>447.81</v>
      </c>
      <c r="EG118" s="57">
        <v>406.87</v>
      </c>
      <c r="EH118" s="57">
        <v>157</v>
      </c>
    </row>
    <row r="119" spans="1:138">
      <c r="A119" s="54" t="s">
        <v>311</v>
      </c>
      <c r="B119" s="54" t="s">
        <v>14</v>
      </c>
      <c r="C119" s="55">
        <v>4457613.66</v>
      </c>
      <c r="D119" s="56">
        <v>0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255561.12</v>
      </c>
      <c r="K119" s="56">
        <v>0</v>
      </c>
      <c r="L119" s="56">
        <v>255561.12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599671.17000000004</v>
      </c>
      <c r="S119" s="56">
        <v>0</v>
      </c>
      <c r="T119" s="56">
        <v>0</v>
      </c>
      <c r="U119" s="56">
        <v>0</v>
      </c>
      <c r="V119" s="56">
        <v>0</v>
      </c>
      <c r="W119" s="56">
        <v>0</v>
      </c>
      <c r="X119" s="56">
        <v>0</v>
      </c>
      <c r="Y119" s="56">
        <v>0</v>
      </c>
      <c r="Z119" s="57">
        <v>0</v>
      </c>
      <c r="AA119" s="57">
        <v>0</v>
      </c>
      <c r="AB119" s="58">
        <v>0</v>
      </c>
      <c r="AC119" s="58">
        <v>302696.15000000002</v>
      </c>
      <c r="AD119" s="58">
        <v>0</v>
      </c>
      <c r="AE119" s="58">
        <v>0</v>
      </c>
      <c r="AF119" s="59">
        <v>0</v>
      </c>
      <c r="AG119" s="59">
        <v>0</v>
      </c>
      <c r="AH119" s="58">
        <v>3044124.1</v>
      </c>
      <c r="AI119" s="57">
        <v>0</v>
      </c>
      <c r="AJ119" s="57">
        <v>0</v>
      </c>
      <c r="AK119" s="57">
        <v>0</v>
      </c>
      <c r="AL119" s="57">
        <v>0</v>
      </c>
      <c r="AM119" s="57">
        <v>0</v>
      </c>
      <c r="AN119" s="57">
        <v>0</v>
      </c>
      <c r="AO119" s="57">
        <v>0</v>
      </c>
      <c r="AP119" s="57">
        <v>0</v>
      </c>
      <c r="AQ119" s="57">
        <v>0</v>
      </c>
      <c r="AR119" s="57">
        <v>47135.03</v>
      </c>
      <c r="AS119" s="57">
        <v>0</v>
      </c>
      <c r="AT119" s="57">
        <v>255561.12</v>
      </c>
      <c r="AU119" s="57">
        <v>0</v>
      </c>
      <c r="AV119" s="57">
        <v>0</v>
      </c>
      <c r="AW119" s="57">
        <v>0</v>
      </c>
      <c r="AX119" s="57">
        <v>0</v>
      </c>
      <c r="AY119" s="57">
        <v>0</v>
      </c>
      <c r="AZ119" s="57">
        <v>0</v>
      </c>
      <c r="BA119" s="57">
        <v>0</v>
      </c>
      <c r="BB119" s="57">
        <v>0</v>
      </c>
      <c r="BC119" s="57">
        <v>0</v>
      </c>
      <c r="BD119" s="57">
        <v>0</v>
      </c>
      <c r="BE119" s="57">
        <v>0</v>
      </c>
      <c r="BF119" s="57">
        <v>0</v>
      </c>
      <c r="BG119" s="57">
        <v>0</v>
      </c>
      <c r="BH119" s="57">
        <v>0</v>
      </c>
      <c r="BI119" s="57">
        <v>0</v>
      </c>
      <c r="BJ119" s="58">
        <v>3044124.1</v>
      </c>
      <c r="BK119" s="57">
        <v>508122.02</v>
      </c>
      <c r="BL119" s="57">
        <v>390363.56</v>
      </c>
      <c r="BM119" s="57">
        <v>39852</v>
      </c>
      <c r="BN119" s="57">
        <v>118829.62</v>
      </c>
      <c r="BO119" s="57">
        <v>132026.64000000001</v>
      </c>
      <c r="BP119" s="57">
        <v>0</v>
      </c>
      <c r="BQ119" s="57">
        <v>0</v>
      </c>
      <c r="BR119" s="57">
        <v>481224.69</v>
      </c>
      <c r="BS119" s="57">
        <v>87581.07</v>
      </c>
      <c r="BT119" s="57">
        <v>0</v>
      </c>
      <c r="BU119" s="57">
        <v>0</v>
      </c>
      <c r="BV119" s="57">
        <v>0</v>
      </c>
      <c r="BW119" s="57">
        <v>0</v>
      </c>
      <c r="BX119" s="57">
        <v>317354.98</v>
      </c>
      <c r="BY119" s="57">
        <v>35121.480000000003</v>
      </c>
      <c r="BZ119" s="57">
        <v>0</v>
      </c>
      <c r="CA119" s="57">
        <v>0</v>
      </c>
      <c r="CB119" s="57">
        <v>613344.31999999995</v>
      </c>
      <c r="CC119" s="57">
        <v>270292.40000000002</v>
      </c>
      <c r="CD119" s="57">
        <v>0</v>
      </c>
      <c r="CE119" s="57">
        <v>0</v>
      </c>
      <c r="CF119" s="57">
        <v>35311.32</v>
      </c>
      <c r="CG119" s="57">
        <v>14700</v>
      </c>
      <c r="CH119" s="57">
        <v>0</v>
      </c>
      <c r="CI119" s="57">
        <v>0</v>
      </c>
      <c r="CJ119" s="57">
        <v>0</v>
      </c>
      <c r="CK119" s="57">
        <v>0</v>
      </c>
      <c r="CL119" s="57">
        <v>0</v>
      </c>
      <c r="CM119" s="57">
        <v>0</v>
      </c>
      <c r="CN119" s="57">
        <v>0</v>
      </c>
      <c r="CO119" s="57">
        <v>0</v>
      </c>
      <c r="CP119" s="57">
        <v>0</v>
      </c>
      <c r="CQ119" s="57">
        <v>0</v>
      </c>
      <c r="CR119" s="57">
        <v>0</v>
      </c>
      <c r="CS119" s="57">
        <v>0</v>
      </c>
      <c r="CT119" s="57">
        <v>0</v>
      </c>
      <c r="CU119" s="57">
        <v>0</v>
      </c>
      <c r="CV119" s="57">
        <v>0</v>
      </c>
      <c r="CW119" s="57">
        <v>0</v>
      </c>
      <c r="CX119" s="57">
        <v>0</v>
      </c>
      <c r="CY119" s="57">
        <v>0</v>
      </c>
      <c r="CZ119" s="57">
        <v>0</v>
      </c>
      <c r="DA119" s="57">
        <v>0</v>
      </c>
      <c r="DB119" s="57">
        <v>0</v>
      </c>
      <c r="DC119" s="57">
        <v>0</v>
      </c>
      <c r="DD119" s="57">
        <v>0</v>
      </c>
      <c r="DE119" s="57">
        <v>0</v>
      </c>
      <c r="DF119" s="57">
        <v>0</v>
      </c>
      <c r="DG119" s="57">
        <v>0</v>
      </c>
      <c r="DH119" s="57">
        <v>0</v>
      </c>
      <c r="DI119" s="57">
        <v>0</v>
      </c>
      <c r="DJ119" s="57">
        <v>0</v>
      </c>
      <c r="DK119" s="57">
        <v>0</v>
      </c>
      <c r="DL119" s="57">
        <v>0</v>
      </c>
      <c r="DM119" s="57">
        <v>0</v>
      </c>
      <c r="DN119" s="57">
        <v>0</v>
      </c>
      <c r="DO119" s="57">
        <v>0</v>
      </c>
      <c r="DP119" s="57">
        <v>0</v>
      </c>
      <c r="DQ119" s="57">
        <v>0</v>
      </c>
      <c r="DR119" s="57">
        <v>0</v>
      </c>
      <c r="DS119" s="57">
        <v>0</v>
      </c>
      <c r="DT119" s="57">
        <v>0</v>
      </c>
      <c r="DU119" s="57">
        <v>0</v>
      </c>
      <c r="DV119" s="57">
        <v>0</v>
      </c>
      <c r="DW119" s="57">
        <v>0</v>
      </c>
      <c r="DX119" s="57">
        <v>0</v>
      </c>
      <c r="DY119" s="57">
        <v>0</v>
      </c>
      <c r="DZ119" s="57">
        <v>0</v>
      </c>
      <c r="EA119" s="57">
        <v>0</v>
      </c>
      <c r="EB119" s="57">
        <v>0</v>
      </c>
      <c r="EC119" s="57">
        <v>0</v>
      </c>
      <c r="ED119" s="57">
        <v>0</v>
      </c>
      <c r="EE119" s="57">
        <v>0</v>
      </c>
      <c r="EF119" s="57">
        <v>0</v>
      </c>
      <c r="EG119" s="57">
        <v>0</v>
      </c>
      <c r="EH119" s="57">
        <v>0</v>
      </c>
    </row>
    <row r="120" spans="1:138">
      <c r="A120" s="54" t="s">
        <v>311</v>
      </c>
      <c r="B120" s="54" t="s">
        <v>15</v>
      </c>
      <c r="C120" s="55">
        <v>0</v>
      </c>
      <c r="D120" s="56">
        <v>0</v>
      </c>
      <c r="E120" s="56">
        <v>0</v>
      </c>
      <c r="F120" s="56">
        <v>0</v>
      </c>
      <c r="G120" s="56">
        <v>0</v>
      </c>
      <c r="H120" s="56">
        <v>0</v>
      </c>
      <c r="I120" s="56">
        <v>0</v>
      </c>
      <c r="J120" s="56">
        <v>0</v>
      </c>
      <c r="K120" s="56">
        <v>0</v>
      </c>
      <c r="L120" s="56">
        <v>0</v>
      </c>
      <c r="M120" s="56">
        <v>0</v>
      </c>
      <c r="N120" s="56">
        <v>0</v>
      </c>
      <c r="O120" s="56">
        <v>0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0</v>
      </c>
      <c r="V120" s="56">
        <v>0</v>
      </c>
      <c r="W120" s="56">
        <v>0</v>
      </c>
      <c r="X120" s="56">
        <v>0</v>
      </c>
      <c r="Y120" s="56">
        <v>0</v>
      </c>
      <c r="Z120" s="57">
        <v>0</v>
      </c>
      <c r="AA120" s="57">
        <v>0</v>
      </c>
      <c r="AB120" s="58">
        <v>0</v>
      </c>
      <c r="AC120" s="58">
        <v>0</v>
      </c>
      <c r="AD120" s="58">
        <v>0</v>
      </c>
      <c r="AE120" s="58">
        <v>0</v>
      </c>
      <c r="AF120" s="59">
        <v>0</v>
      </c>
      <c r="AG120" s="59">
        <v>0</v>
      </c>
      <c r="AH120" s="58">
        <v>0</v>
      </c>
      <c r="AI120" s="57">
        <v>0</v>
      </c>
      <c r="AJ120" s="57">
        <v>0</v>
      </c>
      <c r="AK120" s="57">
        <v>0</v>
      </c>
      <c r="AL120" s="57">
        <v>0</v>
      </c>
      <c r="AM120" s="57">
        <v>0</v>
      </c>
      <c r="AN120" s="57">
        <v>0</v>
      </c>
      <c r="AO120" s="57">
        <v>0</v>
      </c>
      <c r="AP120" s="57">
        <v>0</v>
      </c>
      <c r="AQ120" s="57">
        <v>0</v>
      </c>
      <c r="AR120" s="57">
        <v>0</v>
      </c>
      <c r="AS120" s="57">
        <v>0</v>
      </c>
      <c r="AT120" s="57">
        <v>0</v>
      </c>
      <c r="AU120" s="57">
        <v>0</v>
      </c>
      <c r="AV120" s="57">
        <v>0</v>
      </c>
      <c r="AW120" s="57">
        <v>0</v>
      </c>
      <c r="AX120" s="57">
        <v>0</v>
      </c>
      <c r="AY120" s="57">
        <v>0</v>
      </c>
      <c r="AZ120" s="57">
        <v>0</v>
      </c>
      <c r="BA120" s="57">
        <v>0</v>
      </c>
      <c r="BB120" s="57">
        <v>0</v>
      </c>
      <c r="BC120" s="57">
        <v>0</v>
      </c>
      <c r="BD120" s="57">
        <v>0</v>
      </c>
      <c r="BE120" s="57">
        <v>0</v>
      </c>
      <c r="BF120" s="57">
        <v>0</v>
      </c>
      <c r="BG120" s="57">
        <v>0</v>
      </c>
      <c r="BH120" s="57">
        <v>0</v>
      </c>
      <c r="BI120" s="57">
        <v>0</v>
      </c>
      <c r="BJ120" s="58">
        <v>0</v>
      </c>
      <c r="BK120" s="57">
        <v>0</v>
      </c>
      <c r="BL120" s="57">
        <v>0</v>
      </c>
      <c r="BM120" s="57">
        <v>0</v>
      </c>
      <c r="BN120" s="57">
        <v>0</v>
      </c>
      <c r="BO120" s="57">
        <v>0</v>
      </c>
      <c r="BP120" s="57">
        <v>0</v>
      </c>
      <c r="BQ120" s="57">
        <v>0</v>
      </c>
      <c r="BR120" s="57">
        <v>0</v>
      </c>
      <c r="BS120" s="57">
        <v>0</v>
      </c>
      <c r="BT120" s="57">
        <v>0</v>
      </c>
      <c r="BU120" s="57">
        <v>0</v>
      </c>
      <c r="BV120" s="57">
        <v>0</v>
      </c>
      <c r="BW120" s="57">
        <v>0</v>
      </c>
      <c r="BX120" s="57">
        <v>0</v>
      </c>
      <c r="BY120" s="57">
        <v>0</v>
      </c>
      <c r="BZ120" s="57">
        <v>0</v>
      </c>
      <c r="CA120" s="57">
        <v>0</v>
      </c>
      <c r="CB120" s="57">
        <v>0</v>
      </c>
      <c r="CC120" s="57">
        <v>0</v>
      </c>
      <c r="CD120" s="57">
        <v>0</v>
      </c>
      <c r="CE120" s="57">
        <v>0</v>
      </c>
      <c r="CF120" s="57">
        <v>0</v>
      </c>
      <c r="CG120" s="57">
        <v>0</v>
      </c>
      <c r="CH120" s="57">
        <v>0</v>
      </c>
      <c r="CI120" s="57">
        <v>0</v>
      </c>
      <c r="CJ120" s="57">
        <v>0</v>
      </c>
      <c r="CK120" s="57">
        <v>0</v>
      </c>
      <c r="CL120" s="57">
        <v>0</v>
      </c>
      <c r="CM120" s="57">
        <v>0</v>
      </c>
      <c r="CN120" s="57">
        <v>0</v>
      </c>
      <c r="CO120" s="57">
        <v>0</v>
      </c>
      <c r="CP120" s="57">
        <v>0</v>
      </c>
      <c r="CQ120" s="57">
        <v>0</v>
      </c>
      <c r="CR120" s="57">
        <v>0</v>
      </c>
      <c r="CS120" s="57">
        <v>0</v>
      </c>
      <c r="CT120" s="57">
        <v>0</v>
      </c>
      <c r="CU120" s="57">
        <v>0</v>
      </c>
      <c r="CV120" s="57">
        <v>0</v>
      </c>
      <c r="CW120" s="57">
        <v>0</v>
      </c>
      <c r="CX120" s="57">
        <v>0</v>
      </c>
      <c r="CY120" s="57">
        <v>0</v>
      </c>
      <c r="CZ120" s="57">
        <v>0</v>
      </c>
      <c r="DA120" s="57">
        <v>0</v>
      </c>
      <c r="DB120" s="57">
        <v>0</v>
      </c>
      <c r="DC120" s="57">
        <v>0</v>
      </c>
      <c r="DD120" s="57">
        <v>0</v>
      </c>
      <c r="DE120" s="57">
        <v>0</v>
      </c>
      <c r="DF120" s="57">
        <v>0</v>
      </c>
      <c r="DG120" s="57">
        <v>0</v>
      </c>
      <c r="DH120" s="57">
        <v>0</v>
      </c>
      <c r="DI120" s="57">
        <v>0</v>
      </c>
      <c r="DJ120" s="57">
        <v>0</v>
      </c>
      <c r="DK120" s="57">
        <v>0</v>
      </c>
      <c r="DL120" s="57">
        <v>0</v>
      </c>
      <c r="DM120" s="57">
        <v>0</v>
      </c>
      <c r="DN120" s="57">
        <v>0</v>
      </c>
      <c r="DO120" s="57">
        <v>0</v>
      </c>
      <c r="DP120" s="57">
        <v>0</v>
      </c>
      <c r="DQ120" s="57">
        <v>0</v>
      </c>
      <c r="DR120" s="57">
        <v>0</v>
      </c>
      <c r="DS120" s="57">
        <v>0</v>
      </c>
      <c r="DT120" s="57">
        <v>0</v>
      </c>
      <c r="DU120" s="57">
        <v>0</v>
      </c>
      <c r="DV120" s="57">
        <v>0</v>
      </c>
      <c r="DW120" s="57">
        <v>0</v>
      </c>
      <c r="DX120" s="57">
        <v>0</v>
      </c>
      <c r="DY120" s="57">
        <v>0</v>
      </c>
      <c r="DZ120" s="57">
        <v>0</v>
      </c>
      <c r="EA120" s="57">
        <v>0</v>
      </c>
      <c r="EB120" s="57">
        <v>0</v>
      </c>
      <c r="EC120" s="57">
        <v>0</v>
      </c>
      <c r="ED120" s="57">
        <v>0</v>
      </c>
      <c r="EE120" s="57">
        <v>0</v>
      </c>
      <c r="EF120" s="57">
        <v>0</v>
      </c>
      <c r="EG120" s="57">
        <v>0</v>
      </c>
      <c r="EH120" s="57">
        <v>0</v>
      </c>
    </row>
    <row r="121" spans="1:138">
      <c r="A121" s="60" t="s">
        <v>311</v>
      </c>
      <c r="B121" s="60" t="s">
        <v>310</v>
      </c>
      <c r="C121" s="55">
        <v>39875203.049999997</v>
      </c>
      <c r="D121" s="55">
        <v>712070.86999999988</v>
      </c>
      <c r="E121" s="55">
        <v>2636.65</v>
      </c>
      <c r="F121" s="55">
        <v>202169.27999999997</v>
      </c>
      <c r="G121" s="55">
        <v>712310.54999999993</v>
      </c>
      <c r="H121" s="55">
        <v>759053.92999999993</v>
      </c>
      <c r="I121" s="55">
        <v>195661.84</v>
      </c>
      <c r="J121" s="55">
        <v>754456.35</v>
      </c>
      <c r="K121" s="55">
        <v>0</v>
      </c>
      <c r="L121" s="55">
        <v>400861.81</v>
      </c>
      <c r="M121" s="55">
        <v>370646.26</v>
      </c>
      <c r="N121" s="55">
        <v>474563.74</v>
      </c>
      <c r="O121" s="55">
        <v>367378.69</v>
      </c>
      <c r="P121" s="55">
        <v>846136.41</v>
      </c>
      <c r="Q121" s="55">
        <v>590175.58000000007</v>
      </c>
      <c r="R121" s="55">
        <v>2058756.6500000004</v>
      </c>
      <c r="S121" s="55">
        <v>442807</v>
      </c>
      <c r="T121" s="55">
        <v>150168.64000000001</v>
      </c>
      <c r="U121" s="55">
        <v>0</v>
      </c>
      <c r="V121" s="55">
        <v>0</v>
      </c>
      <c r="W121" s="55">
        <v>36916.93</v>
      </c>
      <c r="X121" s="55">
        <v>234694.02</v>
      </c>
      <c r="Y121" s="55">
        <v>188970.49000000002</v>
      </c>
      <c r="Z121" s="58">
        <v>0</v>
      </c>
      <c r="AA121" s="58">
        <v>0</v>
      </c>
      <c r="AB121" s="58">
        <v>2645324.5300000003</v>
      </c>
      <c r="AC121" s="58">
        <v>5241008.0500000007</v>
      </c>
      <c r="AD121" s="58">
        <v>1392402.1400000004</v>
      </c>
      <c r="AE121" s="58">
        <v>443243.71000000008</v>
      </c>
      <c r="AF121" s="58">
        <v>437939.28</v>
      </c>
      <c r="AG121" s="58">
        <v>0</v>
      </c>
      <c r="AH121" s="58">
        <v>20214849.649999999</v>
      </c>
      <c r="AI121" s="58">
        <v>520126.52999999997</v>
      </c>
      <c r="AJ121" s="58">
        <v>307428.90999999997</v>
      </c>
      <c r="AK121" s="58">
        <v>196587.16999999998</v>
      </c>
      <c r="AL121" s="58">
        <v>708901.61</v>
      </c>
      <c r="AM121" s="58">
        <v>396098.88</v>
      </c>
      <c r="AN121" s="58">
        <v>346640.3</v>
      </c>
      <c r="AO121" s="58">
        <v>169541.13</v>
      </c>
      <c r="AP121" s="58">
        <v>542707.08000000007</v>
      </c>
      <c r="AQ121" s="58">
        <v>1301167.5500000003</v>
      </c>
      <c r="AR121" s="58">
        <v>1698779.12</v>
      </c>
      <c r="AS121" s="58">
        <v>550617.06999999995</v>
      </c>
      <c r="AT121" s="58">
        <v>461872.77</v>
      </c>
      <c r="AU121" s="58">
        <v>440967.9</v>
      </c>
      <c r="AV121" s="58">
        <v>244896.56</v>
      </c>
      <c r="AW121" s="58">
        <v>0</v>
      </c>
      <c r="AX121" s="58">
        <v>283019.94</v>
      </c>
      <c r="AY121" s="58">
        <v>461852.51</v>
      </c>
      <c r="AZ121" s="58">
        <v>314628.62</v>
      </c>
      <c r="BA121" s="58">
        <v>332901.07000000007</v>
      </c>
      <c r="BB121" s="58">
        <v>443243.71000000008</v>
      </c>
      <c r="BC121" s="58">
        <v>0</v>
      </c>
      <c r="BD121" s="58">
        <v>679695.65</v>
      </c>
      <c r="BE121" s="58">
        <v>0</v>
      </c>
      <c r="BF121" s="58">
        <v>704477.04</v>
      </c>
      <c r="BG121" s="58">
        <v>461731.18999999994</v>
      </c>
      <c r="BH121" s="58">
        <v>1317055.0999999999</v>
      </c>
      <c r="BI121" s="58">
        <v>1041214.55</v>
      </c>
      <c r="BJ121" s="58">
        <v>16010676.119999995</v>
      </c>
      <c r="BK121" s="58">
        <v>967460.66</v>
      </c>
      <c r="BL121" s="58">
        <v>911700.27</v>
      </c>
      <c r="BM121" s="58">
        <v>629816.58000000007</v>
      </c>
      <c r="BN121" s="58">
        <v>563795.03</v>
      </c>
      <c r="BO121" s="58">
        <v>628864.44000000006</v>
      </c>
      <c r="BP121" s="58">
        <v>491206.37000000005</v>
      </c>
      <c r="BQ121" s="58">
        <v>165462.76</v>
      </c>
      <c r="BR121" s="58">
        <v>1023247.4000000001</v>
      </c>
      <c r="BS121" s="58">
        <v>424980.17</v>
      </c>
      <c r="BT121" s="58">
        <v>310099.19</v>
      </c>
      <c r="BU121" s="58">
        <v>635016.72</v>
      </c>
      <c r="BV121" s="58">
        <v>307022.92</v>
      </c>
      <c r="BW121" s="58">
        <v>395009.65</v>
      </c>
      <c r="BX121" s="58">
        <v>515797.42999999993</v>
      </c>
      <c r="BY121" s="58">
        <v>247116.97</v>
      </c>
      <c r="BZ121" s="58">
        <v>217425.34</v>
      </c>
      <c r="CA121" s="58">
        <v>239988.82</v>
      </c>
      <c r="CB121" s="58">
        <v>846246.37999999989</v>
      </c>
      <c r="CC121" s="58">
        <v>419439.21</v>
      </c>
      <c r="CD121" s="58">
        <v>187518.41</v>
      </c>
      <c r="CE121" s="58">
        <v>223568.93</v>
      </c>
      <c r="CF121" s="58">
        <v>351006.31</v>
      </c>
      <c r="CG121" s="58">
        <v>147770.52000000002</v>
      </c>
      <c r="CH121" s="58">
        <v>122020.79</v>
      </c>
      <c r="CI121" s="58">
        <v>138892.44</v>
      </c>
      <c r="CJ121" s="58">
        <v>146678.01</v>
      </c>
      <c r="CK121" s="58">
        <v>140043.1</v>
      </c>
      <c r="CL121" s="58">
        <v>180151.66000000003</v>
      </c>
      <c r="CM121" s="58">
        <v>118211.73</v>
      </c>
      <c r="CN121" s="58">
        <v>274673.33</v>
      </c>
      <c r="CO121" s="58">
        <v>87699.66</v>
      </c>
      <c r="CP121" s="58">
        <v>129910.13</v>
      </c>
      <c r="CQ121" s="58">
        <v>50831.7</v>
      </c>
      <c r="CR121" s="58">
        <v>87026.1</v>
      </c>
      <c r="CS121" s="58">
        <v>100863.12</v>
      </c>
      <c r="CT121" s="58">
        <v>214423.28999999998</v>
      </c>
      <c r="CU121" s="58">
        <v>213408.88999999998</v>
      </c>
      <c r="CV121" s="58">
        <v>71152.76999999999</v>
      </c>
      <c r="CW121" s="58">
        <v>67886.739999999991</v>
      </c>
      <c r="CX121" s="58">
        <v>60307.65</v>
      </c>
      <c r="CY121" s="58">
        <v>83219.53</v>
      </c>
      <c r="CZ121" s="58">
        <v>46631.91</v>
      </c>
      <c r="DA121" s="58">
        <v>142703.07999999999</v>
      </c>
      <c r="DB121" s="58">
        <v>95770.6</v>
      </c>
      <c r="DC121" s="58">
        <v>92398.71</v>
      </c>
      <c r="DD121" s="58">
        <v>111912.23</v>
      </c>
      <c r="DE121" s="58">
        <v>109740.09</v>
      </c>
      <c r="DF121" s="58">
        <v>116818.59</v>
      </c>
      <c r="DG121" s="58">
        <v>67324.47</v>
      </c>
      <c r="DH121" s="58">
        <v>68460.789999999994</v>
      </c>
      <c r="DI121" s="58">
        <v>121460.05</v>
      </c>
      <c r="DJ121" s="58">
        <v>75289.36</v>
      </c>
      <c r="DK121" s="58">
        <v>86974.64</v>
      </c>
      <c r="DL121" s="58">
        <v>71624.150000000009</v>
      </c>
      <c r="DM121" s="58">
        <v>106413.42</v>
      </c>
      <c r="DN121" s="58">
        <v>71919.950000000012</v>
      </c>
      <c r="DO121" s="58">
        <v>90408.540000000008</v>
      </c>
      <c r="DP121" s="58">
        <v>69711.67</v>
      </c>
      <c r="DQ121" s="58">
        <v>88531.55</v>
      </c>
      <c r="DR121" s="58">
        <v>63932.92</v>
      </c>
      <c r="DS121" s="58">
        <v>200902.09</v>
      </c>
      <c r="DT121" s="58">
        <v>159261.18</v>
      </c>
      <c r="DU121" s="58">
        <v>84569.01</v>
      </c>
      <c r="DV121" s="58">
        <v>69825.7</v>
      </c>
      <c r="DW121" s="58">
        <v>173709.8</v>
      </c>
      <c r="DX121" s="58">
        <v>93070.73000000001</v>
      </c>
      <c r="DY121" s="58">
        <v>87379.12999999999</v>
      </c>
      <c r="DZ121" s="58">
        <v>56414.1</v>
      </c>
      <c r="EA121" s="58">
        <v>55297.21</v>
      </c>
      <c r="EB121" s="58">
        <v>76499.05</v>
      </c>
      <c r="EC121" s="58">
        <v>26821.82</v>
      </c>
      <c r="ED121" s="58">
        <v>13904.3</v>
      </c>
      <c r="EE121" s="58">
        <v>14441.59</v>
      </c>
      <c r="EF121" s="58">
        <v>30965</v>
      </c>
      <c r="EG121" s="58">
        <v>23430.57</v>
      </c>
      <c r="EH121" s="58">
        <v>9197</v>
      </c>
    </row>
    <row r="122" spans="1:138">
      <c r="A122" s="54" t="s">
        <v>318</v>
      </c>
      <c r="B122" s="54" t="s">
        <v>16</v>
      </c>
      <c r="C122" s="55">
        <v>653735.40999999992</v>
      </c>
      <c r="D122" s="56">
        <v>38658.25</v>
      </c>
      <c r="E122" s="56">
        <v>0</v>
      </c>
      <c r="F122" s="56">
        <v>0</v>
      </c>
      <c r="G122" s="56">
        <v>11996.14</v>
      </c>
      <c r="H122" s="56">
        <v>0</v>
      </c>
      <c r="I122" s="56">
        <v>0</v>
      </c>
      <c r="J122" s="56">
        <v>4729</v>
      </c>
      <c r="K122" s="56">
        <v>0</v>
      </c>
      <c r="L122" s="56">
        <v>0</v>
      </c>
      <c r="M122" s="56">
        <v>0</v>
      </c>
      <c r="N122" s="56">
        <v>1178</v>
      </c>
      <c r="O122" s="56">
        <v>10198</v>
      </c>
      <c r="P122" s="56">
        <v>40989.269999999997</v>
      </c>
      <c r="Q122" s="56">
        <v>9407.48</v>
      </c>
      <c r="R122" s="56">
        <v>12006.16</v>
      </c>
      <c r="S122" s="56">
        <v>4555.51</v>
      </c>
      <c r="T122" s="56">
        <v>0</v>
      </c>
      <c r="U122" s="56">
        <v>0</v>
      </c>
      <c r="V122" s="56">
        <v>0</v>
      </c>
      <c r="W122" s="56">
        <v>530.19000000000005</v>
      </c>
      <c r="X122" s="56">
        <v>25925.439999999999</v>
      </c>
      <c r="Y122" s="56">
        <v>2689.9</v>
      </c>
      <c r="Z122" s="57">
        <v>0</v>
      </c>
      <c r="AA122" s="57">
        <v>0</v>
      </c>
      <c r="AB122" s="58">
        <v>4115.1399999999994</v>
      </c>
      <c r="AC122" s="58">
        <v>340629.11</v>
      </c>
      <c r="AD122" s="58">
        <v>10075.25</v>
      </c>
      <c r="AE122" s="58">
        <v>1412</v>
      </c>
      <c r="AF122" s="59">
        <v>214</v>
      </c>
      <c r="AG122" s="59">
        <v>0</v>
      </c>
      <c r="AH122" s="58">
        <v>134426.57</v>
      </c>
      <c r="AI122" s="57">
        <v>546.79</v>
      </c>
      <c r="AJ122" s="57">
        <v>1427</v>
      </c>
      <c r="AK122" s="57">
        <v>0</v>
      </c>
      <c r="AL122" s="57">
        <v>2141.35</v>
      </c>
      <c r="AM122" s="57">
        <v>0</v>
      </c>
      <c r="AN122" s="57">
        <v>0</v>
      </c>
      <c r="AO122" s="57">
        <v>0</v>
      </c>
      <c r="AP122" s="57">
        <v>10738.02</v>
      </c>
      <c r="AQ122" s="57">
        <v>94736.62</v>
      </c>
      <c r="AR122" s="57">
        <v>74360.17</v>
      </c>
      <c r="AS122" s="57">
        <v>16091.37</v>
      </c>
      <c r="AT122" s="57">
        <v>16854.3</v>
      </c>
      <c r="AU122" s="57">
        <v>97642.93</v>
      </c>
      <c r="AV122" s="57">
        <v>30205.7</v>
      </c>
      <c r="AW122" s="57">
        <v>0</v>
      </c>
      <c r="AX122" s="57">
        <v>6331.25</v>
      </c>
      <c r="AY122" s="57">
        <v>0</v>
      </c>
      <c r="AZ122" s="57">
        <v>0</v>
      </c>
      <c r="BA122" s="57">
        <v>3744</v>
      </c>
      <c r="BB122" s="57">
        <v>1412</v>
      </c>
      <c r="BC122" s="57">
        <v>0</v>
      </c>
      <c r="BD122" s="57">
        <v>10028.94</v>
      </c>
      <c r="BE122" s="57">
        <v>0</v>
      </c>
      <c r="BF122" s="57">
        <v>13063.13</v>
      </c>
      <c r="BG122" s="57">
        <v>9666</v>
      </c>
      <c r="BH122" s="57">
        <v>0</v>
      </c>
      <c r="BI122" s="57">
        <v>11730.19</v>
      </c>
      <c r="BJ122" s="58">
        <v>89938.31</v>
      </c>
      <c r="BK122" s="57">
        <v>2715.55</v>
      </c>
      <c r="BL122" s="57">
        <v>2623</v>
      </c>
      <c r="BM122" s="57">
        <v>1460</v>
      </c>
      <c r="BN122" s="57">
        <v>0</v>
      </c>
      <c r="BO122" s="57">
        <v>2358.88</v>
      </c>
      <c r="BP122" s="57">
        <v>982.34</v>
      </c>
      <c r="BQ122" s="57">
        <v>870.68</v>
      </c>
      <c r="BR122" s="57">
        <v>599</v>
      </c>
      <c r="BS122" s="57">
        <v>878.38</v>
      </c>
      <c r="BT122" s="57">
        <v>428</v>
      </c>
      <c r="BU122" s="57">
        <v>8360.59</v>
      </c>
      <c r="BV122" s="57">
        <v>1405</v>
      </c>
      <c r="BW122" s="57">
        <v>1557.8</v>
      </c>
      <c r="BX122" s="57">
        <v>0</v>
      </c>
      <c r="BY122" s="57">
        <v>661</v>
      </c>
      <c r="BZ122" s="57">
        <v>705</v>
      </c>
      <c r="CA122" s="57">
        <v>339</v>
      </c>
      <c r="CB122" s="57">
        <v>1849.5</v>
      </c>
      <c r="CC122" s="57">
        <v>152.5</v>
      </c>
      <c r="CD122" s="57">
        <v>2049</v>
      </c>
      <c r="CE122" s="57">
        <v>1771.4</v>
      </c>
      <c r="CF122" s="57">
        <v>0</v>
      </c>
      <c r="CG122" s="57">
        <v>0</v>
      </c>
      <c r="CH122" s="57">
        <v>1982</v>
      </c>
      <c r="CI122" s="57">
        <v>1775</v>
      </c>
      <c r="CJ122" s="57">
        <v>319</v>
      </c>
      <c r="CK122" s="57">
        <v>0</v>
      </c>
      <c r="CL122" s="57">
        <v>2055</v>
      </c>
      <c r="CM122" s="57">
        <v>2406.9</v>
      </c>
      <c r="CN122" s="57">
        <v>3089.68</v>
      </c>
      <c r="CO122" s="57">
        <v>0</v>
      </c>
      <c r="CP122" s="57">
        <v>0</v>
      </c>
      <c r="CQ122" s="57">
        <v>1724.6</v>
      </c>
      <c r="CR122" s="57">
        <v>1020</v>
      </c>
      <c r="CS122" s="57">
        <v>0</v>
      </c>
      <c r="CT122" s="57">
        <v>488</v>
      </c>
      <c r="CU122" s="57">
        <v>0</v>
      </c>
      <c r="CV122" s="57">
        <v>2102</v>
      </c>
      <c r="CW122" s="57">
        <v>0</v>
      </c>
      <c r="CX122" s="57">
        <v>0</v>
      </c>
      <c r="CY122" s="57">
        <v>514</v>
      </c>
      <c r="CZ122" s="57">
        <v>1282.5</v>
      </c>
      <c r="DA122" s="57">
        <v>329</v>
      </c>
      <c r="DB122" s="57">
        <v>865</v>
      </c>
      <c r="DC122" s="57">
        <v>1047</v>
      </c>
      <c r="DD122" s="57">
        <v>2031.57</v>
      </c>
      <c r="DE122" s="57">
        <v>3339.6</v>
      </c>
      <c r="DF122" s="57">
        <v>355</v>
      </c>
      <c r="DG122" s="57">
        <v>0</v>
      </c>
      <c r="DH122" s="57">
        <v>3147</v>
      </c>
      <c r="DI122" s="57">
        <v>2653.3</v>
      </c>
      <c r="DJ122" s="57">
        <v>840</v>
      </c>
      <c r="DK122" s="57">
        <v>405</v>
      </c>
      <c r="DL122" s="57">
        <v>1916.1</v>
      </c>
      <c r="DM122" s="57">
        <v>1710</v>
      </c>
      <c r="DN122" s="57">
        <v>1050</v>
      </c>
      <c r="DO122" s="57">
        <v>1600</v>
      </c>
      <c r="DP122" s="57">
        <v>629</v>
      </c>
      <c r="DQ122" s="57">
        <v>4284</v>
      </c>
      <c r="DR122" s="57">
        <v>918</v>
      </c>
      <c r="DS122" s="57">
        <v>978.43</v>
      </c>
      <c r="DT122" s="57">
        <v>215</v>
      </c>
      <c r="DU122" s="57">
        <v>0</v>
      </c>
      <c r="DV122" s="57">
        <v>1465</v>
      </c>
      <c r="DW122" s="57">
        <v>3487.21</v>
      </c>
      <c r="DX122" s="57">
        <v>1467.8</v>
      </c>
      <c r="DY122" s="57">
        <v>418</v>
      </c>
      <c r="DZ122" s="57">
        <v>0</v>
      </c>
      <c r="EA122" s="57">
        <v>0</v>
      </c>
      <c r="EB122" s="57">
        <v>0</v>
      </c>
      <c r="EC122" s="57">
        <v>0</v>
      </c>
      <c r="ED122" s="57">
        <v>4262</v>
      </c>
      <c r="EE122" s="57">
        <v>0</v>
      </c>
      <c r="EF122" s="57">
        <v>0</v>
      </c>
      <c r="EG122" s="57">
        <v>0</v>
      </c>
      <c r="EH122" s="57">
        <v>0</v>
      </c>
    </row>
    <row r="123" spans="1:138">
      <c r="A123" s="54" t="s">
        <v>318</v>
      </c>
      <c r="B123" s="54" t="s">
        <v>17</v>
      </c>
      <c r="C123" s="55">
        <v>14080.18</v>
      </c>
      <c r="D123" s="56">
        <v>0</v>
      </c>
      <c r="E123" s="56">
        <v>0</v>
      </c>
      <c r="F123" s="56">
        <v>0</v>
      </c>
      <c r="G123" s="56">
        <v>391</v>
      </c>
      <c r="H123" s="56">
        <v>918.41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267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7">
        <v>0</v>
      </c>
      <c r="AA123" s="57">
        <v>0</v>
      </c>
      <c r="AB123" s="58">
        <v>195.5</v>
      </c>
      <c r="AC123" s="58">
        <v>994</v>
      </c>
      <c r="AD123" s="58">
        <v>0</v>
      </c>
      <c r="AE123" s="58">
        <v>10836.78</v>
      </c>
      <c r="AF123" s="59">
        <v>0</v>
      </c>
      <c r="AG123" s="59">
        <v>0</v>
      </c>
      <c r="AH123" s="58">
        <v>477.49</v>
      </c>
      <c r="AI123" s="57">
        <v>195.5</v>
      </c>
      <c r="AJ123" s="57">
        <v>0</v>
      </c>
      <c r="AK123" s="57">
        <v>0</v>
      </c>
      <c r="AL123" s="57">
        <v>0</v>
      </c>
      <c r="AM123" s="57">
        <v>0</v>
      </c>
      <c r="AN123" s="57">
        <v>0</v>
      </c>
      <c r="AO123" s="57">
        <v>0</v>
      </c>
      <c r="AP123" s="57">
        <v>159</v>
      </c>
      <c r="AQ123" s="57">
        <v>0</v>
      </c>
      <c r="AR123" s="57">
        <v>0</v>
      </c>
      <c r="AS123" s="57">
        <v>0</v>
      </c>
      <c r="AT123" s="57">
        <v>835</v>
      </c>
      <c r="AU123" s="57">
        <v>0</v>
      </c>
      <c r="AV123" s="57">
        <v>0</v>
      </c>
      <c r="AW123" s="57">
        <v>0</v>
      </c>
      <c r="AX123" s="57">
        <v>0</v>
      </c>
      <c r="AY123" s="57">
        <v>0</v>
      </c>
      <c r="AZ123" s="57">
        <v>0</v>
      </c>
      <c r="BA123" s="57">
        <v>0</v>
      </c>
      <c r="BB123" s="57">
        <v>10836.78</v>
      </c>
      <c r="BC123" s="57">
        <v>0</v>
      </c>
      <c r="BD123" s="57">
        <v>0</v>
      </c>
      <c r="BE123" s="57">
        <v>0</v>
      </c>
      <c r="BF123" s="57">
        <v>0</v>
      </c>
      <c r="BG123" s="57">
        <v>0</v>
      </c>
      <c r="BH123" s="57">
        <v>0</v>
      </c>
      <c r="BI123" s="57">
        <v>161</v>
      </c>
      <c r="BJ123" s="58">
        <v>316.49</v>
      </c>
      <c r="BK123" s="57">
        <v>0</v>
      </c>
      <c r="BL123" s="57">
        <v>0</v>
      </c>
      <c r="BM123" s="57">
        <v>0</v>
      </c>
      <c r="BN123" s="57">
        <v>0</v>
      </c>
      <c r="BO123" s="57">
        <v>0</v>
      </c>
      <c r="BP123" s="57">
        <v>0</v>
      </c>
      <c r="BQ123" s="57">
        <v>0</v>
      </c>
      <c r="BR123" s="57">
        <v>0</v>
      </c>
      <c r="BS123" s="57">
        <v>0</v>
      </c>
      <c r="BT123" s="57">
        <v>0</v>
      </c>
      <c r="BU123" s="57">
        <v>0</v>
      </c>
      <c r="BV123" s="57">
        <v>0</v>
      </c>
      <c r="BW123" s="57">
        <v>0</v>
      </c>
      <c r="BX123" s="57">
        <v>0</v>
      </c>
      <c r="BY123" s="57">
        <v>0</v>
      </c>
      <c r="BZ123" s="57">
        <v>0</v>
      </c>
      <c r="CA123" s="57">
        <v>0</v>
      </c>
      <c r="CB123" s="57">
        <v>0</v>
      </c>
      <c r="CC123" s="57">
        <v>0</v>
      </c>
      <c r="CD123" s="57">
        <v>0</v>
      </c>
      <c r="CE123" s="57">
        <v>0</v>
      </c>
      <c r="CF123" s="57">
        <v>0</v>
      </c>
      <c r="CG123" s="57">
        <v>0</v>
      </c>
      <c r="CH123" s="57">
        <v>0</v>
      </c>
      <c r="CI123" s="57">
        <v>0</v>
      </c>
      <c r="CJ123" s="57">
        <v>0</v>
      </c>
      <c r="CK123" s="57">
        <v>0</v>
      </c>
      <c r="CL123" s="57">
        <v>0</v>
      </c>
      <c r="CM123" s="57">
        <v>0</v>
      </c>
      <c r="CN123" s="57">
        <v>0</v>
      </c>
      <c r="CO123" s="57">
        <v>0</v>
      </c>
      <c r="CP123" s="57">
        <v>0</v>
      </c>
      <c r="CQ123" s="57">
        <v>0</v>
      </c>
      <c r="CR123" s="57">
        <v>0</v>
      </c>
      <c r="CS123" s="57">
        <v>0</v>
      </c>
      <c r="CT123" s="57">
        <v>217.49</v>
      </c>
      <c r="CU123" s="57">
        <v>0</v>
      </c>
      <c r="CV123" s="57">
        <v>0</v>
      </c>
      <c r="CW123" s="57">
        <v>0</v>
      </c>
      <c r="CX123" s="57">
        <v>0</v>
      </c>
      <c r="CY123" s="57">
        <v>0</v>
      </c>
      <c r="CZ123" s="57">
        <v>0</v>
      </c>
      <c r="DA123" s="57">
        <v>0</v>
      </c>
      <c r="DB123" s="57">
        <v>0</v>
      </c>
      <c r="DC123" s="57">
        <v>0</v>
      </c>
      <c r="DD123" s="57">
        <v>0</v>
      </c>
      <c r="DE123" s="57">
        <v>0</v>
      </c>
      <c r="DF123" s="57">
        <v>0</v>
      </c>
      <c r="DG123" s="57">
        <v>0</v>
      </c>
      <c r="DH123" s="57">
        <v>0</v>
      </c>
      <c r="DI123" s="57">
        <v>0</v>
      </c>
      <c r="DJ123" s="57">
        <v>0</v>
      </c>
      <c r="DK123" s="57">
        <v>0</v>
      </c>
      <c r="DL123" s="57">
        <v>0</v>
      </c>
      <c r="DM123" s="57">
        <v>0</v>
      </c>
      <c r="DN123" s="57">
        <v>0</v>
      </c>
      <c r="DO123" s="57">
        <v>0</v>
      </c>
      <c r="DP123" s="57">
        <v>0</v>
      </c>
      <c r="DQ123" s="57">
        <v>0</v>
      </c>
      <c r="DR123" s="57">
        <v>0</v>
      </c>
      <c r="DS123" s="57">
        <v>0</v>
      </c>
      <c r="DT123" s="57">
        <v>0</v>
      </c>
      <c r="DU123" s="57">
        <v>0</v>
      </c>
      <c r="DV123" s="57">
        <v>0</v>
      </c>
      <c r="DW123" s="57">
        <v>0</v>
      </c>
      <c r="DX123" s="57">
        <v>0</v>
      </c>
      <c r="DY123" s="57">
        <v>0</v>
      </c>
      <c r="DZ123" s="57">
        <v>0</v>
      </c>
      <c r="EA123" s="57">
        <v>0</v>
      </c>
      <c r="EB123" s="57">
        <v>0</v>
      </c>
      <c r="EC123" s="57">
        <v>0</v>
      </c>
      <c r="ED123" s="57">
        <v>0</v>
      </c>
      <c r="EE123" s="57">
        <v>0</v>
      </c>
      <c r="EF123" s="57">
        <v>99</v>
      </c>
      <c r="EG123" s="57">
        <v>0</v>
      </c>
      <c r="EH123" s="57">
        <v>0</v>
      </c>
    </row>
    <row r="124" spans="1:138">
      <c r="A124" s="54" t="s">
        <v>318</v>
      </c>
      <c r="B124" s="54" t="s">
        <v>319</v>
      </c>
      <c r="C124" s="55">
        <v>1313509.3199999998</v>
      </c>
      <c r="D124" s="56">
        <v>2717</v>
      </c>
      <c r="E124" s="56">
        <v>0</v>
      </c>
      <c r="F124" s="56">
        <v>1368</v>
      </c>
      <c r="G124" s="56">
        <v>59257.919999999998</v>
      </c>
      <c r="H124" s="56">
        <v>1566</v>
      </c>
      <c r="I124" s="56">
        <v>3636</v>
      </c>
      <c r="J124" s="56">
        <v>0</v>
      </c>
      <c r="K124" s="56">
        <v>0</v>
      </c>
      <c r="L124" s="56">
        <v>943.43</v>
      </c>
      <c r="M124" s="56">
        <v>5534</v>
      </c>
      <c r="N124" s="56">
        <v>0</v>
      </c>
      <c r="O124" s="56">
        <v>703</v>
      </c>
      <c r="P124" s="56">
        <v>6255</v>
      </c>
      <c r="Q124" s="56">
        <v>6674</v>
      </c>
      <c r="R124" s="56">
        <v>3912</v>
      </c>
      <c r="S124" s="56">
        <v>0</v>
      </c>
      <c r="T124" s="56">
        <v>0</v>
      </c>
      <c r="U124" s="56">
        <v>0</v>
      </c>
      <c r="V124" s="56">
        <v>0</v>
      </c>
      <c r="W124" s="56">
        <v>1476</v>
      </c>
      <c r="X124" s="56">
        <v>11377</v>
      </c>
      <c r="Y124" s="56">
        <v>0</v>
      </c>
      <c r="Z124" s="57">
        <v>0</v>
      </c>
      <c r="AA124" s="57">
        <v>0</v>
      </c>
      <c r="AB124" s="58">
        <v>18089.5</v>
      </c>
      <c r="AC124" s="58">
        <v>230649.81000000003</v>
      </c>
      <c r="AD124" s="58">
        <v>41187.229999999996</v>
      </c>
      <c r="AE124" s="58">
        <v>22698.54</v>
      </c>
      <c r="AF124" s="59">
        <v>17531.669999999998</v>
      </c>
      <c r="AG124" s="59">
        <v>0</v>
      </c>
      <c r="AH124" s="58">
        <v>877933.22</v>
      </c>
      <c r="AI124" s="57">
        <v>2804.5</v>
      </c>
      <c r="AJ124" s="57">
        <v>409</v>
      </c>
      <c r="AK124" s="57">
        <v>0</v>
      </c>
      <c r="AL124" s="57">
        <v>4168</v>
      </c>
      <c r="AM124" s="57">
        <v>2868</v>
      </c>
      <c r="AN124" s="57">
        <v>6658</v>
      </c>
      <c r="AO124" s="57">
        <v>1182</v>
      </c>
      <c r="AP124" s="57">
        <v>18355</v>
      </c>
      <c r="AQ124" s="57">
        <v>148665.92000000001</v>
      </c>
      <c r="AR124" s="57">
        <v>27987.67</v>
      </c>
      <c r="AS124" s="57">
        <v>10332</v>
      </c>
      <c r="AT124" s="57">
        <v>2312</v>
      </c>
      <c r="AU124" s="57">
        <v>6683</v>
      </c>
      <c r="AV124" s="57">
        <v>16314.22</v>
      </c>
      <c r="AW124" s="57">
        <v>0</v>
      </c>
      <c r="AX124" s="57">
        <v>3220</v>
      </c>
      <c r="AY124" s="57">
        <v>30831.73</v>
      </c>
      <c r="AZ124" s="57">
        <v>3951.5</v>
      </c>
      <c r="BA124" s="57">
        <v>3184</v>
      </c>
      <c r="BB124" s="57">
        <v>22698.54</v>
      </c>
      <c r="BC124" s="57">
        <v>0</v>
      </c>
      <c r="BD124" s="57">
        <v>18003.23</v>
      </c>
      <c r="BE124" s="57">
        <v>0</v>
      </c>
      <c r="BF124" s="57">
        <v>36206.199999999997</v>
      </c>
      <c r="BG124" s="57">
        <v>15610</v>
      </c>
      <c r="BH124" s="57">
        <v>10047.4</v>
      </c>
      <c r="BI124" s="57">
        <v>21079.8</v>
      </c>
      <c r="BJ124" s="58">
        <v>776986.59</v>
      </c>
      <c r="BK124" s="57">
        <v>61248.08</v>
      </c>
      <c r="BL124" s="57">
        <v>24020.54</v>
      </c>
      <c r="BM124" s="57">
        <v>29607.599999999999</v>
      </c>
      <c r="BN124" s="57">
        <v>6944</v>
      </c>
      <c r="BO124" s="57">
        <v>19388.37</v>
      </c>
      <c r="BP124" s="57">
        <v>45827.1</v>
      </c>
      <c r="BQ124" s="57">
        <v>11959.05</v>
      </c>
      <c r="BR124" s="57">
        <v>5582</v>
      </c>
      <c r="BS124" s="57">
        <v>0</v>
      </c>
      <c r="BT124" s="57">
        <v>0</v>
      </c>
      <c r="BU124" s="57">
        <v>76460.479999999996</v>
      </c>
      <c r="BV124" s="57">
        <v>7388</v>
      </c>
      <c r="BW124" s="57">
        <v>16868</v>
      </c>
      <c r="BX124" s="57">
        <v>7496</v>
      </c>
      <c r="BY124" s="57">
        <v>6230</v>
      </c>
      <c r="BZ124" s="57">
        <v>15893.37</v>
      </c>
      <c r="CA124" s="57">
        <v>9859.19</v>
      </c>
      <c r="CB124" s="57">
        <v>17390</v>
      </c>
      <c r="CC124" s="57">
        <v>13590</v>
      </c>
      <c r="CD124" s="57">
        <v>4146</v>
      </c>
      <c r="CE124" s="57">
        <v>19535.509999999998</v>
      </c>
      <c r="CF124" s="57">
        <v>12787</v>
      </c>
      <c r="CG124" s="57">
        <v>11200</v>
      </c>
      <c r="CH124" s="57">
        <v>9139</v>
      </c>
      <c r="CI124" s="57">
        <v>13468</v>
      </c>
      <c r="CJ124" s="57">
        <v>7636</v>
      </c>
      <c r="CK124" s="57">
        <v>8289</v>
      </c>
      <c r="CL124" s="57">
        <v>7295</v>
      </c>
      <c r="CM124" s="57">
        <v>5344</v>
      </c>
      <c r="CN124" s="57">
        <v>7130</v>
      </c>
      <c r="CO124" s="57">
        <v>4420</v>
      </c>
      <c r="CP124" s="57">
        <v>9996.4</v>
      </c>
      <c r="CQ124" s="57">
        <v>2100</v>
      </c>
      <c r="CR124" s="57">
        <v>8885</v>
      </c>
      <c r="CS124" s="57">
        <v>2788</v>
      </c>
      <c r="CT124" s="57">
        <v>6794</v>
      </c>
      <c r="CU124" s="57">
        <v>17779</v>
      </c>
      <c r="CV124" s="57">
        <v>8008.7</v>
      </c>
      <c r="CW124" s="57">
        <v>1867</v>
      </c>
      <c r="CX124" s="57">
        <v>5099</v>
      </c>
      <c r="CY124" s="57">
        <v>9592.5</v>
      </c>
      <c r="CZ124" s="57">
        <v>2152.9</v>
      </c>
      <c r="DA124" s="57">
        <v>6522</v>
      </c>
      <c r="DB124" s="57">
        <v>13424.1</v>
      </c>
      <c r="DC124" s="57">
        <v>6646</v>
      </c>
      <c r="DD124" s="57">
        <v>5788</v>
      </c>
      <c r="DE124" s="57">
        <v>9675</v>
      </c>
      <c r="DF124" s="57">
        <v>4722.0200000000004</v>
      </c>
      <c r="DG124" s="57">
        <v>6311.47</v>
      </c>
      <c r="DH124" s="57">
        <v>4149.5</v>
      </c>
      <c r="DI124" s="57">
        <v>6373.4</v>
      </c>
      <c r="DJ124" s="57">
        <v>9700</v>
      </c>
      <c r="DK124" s="57">
        <v>2696</v>
      </c>
      <c r="DL124" s="57">
        <v>4886</v>
      </c>
      <c r="DM124" s="57">
        <v>21696.38</v>
      </c>
      <c r="DN124" s="57">
        <v>2241</v>
      </c>
      <c r="DO124" s="57">
        <v>17273.41</v>
      </c>
      <c r="DP124" s="57">
        <v>5968</v>
      </c>
      <c r="DQ124" s="57">
        <v>5299</v>
      </c>
      <c r="DR124" s="57">
        <v>5946</v>
      </c>
      <c r="DS124" s="57">
        <v>24347.63</v>
      </c>
      <c r="DT124" s="57">
        <v>8636</v>
      </c>
      <c r="DU124" s="57">
        <v>1348</v>
      </c>
      <c r="DV124" s="57">
        <v>5492</v>
      </c>
      <c r="DW124" s="57">
        <v>26998.66</v>
      </c>
      <c r="DX124" s="57">
        <v>6000.23</v>
      </c>
      <c r="DY124" s="57">
        <v>615</v>
      </c>
      <c r="DZ124" s="57">
        <v>1980</v>
      </c>
      <c r="EA124" s="57">
        <v>0</v>
      </c>
      <c r="EB124" s="57">
        <v>0</v>
      </c>
      <c r="EC124" s="57">
        <v>0</v>
      </c>
      <c r="ED124" s="57">
        <v>0</v>
      </c>
      <c r="EE124" s="57">
        <v>1048</v>
      </c>
      <c r="EF124" s="57">
        <v>0</v>
      </c>
      <c r="EG124" s="57">
        <v>0</v>
      </c>
      <c r="EH124" s="57">
        <v>0</v>
      </c>
    </row>
    <row r="125" spans="1:138">
      <c r="A125" s="54" t="s">
        <v>318</v>
      </c>
      <c r="B125" s="54" t="s">
        <v>320</v>
      </c>
      <c r="C125" s="55">
        <v>215991.19</v>
      </c>
      <c r="D125" s="56">
        <v>0</v>
      </c>
      <c r="E125" s="56">
        <v>0</v>
      </c>
      <c r="F125" s="56">
        <v>1781.26</v>
      </c>
      <c r="G125" s="56">
        <v>32909.15</v>
      </c>
      <c r="H125" s="56">
        <v>6664.66</v>
      </c>
      <c r="I125" s="56">
        <v>0</v>
      </c>
      <c r="J125" s="56">
        <v>710.68</v>
      </c>
      <c r="K125" s="56">
        <v>0</v>
      </c>
      <c r="L125" s="56">
        <v>2259.0300000000002</v>
      </c>
      <c r="M125" s="56">
        <v>864.47</v>
      </c>
      <c r="N125" s="56">
        <v>743.59</v>
      </c>
      <c r="O125" s="56">
        <v>0</v>
      </c>
      <c r="P125" s="56">
        <v>4508.07</v>
      </c>
      <c r="Q125" s="56">
        <v>631.07000000000005</v>
      </c>
      <c r="R125" s="56">
        <v>766.21</v>
      </c>
      <c r="S125" s="56">
        <v>1085.05</v>
      </c>
      <c r="T125" s="56">
        <v>352.42</v>
      </c>
      <c r="U125" s="56">
        <v>0</v>
      </c>
      <c r="V125" s="56">
        <v>0</v>
      </c>
      <c r="W125" s="56">
        <v>111.65</v>
      </c>
      <c r="X125" s="56">
        <v>300</v>
      </c>
      <c r="Y125" s="56">
        <v>303.01</v>
      </c>
      <c r="Z125" s="57">
        <v>0</v>
      </c>
      <c r="AA125" s="57">
        <v>0</v>
      </c>
      <c r="AB125" s="58">
        <v>25</v>
      </c>
      <c r="AC125" s="58">
        <v>9321.93</v>
      </c>
      <c r="AD125" s="58">
        <v>2842.14</v>
      </c>
      <c r="AE125" s="58">
        <v>1337.04</v>
      </c>
      <c r="AF125" s="59">
        <v>1640</v>
      </c>
      <c r="AG125" s="59">
        <v>0</v>
      </c>
      <c r="AH125" s="58">
        <v>146834.75999999998</v>
      </c>
      <c r="AI125" s="57">
        <v>25</v>
      </c>
      <c r="AJ125" s="57">
        <v>0</v>
      </c>
      <c r="AK125" s="57">
        <v>0</v>
      </c>
      <c r="AL125" s="57">
        <v>0</v>
      </c>
      <c r="AM125" s="57">
        <v>0</v>
      </c>
      <c r="AN125" s="57">
        <v>0</v>
      </c>
      <c r="AO125" s="57">
        <v>0</v>
      </c>
      <c r="AP125" s="57">
        <v>2365.92</v>
      </c>
      <c r="AQ125" s="57">
        <v>4270.87</v>
      </c>
      <c r="AR125" s="57">
        <v>131.36000000000001</v>
      </c>
      <c r="AS125" s="57">
        <v>0</v>
      </c>
      <c r="AT125" s="57">
        <v>1082.21</v>
      </c>
      <c r="AU125" s="57">
        <v>933.62</v>
      </c>
      <c r="AV125" s="57">
        <v>537.95000000000005</v>
      </c>
      <c r="AW125" s="57">
        <v>0</v>
      </c>
      <c r="AX125" s="57">
        <v>514.55999999999995</v>
      </c>
      <c r="AY125" s="57">
        <v>1833.51</v>
      </c>
      <c r="AZ125" s="57">
        <v>494.07</v>
      </c>
      <c r="BA125" s="57">
        <v>0</v>
      </c>
      <c r="BB125" s="57">
        <v>1337.04</v>
      </c>
      <c r="BC125" s="57">
        <v>0</v>
      </c>
      <c r="BD125" s="57">
        <v>1679.23</v>
      </c>
      <c r="BE125" s="57">
        <v>0</v>
      </c>
      <c r="BF125" s="57">
        <v>1802.04</v>
      </c>
      <c r="BG125" s="57">
        <v>361.36</v>
      </c>
      <c r="BH125" s="57">
        <v>2977.48</v>
      </c>
      <c r="BI125" s="57">
        <v>2495.13</v>
      </c>
      <c r="BJ125" s="58">
        <v>137519.51999999999</v>
      </c>
      <c r="BK125" s="57">
        <v>11350.4</v>
      </c>
      <c r="BL125" s="57">
        <v>10930.92</v>
      </c>
      <c r="BM125" s="57">
        <v>735</v>
      </c>
      <c r="BN125" s="57">
        <v>688.75</v>
      </c>
      <c r="BO125" s="57">
        <v>269.41000000000003</v>
      </c>
      <c r="BP125" s="57">
        <v>9989.44</v>
      </c>
      <c r="BQ125" s="57">
        <v>0</v>
      </c>
      <c r="BR125" s="57">
        <v>1738</v>
      </c>
      <c r="BS125" s="57">
        <v>0</v>
      </c>
      <c r="BT125" s="57">
        <v>2330.1</v>
      </c>
      <c r="BU125" s="57">
        <v>2178</v>
      </c>
      <c r="BV125" s="57">
        <v>1566.53</v>
      </c>
      <c r="BW125" s="57">
        <v>3776.53</v>
      </c>
      <c r="BX125" s="57">
        <v>790.05</v>
      </c>
      <c r="BY125" s="57">
        <v>8063.69</v>
      </c>
      <c r="BZ125" s="57">
        <v>2481</v>
      </c>
      <c r="CA125" s="57">
        <v>0</v>
      </c>
      <c r="CB125" s="57">
        <v>11660.79</v>
      </c>
      <c r="CC125" s="57">
        <v>0</v>
      </c>
      <c r="CD125" s="57">
        <v>5450</v>
      </c>
      <c r="CE125" s="57">
        <v>1818.19</v>
      </c>
      <c r="CF125" s="57">
        <v>4030.8</v>
      </c>
      <c r="CG125" s="57">
        <v>107.97</v>
      </c>
      <c r="CH125" s="57">
        <v>1103.45</v>
      </c>
      <c r="CI125" s="57">
        <v>3073.6</v>
      </c>
      <c r="CJ125" s="57">
        <v>1088.4000000000001</v>
      </c>
      <c r="CK125" s="57">
        <v>11472</v>
      </c>
      <c r="CL125" s="57">
        <v>0</v>
      </c>
      <c r="CM125" s="57">
        <v>0</v>
      </c>
      <c r="CN125" s="57">
        <v>0</v>
      </c>
      <c r="CO125" s="57">
        <v>280</v>
      </c>
      <c r="CP125" s="57">
        <v>4272.9399999999996</v>
      </c>
      <c r="CQ125" s="57">
        <v>600</v>
      </c>
      <c r="CR125" s="57">
        <v>0</v>
      </c>
      <c r="CS125" s="57">
        <v>540.36</v>
      </c>
      <c r="CT125" s="57">
        <v>498.19</v>
      </c>
      <c r="CU125" s="57">
        <v>1333.25</v>
      </c>
      <c r="CV125" s="57">
        <v>228.41</v>
      </c>
      <c r="CW125" s="57">
        <v>94.8</v>
      </c>
      <c r="CX125" s="57">
        <v>430.53</v>
      </c>
      <c r="CY125" s="57">
        <v>764.64</v>
      </c>
      <c r="CZ125" s="57">
        <v>632.4</v>
      </c>
      <c r="DA125" s="57">
        <v>106.6</v>
      </c>
      <c r="DB125" s="57">
        <v>96</v>
      </c>
      <c r="DC125" s="57">
        <v>2995</v>
      </c>
      <c r="DD125" s="57">
        <v>2366</v>
      </c>
      <c r="DE125" s="57">
        <v>230.67</v>
      </c>
      <c r="DF125" s="57">
        <v>746.8</v>
      </c>
      <c r="DG125" s="57">
        <v>25</v>
      </c>
      <c r="DH125" s="57">
        <v>1610.81</v>
      </c>
      <c r="DI125" s="57">
        <v>36</v>
      </c>
      <c r="DJ125" s="57">
        <v>590</v>
      </c>
      <c r="DK125" s="57">
        <v>0</v>
      </c>
      <c r="DL125" s="57">
        <v>218.9</v>
      </c>
      <c r="DM125" s="57">
        <v>264.8</v>
      </c>
      <c r="DN125" s="57">
        <v>0</v>
      </c>
      <c r="DO125" s="57">
        <v>481.07</v>
      </c>
      <c r="DP125" s="57">
        <v>0</v>
      </c>
      <c r="DQ125" s="57">
        <v>1030</v>
      </c>
      <c r="DR125" s="57">
        <v>0</v>
      </c>
      <c r="DS125" s="57">
        <v>9329.06</v>
      </c>
      <c r="DT125" s="57">
        <v>0</v>
      </c>
      <c r="DU125" s="57">
        <v>0</v>
      </c>
      <c r="DV125" s="57">
        <v>1145.5999999999999</v>
      </c>
      <c r="DW125" s="57">
        <v>1934.65</v>
      </c>
      <c r="DX125" s="57">
        <v>308</v>
      </c>
      <c r="DY125" s="57">
        <v>0</v>
      </c>
      <c r="DZ125" s="57">
        <v>0</v>
      </c>
      <c r="EA125" s="57">
        <v>0</v>
      </c>
      <c r="EB125" s="57">
        <v>222</v>
      </c>
      <c r="EC125" s="57">
        <v>0</v>
      </c>
      <c r="ED125" s="57">
        <v>1380</v>
      </c>
      <c r="EE125" s="57">
        <v>3474.02</v>
      </c>
      <c r="EF125" s="57">
        <v>0</v>
      </c>
      <c r="EG125" s="57">
        <v>1280</v>
      </c>
      <c r="EH125" s="57">
        <v>1280</v>
      </c>
    </row>
    <row r="126" spans="1:138">
      <c r="A126" s="54" t="s">
        <v>318</v>
      </c>
      <c r="B126" s="54" t="s">
        <v>18</v>
      </c>
      <c r="C126" s="55">
        <v>-1132.08</v>
      </c>
      <c r="D126" s="56">
        <v>0</v>
      </c>
      <c r="E126" s="56">
        <v>-1132.08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  <c r="U126" s="56">
        <v>0</v>
      </c>
      <c r="V126" s="56">
        <v>0</v>
      </c>
      <c r="W126" s="56">
        <v>0</v>
      </c>
      <c r="X126" s="56">
        <v>0</v>
      </c>
      <c r="Y126" s="56">
        <v>0</v>
      </c>
      <c r="Z126" s="57">
        <v>0</v>
      </c>
      <c r="AA126" s="57">
        <v>0</v>
      </c>
      <c r="AB126" s="58">
        <v>0</v>
      </c>
      <c r="AC126" s="58">
        <v>0</v>
      </c>
      <c r="AD126" s="58">
        <v>0</v>
      </c>
      <c r="AE126" s="58">
        <v>0</v>
      </c>
      <c r="AF126" s="59">
        <v>0</v>
      </c>
      <c r="AG126" s="59">
        <v>0</v>
      </c>
      <c r="AH126" s="58">
        <v>0</v>
      </c>
      <c r="AI126" s="57">
        <v>0</v>
      </c>
      <c r="AJ126" s="57">
        <v>0</v>
      </c>
      <c r="AK126" s="57">
        <v>0</v>
      </c>
      <c r="AL126" s="57">
        <v>0</v>
      </c>
      <c r="AM126" s="57">
        <v>0</v>
      </c>
      <c r="AN126" s="57">
        <v>0</v>
      </c>
      <c r="AO126" s="57">
        <v>0</v>
      </c>
      <c r="AP126" s="57">
        <v>0</v>
      </c>
      <c r="AQ126" s="57">
        <v>0</v>
      </c>
      <c r="AR126" s="57">
        <v>0</v>
      </c>
      <c r="AS126" s="57">
        <v>0</v>
      </c>
      <c r="AT126" s="57">
        <v>0</v>
      </c>
      <c r="AU126" s="57">
        <v>0</v>
      </c>
      <c r="AV126" s="57">
        <v>0</v>
      </c>
      <c r="AW126" s="57">
        <v>0</v>
      </c>
      <c r="AX126" s="57">
        <v>0</v>
      </c>
      <c r="AY126" s="57">
        <v>0</v>
      </c>
      <c r="AZ126" s="57">
        <v>0</v>
      </c>
      <c r="BA126" s="57">
        <v>0</v>
      </c>
      <c r="BB126" s="57">
        <v>0</v>
      </c>
      <c r="BC126" s="57">
        <v>0</v>
      </c>
      <c r="BD126" s="57">
        <v>0</v>
      </c>
      <c r="BE126" s="57">
        <v>0</v>
      </c>
      <c r="BF126" s="57">
        <v>0</v>
      </c>
      <c r="BG126" s="57">
        <v>0</v>
      </c>
      <c r="BH126" s="57">
        <v>0</v>
      </c>
      <c r="BI126" s="57">
        <v>0</v>
      </c>
      <c r="BJ126" s="58">
        <v>0</v>
      </c>
      <c r="BK126" s="57">
        <v>0</v>
      </c>
      <c r="BL126" s="57">
        <v>0</v>
      </c>
      <c r="BM126" s="57">
        <v>0</v>
      </c>
      <c r="BN126" s="57">
        <v>0</v>
      </c>
      <c r="BO126" s="57">
        <v>0</v>
      </c>
      <c r="BP126" s="57">
        <v>0</v>
      </c>
      <c r="BQ126" s="57">
        <v>0</v>
      </c>
      <c r="BR126" s="57">
        <v>0</v>
      </c>
      <c r="BS126" s="57">
        <v>0</v>
      </c>
      <c r="BT126" s="57">
        <v>0</v>
      </c>
      <c r="BU126" s="57">
        <v>0</v>
      </c>
      <c r="BV126" s="57">
        <v>0</v>
      </c>
      <c r="BW126" s="57">
        <v>0</v>
      </c>
      <c r="BX126" s="57">
        <v>0</v>
      </c>
      <c r="BY126" s="57">
        <v>0</v>
      </c>
      <c r="BZ126" s="57">
        <v>0</v>
      </c>
      <c r="CA126" s="57">
        <v>0</v>
      </c>
      <c r="CB126" s="57">
        <v>0</v>
      </c>
      <c r="CC126" s="57">
        <v>0</v>
      </c>
      <c r="CD126" s="57">
        <v>0</v>
      </c>
      <c r="CE126" s="57">
        <v>0</v>
      </c>
      <c r="CF126" s="57">
        <v>0</v>
      </c>
      <c r="CG126" s="57">
        <v>0</v>
      </c>
      <c r="CH126" s="57">
        <v>0</v>
      </c>
      <c r="CI126" s="57">
        <v>0</v>
      </c>
      <c r="CJ126" s="57">
        <v>0</v>
      </c>
      <c r="CK126" s="57">
        <v>0</v>
      </c>
      <c r="CL126" s="57">
        <v>0</v>
      </c>
      <c r="CM126" s="57">
        <v>0</v>
      </c>
      <c r="CN126" s="57">
        <v>0</v>
      </c>
      <c r="CO126" s="57">
        <v>0</v>
      </c>
      <c r="CP126" s="57">
        <v>0</v>
      </c>
      <c r="CQ126" s="57">
        <v>0</v>
      </c>
      <c r="CR126" s="57">
        <v>0</v>
      </c>
      <c r="CS126" s="57">
        <v>0</v>
      </c>
      <c r="CT126" s="57">
        <v>0</v>
      </c>
      <c r="CU126" s="57">
        <v>0</v>
      </c>
      <c r="CV126" s="57">
        <v>0</v>
      </c>
      <c r="CW126" s="57">
        <v>0</v>
      </c>
      <c r="CX126" s="57">
        <v>0</v>
      </c>
      <c r="CY126" s="57">
        <v>0</v>
      </c>
      <c r="CZ126" s="57">
        <v>0</v>
      </c>
      <c r="DA126" s="57">
        <v>0</v>
      </c>
      <c r="DB126" s="57">
        <v>0</v>
      </c>
      <c r="DC126" s="57">
        <v>0</v>
      </c>
      <c r="DD126" s="57">
        <v>0</v>
      </c>
      <c r="DE126" s="57">
        <v>0</v>
      </c>
      <c r="DF126" s="57">
        <v>0</v>
      </c>
      <c r="DG126" s="57">
        <v>0</v>
      </c>
      <c r="DH126" s="57">
        <v>0</v>
      </c>
      <c r="DI126" s="57">
        <v>0</v>
      </c>
      <c r="DJ126" s="57">
        <v>0</v>
      </c>
      <c r="DK126" s="57">
        <v>0</v>
      </c>
      <c r="DL126" s="57">
        <v>0</v>
      </c>
      <c r="DM126" s="57">
        <v>0</v>
      </c>
      <c r="DN126" s="57">
        <v>0</v>
      </c>
      <c r="DO126" s="57">
        <v>0</v>
      </c>
      <c r="DP126" s="57">
        <v>0</v>
      </c>
      <c r="DQ126" s="57">
        <v>0</v>
      </c>
      <c r="DR126" s="57">
        <v>0</v>
      </c>
      <c r="DS126" s="57">
        <v>0</v>
      </c>
      <c r="DT126" s="57">
        <v>0</v>
      </c>
      <c r="DU126" s="57">
        <v>0</v>
      </c>
      <c r="DV126" s="57">
        <v>0</v>
      </c>
      <c r="DW126" s="57">
        <v>0</v>
      </c>
      <c r="DX126" s="57">
        <v>0</v>
      </c>
      <c r="DY126" s="57">
        <v>0</v>
      </c>
      <c r="DZ126" s="57">
        <v>0</v>
      </c>
      <c r="EA126" s="57">
        <v>0</v>
      </c>
      <c r="EB126" s="57">
        <v>0</v>
      </c>
      <c r="EC126" s="57">
        <v>0</v>
      </c>
      <c r="ED126" s="57">
        <v>0</v>
      </c>
      <c r="EE126" s="57">
        <v>0</v>
      </c>
      <c r="EF126" s="57">
        <v>0</v>
      </c>
      <c r="EG126" s="57">
        <v>0</v>
      </c>
      <c r="EH126" s="57">
        <v>0</v>
      </c>
    </row>
    <row r="127" spans="1:138">
      <c r="A127" s="54" t="s">
        <v>318</v>
      </c>
      <c r="B127" s="54" t="s">
        <v>321</v>
      </c>
      <c r="C127" s="55">
        <v>106000</v>
      </c>
      <c r="D127" s="56">
        <v>0</v>
      </c>
      <c r="E127" s="56">
        <v>100000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  <c r="U127" s="56">
        <v>0</v>
      </c>
      <c r="V127" s="56">
        <v>0</v>
      </c>
      <c r="W127" s="56">
        <v>0</v>
      </c>
      <c r="X127" s="56">
        <v>0</v>
      </c>
      <c r="Y127" s="56">
        <v>0</v>
      </c>
      <c r="Z127" s="57">
        <v>0</v>
      </c>
      <c r="AA127" s="57">
        <v>0</v>
      </c>
      <c r="AB127" s="58">
        <v>0</v>
      </c>
      <c r="AC127" s="58">
        <v>0</v>
      </c>
      <c r="AD127" s="58">
        <v>0</v>
      </c>
      <c r="AE127" s="58">
        <v>0</v>
      </c>
      <c r="AF127" s="59">
        <v>0</v>
      </c>
      <c r="AG127" s="59">
        <v>0</v>
      </c>
      <c r="AH127" s="58">
        <v>6000</v>
      </c>
      <c r="AI127" s="57">
        <v>0</v>
      </c>
      <c r="AJ127" s="57">
        <v>0</v>
      </c>
      <c r="AK127" s="57">
        <v>0</v>
      </c>
      <c r="AL127" s="57">
        <v>0</v>
      </c>
      <c r="AM127" s="57">
        <v>0</v>
      </c>
      <c r="AN127" s="57">
        <v>0</v>
      </c>
      <c r="AO127" s="57">
        <v>0</v>
      </c>
      <c r="AP127" s="57">
        <v>0</v>
      </c>
      <c r="AQ127" s="57">
        <v>0</v>
      </c>
      <c r="AR127" s="57">
        <v>0</v>
      </c>
      <c r="AS127" s="57">
        <v>0</v>
      </c>
      <c r="AT127" s="57">
        <v>0</v>
      </c>
      <c r="AU127" s="57">
        <v>0</v>
      </c>
      <c r="AV127" s="57">
        <v>0</v>
      </c>
      <c r="AW127" s="57">
        <v>0</v>
      </c>
      <c r="AX127" s="57">
        <v>0</v>
      </c>
      <c r="AY127" s="57">
        <v>0</v>
      </c>
      <c r="AZ127" s="57">
        <v>0</v>
      </c>
      <c r="BA127" s="57">
        <v>0</v>
      </c>
      <c r="BB127" s="57">
        <v>0</v>
      </c>
      <c r="BC127" s="57">
        <v>0</v>
      </c>
      <c r="BD127" s="57">
        <v>0</v>
      </c>
      <c r="BE127" s="57">
        <v>0</v>
      </c>
      <c r="BF127" s="57">
        <v>0</v>
      </c>
      <c r="BG127" s="57">
        <v>0</v>
      </c>
      <c r="BH127" s="57">
        <v>0</v>
      </c>
      <c r="BI127" s="57">
        <v>0</v>
      </c>
      <c r="BJ127" s="58">
        <v>6000</v>
      </c>
      <c r="BK127" s="57">
        <v>0</v>
      </c>
      <c r="BL127" s="57">
        <v>0</v>
      </c>
      <c r="BM127" s="57">
        <v>0</v>
      </c>
      <c r="BN127" s="57">
        <v>0</v>
      </c>
      <c r="BO127" s="57">
        <v>0</v>
      </c>
      <c r="BP127" s="57">
        <v>0</v>
      </c>
      <c r="BQ127" s="57">
        <v>0</v>
      </c>
      <c r="BR127" s="57">
        <v>0</v>
      </c>
      <c r="BS127" s="57">
        <v>0</v>
      </c>
      <c r="BT127" s="57">
        <v>0</v>
      </c>
      <c r="BU127" s="57">
        <v>0</v>
      </c>
      <c r="BV127" s="57">
        <v>0</v>
      </c>
      <c r="BW127" s="57">
        <v>0</v>
      </c>
      <c r="BX127" s="57">
        <v>0</v>
      </c>
      <c r="BY127" s="57">
        <v>0</v>
      </c>
      <c r="BZ127" s="57">
        <v>0</v>
      </c>
      <c r="CA127" s="57">
        <v>0</v>
      </c>
      <c r="CB127" s="57">
        <v>0</v>
      </c>
      <c r="CC127" s="57">
        <v>0</v>
      </c>
      <c r="CD127" s="57">
        <v>0</v>
      </c>
      <c r="CE127" s="57">
        <v>0</v>
      </c>
      <c r="CF127" s="57">
        <v>0</v>
      </c>
      <c r="CG127" s="57">
        <v>0</v>
      </c>
      <c r="CH127" s="57">
        <v>0</v>
      </c>
      <c r="CI127" s="57">
        <v>0</v>
      </c>
      <c r="CJ127" s="57">
        <v>0</v>
      </c>
      <c r="CK127" s="57">
        <v>0</v>
      </c>
      <c r="CL127" s="57">
        <v>0</v>
      </c>
      <c r="CM127" s="57">
        <v>0</v>
      </c>
      <c r="CN127" s="57">
        <v>0</v>
      </c>
      <c r="CO127" s="57">
        <v>0</v>
      </c>
      <c r="CP127" s="57">
        <v>0</v>
      </c>
      <c r="CQ127" s="57">
        <v>0</v>
      </c>
      <c r="CR127" s="57">
        <v>0</v>
      </c>
      <c r="CS127" s="57">
        <v>0</v>
      </c>
      <c r="CT127" s="57">
        <v>0</v>
      </c>
      <c r="CU127" s="57">
        <v>0</v>
      </c>
      <c r="CV127" s="57">
        <v>0</v>
      </c>
      <c r="CW127" s="57">
        <v>0</v>
      </c>
      <c r="CX127" s="57">
        <v>0</v>
      </c>
      <c r="CY127" s="57">
        <v>0</v>
      </c>
      <c r="CZ127" s="57">
        <v>0</v>
      </c>
      <c r="DA127" s="57">
        <v>0</v>
      </c>
      <c r="DB127" s="57">
        <v>0</v>
      </c>
      <c r="DC127" s="57">
        <v>0</v>
      </c>
      <c r="DD127" s="57">
        <v>0</v>
      </c>
      <c r="DE127" s="57">
        <v>0</v>
      </c>
      <c r="DF127" s="57">
        <v>0</v>
      </c>
      <c r="DG127" s="57">
        <v>0</v>
      </c>
      <c r="DH127" s="57">
        <v>0</v>
      </c>
      <c r="DI127" s="57">
        <v>0</v>
      </c>
      <c r="DJ127" s="57">
        <v>0</v>
      </c>
      <c r="DK127" s="57">
        <v>0</v>
      </c>
      <c r="DL127" s="57">
        <v>0</v>
      </c>
      <c r="DM127" s="57">
        <v>6000</v>
      </c>
      <c r="DN127" s="57">
        <v>0</v>
      </c>
      <c r="DO127" s="57">
        <v>0</v>
      </c>
      <c r="DP127" s="57">
        <v>0</v>
      </c>
      <c r="DQ127" s="57">
        <v>0</v>
      </c>
      <c r="DR127" s="57">
        <v>0</v>
      </c>
      <c r="DS127" s="57">
        <v>0</v>
      </c>
      <c r="DT127" s="57">
        <v>0</v>
      </c>
      <c r="DU127" s="57">
        <v>0</v>
      </c>
      <c r="DV127" s="57">
        <v>0</v>
      </c>
      <c r="DW127" s="57">
        <v>0</v>
      </c>
      <c r="DX127" s="57">
        <v>0</v>
      </c>
      <c r="DY127" s="57">
        <v>0</v>
      </c>
      <c r="DZ127" s="57">
        <v>0</v>
      </c>
      <c r="EA127" s="57">
        <v>0</v>
      </c>
      <c r="EB127" s="57">
        <v>0</v>
      </c>
      <c r="EC127" s="57">
        <v>0</v>
      </c>
      <c r="ED127" s="57">
        <v>0</v>
      </c>
      <c r="EE127" s="57">
        <v>0</v>
      </c>
      <c r="EF127" s="57">
        <v>0</v>
      </c>
      <c r="EG127" s="57">
        <v>0</v>
      </c>
      <c r="EH127" s="57">
        <v>0</v>
      </c>
    </row>
    <row r="128" spans="1:138">
      <c r="A128" s="54" t="s">
        <v>318</v>
      </c>
      <c r="B128" s="54" t="s">
        <v>322</v>
      </c>
      <c r="C128" s="55">
        <v>114782.63999999998</v>
      </c>
      <c r="D128" s="56">
        <v>0</v>
      </c>
      <c r="E128" s="56">
        <v>0</v>
      </c>
      <c r="F128" s="56">
        <v>0</v>
      </c>
      <c r="G128" s="56">
        <v>61197.24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  <c r="U128" s="56">
        <v>0</v>
      </c>
      <c r="V128" s="56">
        <v>0</v>
      </c>
      <c r="W128" s="56">
        <v>0</v>
      </c>
      <c r="X128" s="56">
        <v>0</v>
      </c>
      <c r="Y128" s="56">
        <v>0</v>
      </c>
      <c r="Z128" s="57">
        <v>0</v>
      </c>
      <c r="AA128" s="57">
        <v>0</v>
      </c>
      <c r="AB128" s="58">
        <v>42762.81</v>
      </c>
      <c r="AC128" s="58">
        <v>0</v>
      </c>
      <c r="AD128" s="58">
        <v>0</v>
      </c>
      <c r="AE128" s="58">
        <v>4083.84</v>
      </c>
      <c r="AF128" s="59">
        <v>0</v>
      </c>
      <c r="AG128" s="59">
        <v>0</v>
      </c>
      <c r="AH128" s="58">
        <v>6738.75</v>
      </c>
      <c r="AI128" s="57">
        <v>42762.81</v>
      </c>
      <c r="AJ128" s="57">
        <v>0</v>
      </c>
      <c r="AK128" s="57">
        <v>0</v>
      </c>
      <c r="AL128" s="57">
        <v>0</v>
      </c>
      <c r="AM128" s="57">
        <v>0</v>
      </c>
      <c r="AN128" s="57">
        <v>0</v>
      </c>
      <c r="AO128" s="57">
        <v>0</v>
      </c>
      <c r="AP128" s="57">
        <v>0</v>
      </c>
      <c r="AQ128" s="57">
        <v>0</v>
      </c>
      <c r="AR128" s="57">
        <v>0</v>
      </c>
      <c r="AS128" s="57">
        <v>0</v>
      </c>
      <c r="AT128" s="57">
        <v>0</v>
      </c>
      <c r="AU128" s="57">
        <v>0</v>
      </c>
      <c r="AV128" s="57">
        <v>0</v>
      </c>
      <c r="AW128" s="57">
        <v>0</v>
      </c>
      <c r="AX128" s="57">
        <v>0</v>
      </c>
      <c r="AY128" s="57">
        <v>0</v>
      </c>
      <c r="AZ128" s="57">
        <v>0</v>
      </c>
      <c r="BA128" s="57">
        <v>0</v>
      </c>
      <c r="BB128" s="57">
        <v>4083.84</v>
      </c>
      <c r="BC128" s="57">
        <v>0</v>
      </c>
      <c r="BD128" s="57">
        <v>0</v>
      </c>
      <c r="BE128" s="57">
        <v>0</v>
      </c>
      <c r="BF128" s="57">
        <v>0</v>
      </c>
      <c r="BG128" s="57">
        <v>0</v>
      </c>
      <c r="BH128" s="57">
        <v>0</v>
      </c>
      <c r="BI128" s="57">
        <v>0</v>
      </c>
      <c r="BJ128" s="58">
        <v>6738.75</v>
      </c>
      <c r="BK128" s="57">
        <v>1434.52</v>
      </c>
      <c r="BL128" s="57">
        <v>0</v>
      </c>
      <c r="BM128" s="57">
        <v>0</v>
      </c>
      <c r="BN128" s="57">
        <v>0</v>
      </c>
      <c r="BO128" s="57">
        <v>0</v>
      </c>
      <c r="BP128" s="57">
        <v>1286</v>
      </c>
      <c r="BQ128" s="57">
        <v>1650</v>
      </c>
      <c r="BR128" s="57">
        <v>0</v>
      </c>
      <c r="BS128" s="57">
        <v>0</v>
      </c>
      <c r="BT128" s="57">
        <v>0</v>
      </c>
      <c r="BU128" s="57">
        <v>2368.23</v>
      </c>
      <c r="BV128" s="57">
        <v>0</v>
      </c>
      <c r="BW128" s="57">
        <v>0</v>
      </c>
      <c r="BX128" s="57">
        <v>0</v>
      </c>
      <c r="BY128" s="57">
        <v>0</v>
      </c>
      <c r="BZ128" s="57">
        <v>0</v>
      </c>
      <c r="CA128" s="57">
        <v>0</v>
      </c>
      <c r="CB128" s="57">
        <v>0</v>
      </c>
      <c r="CC128" s="57">
        <v>0</v>
      </c>
      <c r="CD128" s="57">
        <v>0</v>
      </c>
      <c r="CE128" s="57">
        <v>0</v>
      </c>
      <c r="CF128" s="57">
        <v>0</v>
      </c>
      <c r="CG128" s="57">
        <v>0</v>
      </c>
      <c r="CH128" s="57">
        <v>0</v>
      </c>
      <c r="CI128" s="57">
        <v>0</v>
      </c>
      <c r="CJ128" s="57">
        <v>0</v>
      </c>
      <c r="CK128" s="57">
        <v>0</v>
      </c>
      <c r="CL128" s="57">
        <v>0</v>
      </c>
      <c r="CM128" s="57">
        <v>0</v>
      </c>
      <c r="CN128" s="57">
        <v>0</v>
      </c>
      <c r="CO128" s="57">
        <v>0</v>
      </c>
      <c r="CP128" s="57">
        <v>0</v>
      </c>
      <c r="CQ128" s="57">
        <v>0</v>
      </c>
      <c r="CR128" s="57">
        <v>0</v>
      </c>
      <c r="CS128" s="57">
        <v>0</v>
      </c>
      <c r="CT128" s="57">
        <v>0</v>
      </c>
      <c r="CU128" s="57">
        <v>0</v>
      </c>
      <c r="CV128" s="57">
        <v>0</v>
      </c>
      <c r="CW128" s="57">
        <v>0</v>
      </c>
      <c r="CX128" s="57">
        <v>0</v>
      </c>
      <c r="CY128" s="57">
        <v>0</v>
      </c>
      <c r="CZ128" s="57">
        <v>0</v>
      </c>
      <c r="DA128" s="57">
        <v>0</v>
      </c>
      <c r="DB128" s="57">
        <v>0</v>
      </c>
      <c r="DC128" s="57">
        <v>0</v>
      </c>
      <c r="DD128" s="57">
        <v>0</v>
      </c>
      <c r="DE128" s="57">
        <v>0</v>
      </c>
      <c r="DF128" s="57">
        <v>0</v>
      </c>
      <c r="DG128" s="57">
        <v>0</v>
      </c>
      <c r="DH128" s="57">
        <v>0</v>
      </c>
      <c r="DI128" s="57">
        <v>0</v>
      </c>
      <c r="DJ128" s="57">
        <v>0</v>
      </c>
      <c r="DK128" s="57">
        <v>0</v>
      </c>
      <c r="DL128" s="57">
        <v>0</v>
      </c>
      <c r="DM128" s="57">
        <v>0</v>
      </c>
      <c r="DN128" s="57">
        <v>0</v>
      </c>
      <c r="DO128" s="57">
        <v>0</v>
      </c>
      <c r="DP128" s="57">
        <v>0</v>
      </c>
      <c r="DQ128" s="57">
        <v>0</v>
      </c>
      <c r="DR128" s="57">
        <v>0</v>
      </c>
      <c r="DS128" s="57">
        <v>0</v>
      </c>
      <c r="DT128" s="57">
        <v>0</v>
      </c>
      <c r="DU128" s="57">
        <v>0</v>
      </c>
      <c r="DV128" s="57">
        <v>0</v>
      </c>
      <c r="DW128" s="57">
        <v>0</v>
      </c>
      <c r="DX128" s="57">
        <v>0</v>
      </c>
      <c r="DY128" s="57">
        <v>0</v>
      </c>
      <c r="DZ128" s="57">
        <v>0</v>
      </c>
      <c r="EA128" s="57">
        <v>0</v>
      </c>
      <c r="EB128" s="57">
        <v>0</v>
      </c>
      <c r="EC128" s="57">
        <v>0</v>
      </c>
      <c r="ED128" s="57">
        <v>0</v>
      </c>
      <c r="EE128" s="57">
        <v>0</v>
      </c>
      <c r="EF128" s="57">
        <v>0</v>
      </c>
      <c r="EG128" s="57">
        <v>0</v>
      </c>
      <c r="EH128" s="57">
        <v>0</v>
      </c>
    </row>
    <row r="129" spans="1:138">
      <c r="A129" s="54" t="s">
        <v>318</v>
      </c>
      <c r="B129" s="54" t="s">
        <v>323</v>
      </c>
      <c r="C129" s="55">
        <v>6644.97</v>
      </c>
      <c r="D129" s="56">
        <v>0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6423.3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  <c r="U129" s="56">
        <v>0</v>
      </c>
      <c r="V129" s="56">
        <v>0</v>
      </c>
      <c r="W129" s="56">
        <v>0</v>
      </c>
      <c r="X129" s="56">
        <v>0</v>
      </c>
      <c r="Y129" s="56">
        <v>0</v>
      </c>
      <c r="Z129" s="57">
        <v>0</v>
      </c>
      <c r="AA129" s="57">
        <v>0</v>
      </c>
      <c r="AB129" s="58">
        <v>0</v>
      </c>
      <c r="AC129" s="58">
        <v>0</v>
      </c>
      <c r="AD129" s="58">
        <v>0</v>
      </c>
      <c r="AE129" s="58">
        <v>0</v>
      </c>
      <c r="AF129" s="59">
        <v>0</v>
      </c>
      <c r="AG129" s="59">
        <v>0</v>
      </c>
      <c r="AH129" s="58">
        <v>221.67</v>
      </c>
      <c r="AI129" s="57">
        <v>0</v>
      </c>
      <c r="AJ129" s="57">
        <v>0</v>
      </c>
      <c r="AK129" s="57">
        <v>0</v>
      </c>
      <c r="AL129" s="57">
        <v>0</v>
      </c>
      <c r="AM129" s="57">
        <v>0</v>
      </c>
      <c r="AN129" s="57">
        <v>0</v>
      </c>
      <c r="AO129" s="57">
        <v>0</v>
      </c>
      <c r="AP129" s="57">
        <v>0</v>
      </c>
      <c r="AQ129" s="57">
        <v>0</v>
      </c>
      <c r="AR129" s="57">
        <v>0</v>
      </c>
      <c r="AS129" s="57">
        <v>0</v>
      </c>
      <c r="AT129" s="57">
        <v>0</v>
      </c>
      <c r="AU129" s="57">
        <v>0</v>
      </c>
      <c r="AV129" s="57">
        <v>0</v>
      </c>
      <c r="AW129" s="57">
        <v>0</v>
      </c>
      <c r="AX129" s="57">
        <v>0</v>
      </c>
      <c r="AY129" s="57">
        <v>0</v>
      </c>
      <c r="AZ129" s="57">
        <v>0</v>
      </c>
      <c r="BA129" s="57">
        <v>0</v>
      </c>
      <c r="BB129" s="57">
        <v>0</v>
      </c>
      <c r="BC129" s="57">
        <v>0</v>
      </c>
      <c r="BD129" s="57">
        <v>0</v>
      </c>
      <c r="BE129" s="57">
        <v>0</v>
      </c>
      <c r="BF129" s="57">
        <v>0</v>
      </c>
      <c r="BG129" s="57">
        <v>0</v>
      </c>
      <c r="BH129" s="57">
        <v>0</v>
      </c>
      <c r="BI129" s="57">
        <v>0</v>
      </c>
      <c r="BJ129" s="58">
        <v>221.67</v>
      </c>
      <c r="BK129" s="57">
        <v>0</v>
      </c>
      <c r="BL129" s="57">
        <v>0</v>
      </c>
      <c r="BM129" s="57">
        <v>0</v>
      </c>
      <c r="BN129" s="57">
        <v>0</v>
      </c>
      <c r="BO129" s="57">
        <v>0</v>
      </c>
      <c r="BP129" s="57">
        <v>0</v>
      </c>
      <c r="BQ129" s="57">
        <v>0</v>
      </c>
      <c r="BR129" s="57">
        <v>0</v>
      </c>
      <c r="BS129" s="57">
        <v>0</v>
      </c>
      <c r="BT129" s="57">
        <v>0</v>
      </c>
      <c r="BU129" s="57">
        <v>0</v>
      </c>
      <c r="BV129" s="57">
        <v>0</v>
      </c>
      <c r="BW129" s="57">
        <v>0</v>
      </c>
      <c r="BX129" s="57">
        <v>0</v>
      </c>
      <c r="BY129" s="57">
        <v>0</v>
      </c>
      <c r="BZ129" s="57">
        <v>0</v>
      </c>
      <c r="CA129" s="57">
        <v>0</v>
      </c>
      <c r="CB129" s="57">
        <v>0</v>
      </c>
      <c r="CC129" s="57">
        <v>0</v>
      </c>
      <c r="CD129" s="57">
        <v>0</v>
      </c>
      <c r="CE129" s="57">
        <v>0</v>
      </c>
      <c r="CF129" s="57">
        <v>0</v>
      </c>
      <c r="CG129" s="57">
        <v>0</v>
      </c>
      <c r="CH129" s="57">
        <v>0</v>
      </c>
      <c r="CI129" s="57">
        <v>0</v>
      </c>
      <c r="CJ129" s="57">
        <v>0</v>
      </c>
      <c r="CK129" s="57">
        <v>0</v>
      </c>
      <c r="CL129" s="57">
        <v>0</v>
      </c>
      <c r="CM129" s="57">
        <v>0</v>
      </c>
      <c r="CN129" s="57">
        <v>0</v>
      </c>
      <c r="CO129" s="57">
        <v>0</v>
      </c>
      <c r="CP129" s="57">
        <v>0</v>
      </c>
      <c r="CQ129" s="57">
        <v>0</v>
      </c>
      <c r="CR129" s="57">
        <v>0</v>
      </c>
      <c r="CS129" s="57">
        <v>0</v>
      </c>
      <c r="CT129" s="57">
        <v>0</v>
      </c>
      <c r="CU129" s="57">
        <v>0</v>
      </c>
      <c r="CV129" s="57">
        <v>0</v>
      </c>
      <c r="CW129" s="57">
        <v>221.67</v>
      </c>
      <c r="CX129" s="57">
        <v>0</v>
      </c>
      <c r="CY129" s="57">
        <v>0</v>
      </c>
      <c r="CZ129" s="57">
        <v>0</v>
      </c>
      <c r="DA129" s="57">
        <v>0</v>
      </c>
      <c r="DB129" s="57">
        <v>0</v>
      </c>
      <c r="DC129" s="57">
        <v>0</v>
      </c>
      <c r="DD129" s="57">
        <v>0</v>
      </c>
      <c r="DE129" s="57">
        <v>0</v>
      </c>
      <c r="DF129" s="57">
        <v>0</v>
      </c>
      <c r="DG129" s="57">
        <v>0</v>
      </c>
      <c r="DH129" s="57">
        <v>0</v>
      </c>
      <c r="DI129" s="57">
        <v>0</v>
      </c>
      <c r="DJ129" s="57">
        <v>0</v>
      </c>
      <c r="DK129" s="57">
        <v>0</v>
      </c>
      <c r="DL129" s="57">
        <v>0</v>
      </c>
      <c r="DM129" s="57">
        <v>0</v>
      </c>
      <c r="DN129" s="57">
        <v>0</v>
      </c>
      <c r="DO129" s="57">
        <v>0</v>
      </c>
      <c r="DP129" s="57">
        <v>0</v>
      </c>
      <c r="DQ129" s="57">
        <v>0</v>
      </c>
      <c r="DR129" s="57">
        <v>0</v>
      </c>
      <c r="DS129" s="57">
        <v>0</v>
      </c>
      <c r="DT129" s="57">
        <v>0</v>
      </c>
      <c r="DU129" s="57">
        <v>0</v>
      </c>
      <c r="DV129" s="57">
        <v>0</v>
      </c>
      <c r="DW129" s="57">
        <v>0</v>
      </c>
      <c r="DX129" s="57">
        <v>0</v>
      </c>
      <c r="DY129" s="57">
        <v>0</v>
      </c>
      <c r="DZ129" s="57">
        <v>0</v>
      </c>
      <c r="EA129" s="57">
        <v>0</v>
      </c>
      <c r="EB129" s="57">
        <v>0</v>
      </c>
      <c r="EC129" s="57">
        <v>0</v>
      </c>
      <c r="ED129" s="57">
        <v>0</v>
      </c>
      <c r="EE129" s="57">
        <v>0</v>
      </c>
      <c r="EF129" s="57">
        <v>0</v>
      </c>
      <c r="EG129" s="57">
        <v>0</v>
      </c>
      <c r="EH129" s="57">
        <v>0</v>
      </c>
    </row>
    <row r="130" spans="1:138">
      <c r="A130" s="54" t="s">
        <v>318</v>
      </c>
      <c r="B130" s="54" t="s">
        <v>19</v>
      </c>
      <c r="C130" s="55">
        <v>37317.729999999996</v>
      </c>
      <c r="D130" s="56">
        <v>0</v>
      </c>
      <c r="E130" s="56">
        <v>0</v>
      </c>
      <c r="F130" s="56">
        <v>0</v>
      </c>
      <c r="G130" s="56">
        <v>15.72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55.63</v>
      </c>
      <c r="Q130" s="56">
        <v>0</v>
      </c>
      <c r="R130" s="56">
        <v>0</v>
      </c>
      <c r="S130" s="56">
        <v>0</v>
      </c>
      <c r="T130" s="56">
        <v>0</v>
      </c>
      <c r="U130" s="56">
        <v>0</v>
      </c>
      <c r="V130" s="56">
        <v>0</v>
      </c>
      <c r="W130" s="56">
        <v>0</v>
      </c>
      <c r="X130" s="56">
        <v>0</v>
      </c>
      <c r="Y130" s="56">
        <v>0</v>
      </c>
      <c r="Z130" s="57">
        <v>0</v>
      </c>
      <c r="AA130" s="57">
        <v>0</v>
      </c>
      <c r="AB130" s="58">
        <v>1470</v>
      </c>
      <c r="AC130" s="58">
        <v>9995.64</v>
      </c>
      <c r="AD130" s="58">
        <v>11137.29</v>
      </c>
      <c r="AE130" s="58">
        <v>0</v>
      </c>
      <c r="AF130" s="59">
        <v>0</v>
      </c>
      <c r="AG130" s="59">
        <v>0</v>
      </c>
      <c r="AH130" s="58">
        <v>14643.449999999999</v>
      </c>
      <c r="AI130" s="57">
        <v>1470</v>
      </c>
      <c r="AJ130" s="57">
        <v>0</v>
      </c>
      <c r="AK130" s="57">
        <v>0</v>
      </c>
      <c r="AL130" s="57">
        <v>0</v>
      </c>
      <c r="AM130" s="57">
        <v>0</v>
      </c>
      <c r="AN130" s="57">
        <v>0</v>
      </c>
      <c r="AO130" s="57">
        <v>0</v>
      </c>
      <c r="AP130" s="57">
        <v>2873.79</v>
      </c>
      <c r="AQ130" s="57">
        <v>5887.38</v>
      </c>
      <c r="AR130" s="57">
        <v>544.66</v>
      </c>
      <c r="AS130" s="57">
        <v>339.81</v>
      </c>
      <c r="AT130" s="57">
        <v>0</v>
      </c>
      <c r="AU130" s="57">
        <v>350</v>
      </c>
      <c r="AV130" s="57">
        <v>0</v>
      </c>
      <c r="AW130" s="57">
        <v>0</v>
      </c>
      <c r="AX130" s="57">
        <v>0</v>
      </c>
      <c r="AY130" s="57">
        <v>11076.12</v>
      </c>
      <c r="AZ130" s="57">
        <v>61.17</v>
      </c>
      <c r="BA130" s="57">
        <v>0</v>
      </c>
      <c r="BB130" s="57">
        <v>0</v>
      </c>
      <c r="BC130" s="57">
        <v>0</v>
      </c>
      <c r="BD130" s="57">
        <v>0</v>
      </c>
      <c r="BE130" s="57">
        <v>0</v>
      </c>
      <c r="BF130" s="57">
        <v>364.17</v>
      </c>
      <c r="BG130" s="57">
        <v>27.18</v>
      </c>
      <c r="BH130" s="57">
        <v>7396.55</v>
      </c>
      <c r="BI130" s="57">
        <v>2550.4899999999998</v>
      </c>
      <c r="BJ130" s="58">
        <v>4305.0599999999995</v>
      </c>
      <c r="BK130" s="57">
        <v>1184.47</v>
      </c>
      <c r="BL130" s="57">
        <v>0</v>
      </c>
      <c r="BM130" s="57">
        <v>0</v>
      </c>
      <c r="BN130" s="57">
        <v>0</v>
      </c>
      <c r="BO130" s="57">
        <v>0</v>
      </c>
      <c r="BP130" s="57">
        <v>0</v>
      </c>
      <c r="BQ130" s="57">
        <v>0</v>
      </c>
      <c r="BR130" s="57">
        <v>0</v>
      </c>
      <c r="BS130" s="57">
        <v>0</v>
      </c>
      <c r="BT130" s="57">
        <v>0</v>
      </c>
      <c r="BU130" s="57">
        <v>0</v>
      </c>
      <c r="BV130" s="57">
        <v>0</v>
      </c>
      <c r="BW130" s="57">
        <v>0</v>
      </c>
      <c r="BX130" s="57">
        <v>0</v>
      </c>
      <c r="BY130" s="57">
        <v>0</v>
      </c>
      <c r="BZ130" s="57">
        <v>0</v>
      </c>
      <c r="CA130" s="57">
        <v>0</v>
      </c>
      <c r="CB130" s="57">
        <v>0</v>
      </c>
      <c r="CC130" s="57">
        <v>0</v>
      </c>
      <c r="CD130" s="57">
        <v>0</v>
      </c>
      <c r="CE130" s="57">
        <v>0</v>
      </c>
      <c r="CF130" s="57">
        <v>0</v>
      </c>
      <c r="CG130" s="57">
        <v>0</v>
      </c>
      <c r="CH130" s="57">
        <v>0</v>
      </c>
      <c r="CI130" s="57">
        <v>0</v>
      </c>
      <c r="CJ130" s="57">
        <v>0</v>
      </c>
      <c r="CK130" s="57">
        <v>0</v>
      </c>
      <c r="CL130" s="57">
        <v>0</v>
      </c>
      <c r="CM130" s="57">
        <v>0</v>
      </c>
      <c r="CN130" s="57">
        <v>106.8</v>
      </c>
      <c r="CO130" s="57">
        <v>0</v>
      </c>
      <c r="CP130" s="57">
        <v>0</v>
      </c>
      <c r="CQ130" s="57">
        <v>0</v>
      </c>
      <c r="CR130" s="57">
        <v>0</v>
      </c>
      <c r="CS130" s="57">
        <v>0</v>
      </c>
      <c r="CT130" s="57">
        <v>0</v>
      </c>
      <c r="CU130" s="57">
        <v>0</v>
      </c>
      <c r="CV130" s="57">
        <v>0</v>
      </c>
      <c r="CW130" s="57">
        <v>0</v>
      </c>
      <c r="CX130" s="57">
        <v>0</v>
      </c>
      <c r="CY130" s="57">
        <v>0</v>
      </c>
      <c r="CZ130" s="57">
        <v>0</v>
      </c>
      <c r="DA130" s="57">
        <v>126.29</v>
      </c>
      <c r="DB130" s="57">
        <v>0</v>
      </c>
      <c r="DC130" s="57">
        <v>0</v>
      </c>
      <c r="DD130" s="57">
        <v>425</v>
      </c>
      <c r="DE130" s="57">
        <v>0</v>
      </c>
      <c r="DF130" s="57">
        <v>0</v>
      </c>
      <c r="DG130" s="57">
        <v>0</v>
      </c>
      <c r="DH130" s="57">
        <v>450</v>
      </c>
      <c r="DI130" s="57">
        <v>0</v>
      </c>
      <c r="DJ130" s="57">
        <v>0</v>
      </c>
      <c r="DK130" s="57">
        <v>0</v>
      </c>
      <c r="DL130" s="57">
        <v>0</v>
      </c>
      <c r="DM130" s="57">
        <v>0</v>
      </c>
      <c r="DN130" s="57">
        <v>0</v>
      </c>
      <c r="DO130" s="57">
        <v>0</v>
      </c>
      <c r="DP130" s="57">
        <v>1420</v>
      </c>
      <c r="DQ130" s="57">
        <v>232.5</v>
      </c>
      <c r="DR130" s="57">
        <v>0</v>
      </c>
      <c r="DS130" s="57">
        <v>0</v>
      </c>
      <c r="DT130" s="57">
        <v>0</v>
      </c>
      <c r="DU130" s="57">
        <v>0</v>
      </c>
      <c r="DV130" s="57">
        <v>0</v>
      </c>
      <c r="DW130" s="57">
        <v>0</v>
      </c>
      <c r="DX130" s="57">
        <v>360</v>
      </c>
      <c r="DY130" s="57">
        <v>0</v>
      </c>
      <c r="DZ130" s="57">
        <v>0</v>
      </c>
      <c r="EA130" s="57">
        <v>0</v>
      </c>
      <c r="EB130" s="57">
        <v>0</v>
      </c>
      <c r="EC130" s="57">
        <v>0</v>
      </c>
      <c r="ED130" s="57">
        <v>0</v>
      </c>
      <c r="EE130" s="57">
        <v>0</v>
      </c>
      <c r="EF130" s="57">
        <v>0</v>
      </c>
      <c r="EG130" s="57">
        <v>0</v>
      </c>
      <c r="EH130" s="57">
        <v>0</v>
      </c>
    </row>
    <row r="131" spans="1:138">
      <c r="A131" s="54" t="s">
        <v>318</v>
      </c>
      <c r="B131" s="54" t="s">
        <v>324</v>
      </c>
      <c r="C131" s="55">
        <v>676254.70000000007</v>
      </c>
      <c r="D131" s="56">
        <v>0</v>
      </c>
      <c r="E131" s="56">
        <v>0</v>
      </c>
      <c r="F131" s="56">
        <v>0</v>
      </c>
      <c r="G131" s="56">
        <v>599305.65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  <c r="U131" s="56">
        <v>0</v>
      </c>
      <c r="V131" s="56">
        <v>0</v>
      </c>
      <c r="W131" s="56">
        <v>0</v>
      </c>
      <c r="X131" s="56">
        <v>0</v>
      </c>
      <c r="Y131" s="56">
        <v>0</v>
      </c>
      <c r="Z131" s="57">
        <v>0</v>
      </c>
      <c r="AA131" s="57">
        <v>0</v>
      </c>
      <c r="AB131" s="58">
        <v>0</v>
      </c>
      <c r="AC131" s="58">
        <v>27000</v>
      </c>
      <c r="AD131" s="58">
        <v>0</v>
      </c>
      <c r="AE131" s="58">
        <v>0</v>
      </c>
      <c r="AF131" s="59">
        <v>0</v>
      </c>
      <c r="AG131" s="59">
        <v>0</v>
      </c>
      <c r="AH131" s="58">
        <v>49949.049999999996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27000</v>
      </c>
      <c r="AR131" s="57">
        <v>0</v>
      </c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2190</v>
      </c>
      <c r="BG131" s="57">
        <v>0</v>
      </c>
      <c r="BH131" s="57">
        <v>0</v>
      </c>
      <c r="BI131" s="57">
        <v>283.02</v>
      </c>
      <c r="BJ131" s="58">
        <v>47476.03</v>
      </c>
      <c r="BK131" s="57">
        <v>0</v>
      </c>
      <c r="BL131" s="57">
        <v>0</v>
      </c>
      <c r="BM131" s="57">
        <v>0</v>
      </c>
      <c r="BN131" s="57">
        <v>0</v>
      </c>
      <c r="BO131" s="57">
        <v>0</v>
      </c>
      <c r="BP131" s="57">
        <v>0</v>
      </c>
      <c r="BQ131" s="57">
        <v>1222</v>
      </c>
      <c r="BR131" s="57">
        <v>0</v>
      </c>
      <c r="BS131" s="57">
        <v>0</v>
      </c>
      <c r="BT131" s="57">
        <v>0</v>
      </c>
      <c r="BU131" s="57">
        <v>0</v>
      </c>
      <c r="BV131" s="57">
        <v>0</v>
      </c>
      <c r="BW131" s="57">
        <v>0</v>
      </c>
      <c r="BX131" s="57">
        <v>0</v>
      </c>
      <c r="BY131" s="57">
        <v>12434.61</v>
      </c>
      <c r="BZ131" s="57">
        <v>0</v>
      </c>
      <c r="CA131" s="57">
        <v>0</v>
      </c>
      <c r="CB131" s="57">
        <v>0</v>
      </c>
      <c r="CC131" s="57">
        <v>1000</v>
      </c>
      <c r="CD131" s="57">
        <v>0</v>
      </c>
      <c r="CE131" s="57">
        <v>0</v>
      </c>
      <c r="CF131" s="57">
        <v>492</v>
      </c>
      <c r="CG131" s="57">
        <v>0</v>
      </c>
      <c r="CH131" s="57">
        <v>0</v>
      </c>
      <c r="CI131" s="57">
        <v>2508.09</v>
      </c>
      <c r="CJ131" s="57">
        <v>0</v>
      </c>
      <c r="CK131" s="57">
        <v>0</v>
      </c>
      <c r="CL131" s="57">
        <v>0</v>
      </c>
      <c r="CM131" s="57">
        <v>0</v>
      </c>
      <c r="CN131" s="57">
        <v>0</v>
      </c>
      <c r="CO131" s="57">
        <v>670.48</v>
      </c>
      <c r="CP131" s="57">
        <v>0</v>
      </c>
      <c r="CQ131" s="57">
        <v>0</v>
      </c>
      <c r="CR131" s="57">
        <v>0</v>
      </c>
      <c r="CS131" s="57">
        <v>0</v>
      </c>
      <c r="CT131" s="57">
        <v>0</v>
      </c>
      <c r="CU131" s="57">
        <v>677.67</v>
      </c>
      <c r="CV131" s="57">
        <v>0</v>
      </c>
      <c r="CW131" s="57">
        <v>0</v>
      </c>
      <c r="CX131" s="57">
        <v>0</v>
      </c>
      <c r="CY131" s="57">
        <v>0</v>
      </c>
      <c r="CZ131" s="57">
        <v>0</v>
      </c>
      <c r="DA131" s="57">
        <v>0</v>
      </c>
      <c r="DB131" s="57">
        <v>400</v>
      </c>
      <c r="DC131" s="57">
        <v>0</v>
      </c>
      <c r="DD131" s="57">
        <v>0</v>
      </c>
      <c r="DE131" s="57">
        <v>0</v>
      </c>
      <c r="DF131" s="57">
        <v>0</v>
      </c>
      <c r="DG131" s="57">
        <v>0</v>
      </c>
      <c r="DH131" s="57">
        <v>1306</v>
      </c>
      <c r="DI131" s="57">
        <v>0</v>
      </c>
      <c r="DJ131" s="57">
        <v>570</v>
      </c>
      <c r="DK131" s="57">
        <v>0</v>
      </c>
      <c r="DL131" s="57">
        <v>0</v>
      </c>
      <c r="DM131" s="57">
        <v>0</v>
      </c>
      <c r="DN131" s="57">
        <v>0</v>
      </c>
      <c r="DO131" s="57">
        <v>0</v>
      </c>
      <c r="DP131" s="57">
        <v>0</v>
      </c>
      <c r="DQ131" s="57">
        <v>805</v>
      </c>
      <c r="DR131" s="57">
        <v>0</v>
      </c>
      <c r="DS131" s="57">
        <v>5987.38</v>
      </c>
      <c r="DT131" s="57">
        <v>0</v>
      </c>
      <c r="DU131" s="57">
        <v>0</v>
      </c>
      <c r="DV131" s="57">
        <v>0</v>
      </c>
      <c r="DW131" s="57">
        <v>10757.4</v>
      </c>
      <c r="DX131" s="57">
        <v>0</v>
      </c>
      <c r="DY131" s="57">
        <v>0</v>
      </c>
      <c r="DZ131" s="57">
        <v>0</v>
      </c>
      <c r="EA131" s="57">
        <v>4761.8999999999996</v>
      </c>
      <c r="EB131" s="57">
        <v>0</v>
      </c>
      <c r="EC131" s="57">
        <v>0</v>
      </c>
      <c r="ED131" s="57">
        <v>0</v>
      </c>
      <c r="EE131" s="57">
        <v>3883.5</v>
      </c>
      <c r="EF131" s="57">
        <v>0</v>
      </c>
      <c r="EG131" s="57">
        <v>0</v>
      </c>
      <c r="EH131" s="57">
        <v>0</v>
      </c>
    </row>
    <row r="132" spans="1:138">
      <c r="A132" s="54" t="s">
        <v>318</v>
      </c>
      <c r="B132" s="54" t="s">
        <v>325</v>
      </c>
      <c r="C132" s="55">
        <v>68874.710000000006</v>
      </c>
      <c r="D132" s="56">
        <v>0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  <c r="U132" s="56">
        <v>0</v>
      </c>
      <c r="V132" s="56">
        <v>0</v>
      </c>
      <c r="W132" s="56">
        <v>0</v>
      </c>
      <c r="X132" s="56">
        <v>0</v>
      </c>
      <c r="Y132" s="56">
        <v>0</v>
      </c>
      <c r="Z132" s="57">
        <v>0</v>
      </c>
      <c r="AA132" s="57">
        <v>0</v>
      </c>
      <c r="AB132" s="58">
        <v>0</v>
      </c>
      <c r="AC132" s="58">
        <v>0</v>
      </c>
      <c r="AD132" s="58">
        <v>0</v>
      </c>
      <c r="AE132" s="58">
        <v>8220.1</v>
      </c>
      <c r="AF132" s="59">
        <v>0</v>
      </c>
      <c r="AG132" s="59">
        <v>0</v>
      </c>
      <c r="AH132" s="58">
        <v>60654.61</v>
      </c>
      <c r="AI132" s="57">
        <v>0</v>
      </c>
      <c r="AJ132" s="57">
        <v>0</v>
      </c>
      <c r="AK132" s="57">
        <v>0</v>
      </c>
      <c r="AL132" s="57">
        <v>0</v>
      </c>
      <c r="AM132" s="57">
        <v>0</v>
      </c>
      <c r="AN132" s="57">
        <v>0</v>
      </c>
      <c r="AO132" s="57">
        <v>0</v>
      </c>
      <c r="AP132" s="57">
        <v>0</v>
      </c>
      <c r="AQ132" s="57">
        <v>0</v>
      </c>
      <c r="AR132" s="57">
        <v>0</v>
      </c>
      <c r="AS132" s="57">
        <v>0</v>
      </c>
      <c r="AT132" s="57">
        <v>0</v>
      </c>
      <c r="AU132" s="57">
        <v>0</v>
      </c>
      <c r="AV132" s="57">
        <v>0</v>
      </c>
      <c r="AW132" s="57">
        <v>0</v>
      </c>
      <c r="AX132" s="57">
        <v>0</v>
      </c>
      <c r="AY132" s="57">
        <v>0</v>
      </c>
      <c r="AZ132" s="57">
        <v>0</v>
      </c>
      <c r="BA132" s="57">
        <v>0</v>
      </c>
      <c r="BB132" s="57">
        <v>8220.1</v>
      </c>
      <c r="BC132" s="57">
        <v>0</v>
      </c>
      <c r="BD132" s="57">
        <v>9076.2199999999993</v>
      </c>
      <c r="BE132" s="57">
        <v>0</v>
      </c>
      <c r="BF132" s="57">
        <v>0</v>
      </c>
      <c r="BG132" s="57">
        <v>0</v>
      </c>
      <c r="BH132" s="57">
        <v>0</v>
      </c>
      <c r="BI132" s="57">
        <v>0</v>
      </c>
      <c r="BJ132" s="58">
        <v>51578.39</v>
      </c>
      <c r="BK132" s="57">
        <v>0</v>
      </c>
      <c r="BL132" s="57">
        <v>0</v>
      </c>
      <c r="BM132" s="57">
        <v>0</v>
      </c>
      <c r="BN132" s="57">
        <v>0</v>
      </c>
      <c r="BO132" s="57">
        <v>0</v>
      </c>
      <c r="BP132" s="57">
        <v>0</v>
      </c>
      <c r="BQ132" s="57">
        <v>0</v>
      </c>
      <c r="BR132" s="57">
        <v>0</v>
      </c>
      <c r="BS132" s="57">
        <v>0</v>
      </c>
      <c r="BT132" s="57">
        <v>0</v>
      </c>
      <c r="BU132" s="57">
        <v>12609.91</v>
      </c>
      <c r="BV132" s="57">
        <v>0</v>
      </c>
      <c r="BW132" s="57">
        <v>0</v>
      </c>
      <c r="BX132" s="57">
        <v>0</v>
      </c>
      <c r="BY132" s="57">
        <v>0</v>
      </c>
      <c r="BZ132" s="57">
        <v>0</v>
      </c>
      <c r="CA132" s="57">
        <v>0</v>
      </c>
      <c r="CB132" s="57">
        <v>0</v>
      </c>
      <c r="CC132" s="57">
        <v>0</v>
      </c>
      <c r="CD132" s="57">
        <v>0</v>
      </c>
      <c r="CE132" s="57">
        <v>16492.48</v>
      </c>
      <c r="CF132" s="57">
        <v>0</v>
      </c>
      <c r="CG132" s="57">
        <v>0</v>
      </c>
      <c r="CH132" s="57">
        <v>0</v>
      </c>
      <c r="CI132" s="57">
        <v>0</v>
      </c>
      <c r="CJ132" s="57">
        <v>0</v>
      </c>
      <c r="CK132" s="57">
        <v>4215</v>
      </c>
      <c r="CL132" s="57">
        <v>0</v>
      </c>
      <c r="CM132" s="57">
        <v>0</v>
      </c>
      <c r="CN132" s="57">
        <v>0</v>
      </c>
      <c r="CO132" s="57">
        <v>0</v>
      </c>
      <c r="CP132" s="57">
        <v>0</v>
      </c>
      <c r="CQ132" s="57">
        <v>0</v>
      </c>
      <c r="CR132" s="57">
        <v>0</v>
      </c>
      <c r="CS132" s="57">
        <v>0</v>
      </c>
      <c r="CT132" s="57">
        <v>0</v>
      </c>
      <c r="CU132" s="57">
        <v>0</v>
      </c>
      <c r="CV132" s="57">
        <v>0</v>
      </c>
      <c r="CW132" s="57">
        <v>0</v>
      </c>
      <c r="CX132" s="57">
        <v>0</v>
      </c>
      <c r="CY132" s="57">
        <v>0</v>
      </c>
      <c r="CZ132" s="57">
        <v>0</v>
      </c>
      <c r="DA132" s="57">
        <v>0</v>
      </c>
      <c r="DB132" s="57">
        <v>0</v>
      </c>
      <c r="DC132" s="57">
        <v>0</v>
      </c>
      <c r="DD132" s="57">
        <v>0</v>
      </c>
      <c r="DE132" s="57">
        <v>0</v>
      </c>
      <c r="DF132" s="57">
        <v>0</v>
      </c>
      <c r="DG132" s="57">
        <v>0</v>
      </c>
      <c r="DH132" s="57">
        <v>0</v>
      </c>
      <c r="DI132" s="57">
        <v>0</v>
      </c>
      <c r="DJ132" s="57">
        <v>0</v>
      </c>
      <c r="DK132" s="57">
        <v>7078</v>
      </c>
      <c r="DL132" s="57">
        <v>0</v>
      </c>
      <c r="DM132" s="57">
        <v>0</v>
      </c>
      <c r="DN132" s="57">
        <v>0</v>
      </c>
      <c r="DO132" s="57">
        <v>0</v>
      </c>
      <c r="DP132" s="57">
        <v>0</v>
      </c>
      <c r="DQ132" s="57">
        <v>0</v>
      </c>
      <c r="DR132" s="57">
        <v>0</v>
      </c>
      <c r="DS132" s="57">
        <v>0</v>
      </c>
      <c r="DT132" s="57">
        <v>0</v>
      </c>
      <c r="DU132" s="57">
        <v>0</v>
      </c>
      <c r="DV132" s="57">
        <v>0</v>
      </c>
      <c r="DW132" s="57">
        <v>0</v>
      </c>
      <c r="DX132" s="57">
        <v>11183</v>
      </c>
      <c r="DY132" s="57">
        <v>0</v>
      </c>
      <c r="DZ132" s="57">
        <v>0</v>
      </c>
      <c r="EA132" s="57">
        <v>0</v>
      </c>
      <c r="EB132" s="57">
        <v>0</v>
      </c>
      <c r="EC132" s="57">
        <v>0</v>
      </c>
      <c r="ED132" s="57">
        <v>0</v>
      </c>
      <c r="EE132" s="57">
        <v>0</v>
      </c>
      <c r="EF132" s="57">
        <v>0</v>
      </c>
      <c r="EG132" s="57">
        <v>0</v>
      </c>
      <c r="EH132" s="57">
        <v>0</v>
      </c>
    </row>
    <row r="133" spans="1:138">
      <c r="A133" s="54" t="s">
        <v>318</v>
      </c>
      <c r="B133" s="54" t="s">
        <v>326</v>
      </c>
      <c r="C133" s="55">
        <v>134897.20000000001</v>
      </c>
      <c r="D133" s="56">
        <v>90.49</v>
      </c>
      <c r="E133" s="56">
        <v>0</v>
      </c>
      <c r="F133" s="56">
        <v>138.79</v>
      </c>
      <c r="G133" s="56">
        <v>29745.55</v>
      </c>
      <c r="H133" s="56">
        <v>208.38</v>
      </c>
      <c r="I133" s="56">
        <v>67.7</v>
      </c>
      <c r="J133" s="56">
        <v>432.42</v>
      </c>
      <c r="K133" s="56">
        <v>0</v>
      </c>
      <c r="L133" s="56">
        <v>100.83</v>
      </c>
      <c r="M133" s="56">
        <v>230.79</v>
      </c>
      <c r="N133" s="56">
        <v>0</v>
      </c>
      <c r="O133" s="56">
        <v>109.36</v>
      </c>
      <c r="P133" s="56">
        <v>712.25</v>
      </c>
      <c r="Q133" s="56">
        <v>131.85</v>
      </c>
      <c r="R133" s="56">
        <v>412.23</v>
      </c>
      <c r="S133" s="56">
        <v>29.51</v>
      </c>
      <c r="T133" s="56">
        <v>379.36</v>
      </c>
      <c r="U133" s="56">
        <v>0</v>
      </c>
      <c r="V133" s="56">
        <v>0</v>
      </c>
      <c r="W133" s="56">
        <v>38.19</v>
      </c>
      <c r="X133" s="56">
        <v>0</v>
      </c>
      <c r="Y133" s="56">
        <v>0</v>
      </c>
      <c r="Z133" s="57">
        <v>0</v>
      </c>
      <c r="AA133" s="57">
        <v>0</v>
      </c>
      <c r="AB133" s="58">
        <v>32726.410000000007</v>
      </c>
      <c r="AC133" s="58">
        <v>4393.18</v>
      </c>
      <c r="AD133" s="58">
        <v>2025.06</v>
      </c>
      <c r="AE133" s="58">
        <v>858.61</v>
      </c>
      <c r="AF133" s="59">
        <v>42.2</v>
      </c>
      <c r="AG133" s="59">
        <v>0</v>
      </c>
      <c r="AH133" s="58">
        <v>62024.040000000008</v>
      </c>
      <c r="AI133" s="57">
        <v>29507.4</v>
      </c>
      <c r="AJ133" s="57">
        <v>703.9</v>
      </c>
      <c r="AK133" s="57">
        <v>637.58000000000004</v>
      </c>
      <c r="AL133" s="57">
        <v>734.08</v>
      </c>
      <c r="AM133" s="57">
        <v>452.56</v>
      </c>
      <c r="AN133" s="57">
        <v>133.66</v>
      </c>
      <c r="AO133" s="57">
        <v>557.23</v>
      </c>
      <c r="AP133" s="57">
        <v>1096.57</v>
      </c>
      <c r="AQ133" s="57">
        <v>558.73</v>
      </c>
      <c r="AR133" s="57">
        <v>124.98</v>
      </c>
      <c r="AS133" s="57">
        <v>513.66</v>
      </c>
      <c r="AT133" s="57">
        <v>59.17</v>
      </c>
      <c r="AU133" s="57">
        <v>1579.07</v>
      </c>
      <c r="AV133" s="57">
        <v>461</v>
      </c>
      <c r="AW133" s="57">
        <v>0</v>
      </c>
      <c r="AX133" s="57">
        <v>419.53</v>
      </c>
      <c r="AY133" s="57">
        <v>624.83000000000004</v>
      </c>
      <c r="AZ133" s="57">
        <v>42.53</v>
      </c>
      <c r="BA133" s="57">
        <v>938.17</v>
      </c>
      <c r="BB133" s="57">
        <v>858.61</v>
      </c>
      <c r="BC133" s="57">
        <v>0</v>
      </c>
      <c r="BD133" s="57">
        <v>3606.87</v>
      </c>
      <c r="BE133" s="57">
        <v>0</v>
      </c>
      <c r="BF133" s="57">
        <v>1642.75</v>
      </c>
      <c r="BG133" s="57">
        <v>307.25</v>
      </c>
      <c r="BH133" s="57">
        <v>5059.6899999999996</v>
      </c>
      <c r="BI133" s="57">
        <v>1843.84</v>
      </c>
      <c r="BJ133" s="58">
        <v>49563.640000000007</v>
      </c>
      <c r="BK133" s="57">
        <v>0</v>
      </c>
      <c r="BL133" s="57">
        <v>2848</v>
      </c>
      <c r="BM133" s="57">
        <v>567.32000000000005</v>
      </c>
      <c r="BN133" s="57">
        <v>414</v>
      </c>
      <c r="BO133" s="57">
        <v>1171.28</v>
      </c>
      <c r="BP133" s="57">
        <v>3158.03</v>
      </c>
      <c r="BQ133" s="57">
        <v>229.72</v>
      </c>
      <c r="BR133" s="57">
        <v>2137</v>
      </c>
      <c r="BS133" s="57">
        <v>1783.96</v>
      </c>
      <c r="BT133" s="57">
        <v>958.92</v>
      </c>
      <c r="BU133" s="57">
        <v>2311.9299999999998</v>
      </c>
      <c r="BV133" s="57">
        <v>2514.31</v>
      </c>
      <c r="BW133" s="57">
        <v>2089.17</v>
      </c>
      <c r="BX133" s="57">
        <v>3162.67</v>
      </c>
      <c r="BY133" s="57">
        <v>1198.1099999999999</v>
      </c>
      <c r="BZ133" s="57">
        <v>704.42</v>
      </c>
      <c r="CA133" s="57">
        <v>505.99</v>
      </c>
      <c r="CB133" s="57">
        <v>1044.53</v>
      </c>
      <c r="CC133" s="57">
        <v>596.92999999999995</v>
      </c>
      <c r="CD133" s="57">
        <v>1381.02</v>
      </c>
      <c r="CE133" s="57">
        <v>0</v>
      </c>
      <c r="CF133" s="57">
        <v>1903.4</v>
      </c>
      <c r="CG133" s="57">
        <v>0</v>
      </c>
      <c r="CH133" s="57">
        <v>153</v>
      </c>
      <c r="CI133" s="57">
        <v>484.49</v>
      </c>
      <c r="CJ133" s="57">
        <v>0</v>
      </c>
      <c r="CK133" s="57">
        <v>172.55</v>
      </c>
      <c r="CL133" s="57">
        <v>1533.54</v>
      </c>
      <c r="CM133" s="57">
        <v>0</v>
      </c>
      <c r="CN133" s="57">
        <v>195.66</v>
      </c>
      <c r="CO133" s="57">
        <v>0</v>
      </c>
      <c r="CP133" s="57">
        <v>111</v>
      </c>
      <c r="CQ133" s="57">
        <v>239.1</v>
      </c>
      <c r="CR133" s="57">
        <v>218.9</v>
      </c>
      <c r="CS133" s="57">
        <v>175</v>
      </c>
      <c r="CT133" s="57">
        <v>1577.3</v>
      </c>
      <c r="CU133" s="57">
        <v>1085.24</v>
      </c>
      <c r="CV133" s="57">
        <v>0</v>
      </c>
      <c r="CW133" s="57">
        <v>395.99</v>
      </c>
      <c r="CX133" s="57">
        <v>443.55</v>
      </c>
      <c r="CY133" s="57">
        <v>0</v>
      </c>
      <c r="CZ133" s="57">
        <v>594.9</v>
      </c>
      <c r="DA133" s="57">
        <v>355</v>
      </c>
      <c r="DB133" s="57">
        <v>0</v>
      </c>
      <c r="DC133" s="57">
        <v>174</v>
      </c>
      <c r="DD133" s="57">
        <v>901</v>
      </c>
      <c r="DE133" s="57">
        <v>250</v>
      </c>
      <c r="DF133" s="57">
        <v>394</v>
      </c>
      <c r="DG133" s="57">
        <v>0</v>
      </c>
      <c r="DH133" s="57">
        <v>0</v>
      </c>
      <c r="DI133" s="57">
        <v>146</v>
      </c>
      <c r="DJ133" s="57">
        <v>399</v>
      </c>
      <c r="DK133" s="57">
        <v>0</v>
      </c>
      <c r="DL133" s="57">
        <v>162</v>
      </c>
      <c r="DM133" s="57">
        <v>599</v>
      </c>
      <c r="DN133" s="57">
        <v>139</v>
      </c>
      <c r="DO133" s="57">
        <v>0</v>
      </c>
      <c r="DP133" s="57">
        <v>0</v>
      </c>
      <c r="DQ133" s="57">
        <v>0</v>
      </c>
      <c r="DR133" s="57">
        <v>457.48</v>
      </c>
      <c r="DS133" s="57">
        <v>1212.26</v>
      </c>
      <c r="DT133" s="57">
        <v>225.07</v>
      </c>
      <c r="DU133" s="57">
        <v>1465.2</v>
      </c>
      <c r="DV133" s="57">
        <v>200</v>
      </c>
      <c r="DW133" s="57">
        <v>2392.1</v>
      </c>
      <c r="DX133" s="57">
        <v>1026</v>
      </c>
      <c r="DY133" s="57">
        <v>0</v>
      </c>
      <c r="DZ133" s="57">
        <v>0</v>
      </c>
      <c r="EA133" s="57">
        <v>810</v>
      </c>
      <c r="EB133" s="57">
        <v>195.6</v>
      </c>
      <c r="EC133" s="57">
        <v>0</v>
      </c>
      <c r="ED133" s="57">
        <v>0</v>
      </c>
      <c r="EE133" s="57">
        <v>0</v>
      </c>
      <c r="EF133" s="57">
        <v>0</v>
      </c>
      <c r="EG133" s="57">
        <v>0</v>
      </c>
      <c r="EH133" s="57">
        <v>0</v>
      </c>
    </row>
    <row r="134" spans="1:138">
      <c r="A134" s="54" t="s">
        <v>318</v>
      </c>
      <c r="B134" s="54" t="s">
        <v>327</v>
      </c>
      <c r="C134" s="55">
        <v>64122.53</v>
      </c>
      <c r="D134" s="56">
        <v>0</v>
      </c>
      <c r="E134" s="56">
        <v>0</v>
      </c>
      <c r="F134" s="56">
        <v>0</v>
      </c>
      <c r="G134" s="56">
        <v>0</v>
      </c>
      <c r="H134" s="56">
        <v>4660.1899999999996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  <c r="U134" s="56">
        <v>0</v>
      </c>
      <c r="V134" s="56">
        <v>0</v>
      </c>
      <c r="W134" s="56">
        <v>0</v>
      </c>
      <c r="X134" s="56">
        <v>0</v>
      </c>
      <c r="Y134" s="56">
        <v>0</v>
      </c>
      <c r="Z134" s="57">
        <v>0</v>
      </c>
      <c r="AA134" s="57">
        <v>0</v>
      </c>
      <c r="AB134" s="58">
        <v>6000</v>
      </c>
      <c r="AC134" s="58">
        <v>-214.08</v>
      </c>
      <c r="AD134" s="58">
        <v>0</v>
      </c>
      <c r="AE134" s="58">
        <v>0</v>
      </c>
      <c r="AF134" s="59">
        <v>0</v>
      </c>
      <c r="AG134" s="59">
        <v>0</v>
      </c>
      <c r="AH134" s="58">
        <v>53676.42</v>
      </c>
      <c r="AI134" s="57">
        <v>0</v>
      </c>
      <c r="AJ134" s="57">
        <v>6000</v>
      </c>
      <c r="AK134" s="57">
        <v>0</v>
      </c>
      <c r="AL134" s="57">
        <v>0</v>
      </c>
      <c r="AM134" s="57">
        <v>0</v>
      </c>
      <c r="AN134" s="57">
        <v>0</v>
      </c>
      <c r="AO134" s="57">
        <v>0</v>
      </c>
      <c r="AP134" s="57">
        <v>0</v>
      </c>
      <c r="AQ134" s="57">
        <v>0</v>
      </c>
      <c r="AR134" s="57">
        <v>0</v>
      </c>
      <c r="AS134" s="57">
        <v>0</v>
      </c>
      <c r="AT134" s="57">
        <v>0</v>
      </c>
      <c r="AU134" s="57">
        <v>0</v>
      </c>
      <c r="AV134" s="57">
        <v>-214.08</v>
      </c>
      <c r="AW134" s="57">
        <v>0</v>
      </c>
      <c r="AX134" s="57">
        <v>0</v>
      </c>
      <c r="AY134" s="57">
        <v>0</v>
      </c>
      <c r="AZ134" s="57">
        <v>0</v>
      </c>
      <c r="BA134" s="57">
        <v>0</v>
      </c>
      <c r="BB134" s="57">
        <v>0</v>
      </c>
      <c r="BC134" s="57">
        <v>0</v>
      </c>
      <c r="BD134" s="57">
        <v>0</v>
      </c>
      <c r="BE134" s="57">
        <v>0</v>
      </c>
      <c r="BF134" s="57">
        <v>0</v>
      </c>
      <c r="BG134" s="57">
        <v>0</v>
      </c>
      <c r="BH134" s="57">
        <v>0</v>
      </c>
      <c r="BI134" s="57">
        <v>53676.42</v>
      </c>
      <c r="BJ134" s="58">
        <v>0</v>
      </c>
      <c r="BK134" s="57">
        <v>0</v>
      </c>
      <c r="BL134" s="57">
        <v>0</v>
      </c>
      <c r="BM134" s="57">
        <v>0</v>
      </c>
      <c r="BN134" s="57">
        <v>0</v>
      </c>
      <c r="BO134" s="57">
        <v>0</v>
      </c>
      <c r="BP134" s="57">
        <v>0</v>
      </c>
      <c r="BQ134" s="57">
        <v>0</v>
      </c>
      <c r="BR134" s="57">
        <v>0</v>
      </c>
      <c r="BS134" s="57">
        <v>0</v>
      </c>
      <c r="BT134" s="57">
        <v>0</v>
      </c>
      <c r="BU134" s="57">
        <v>0</v>
      </c>
      <c r="BV134" s="57">
        <v>0</v>
      </c>
      <c r="BW134" s="57">
        <v>0</v>
      </c>
      <c r="BX134" s="57">
        <v>0</v>
      </c>
      <c r="BY134" s="57">
        <v>0</v>
      </c>
      <c r="BZ134" s="57">
        <v>0</v>
      </c>
      <c r="CA134" s="57">
        <v>0</v>
      </c>
      <c r="CB134" s="57">
        <v>0</v>
      </c>
      <c r="CC134" s="57">
        <v>0</v>
      </c>
      <c r="CD134" s="57">
        <v>0</v>
      </c>
      <c r="CE134" s="57">
        <v>0</v>
      </c>
      <c r="CF134" s="57">
        <v>0</v>
      </c>
      <c r="CG134" s="57">
        <v>0</v>
      </c>
      <c r="CH134" s="57">
        <v>0</v>
      </c>
      <c r="CI134" s="57">
        <v>0</v>
      </c>
      <c r="CJ134" s="57">
        <v>0</v>
      </c>
      <c r="CK134" s="57">
        <v>0</v>
      </c>
      <c r="CL134" s="57">
        <v>0</v>
      </c>
      <c r="CM134" s="57">
        <v>0</v>
      </c>
      <c r="CN134" s="57">
        <v>0</v>
      </c>
      <c r="CO134" s="57">
        <v>0</v>
      </c>
      <c r="CP134" s="57">
        <v>0</v>
      </c>
      <c r="CQ134" s="57">
        <v>0</v>
      </c>
      <c r="CR134" s="57">
        <v>0</v>
      </c>
      <c r="CS134" s="57">
        <v>0</v>
      </c>
      <c r="CT134" s="57">
        <v>0</v>
      </c>
      <c r="CU134" s="57">
        <v>0</v>
      </c>
      <c r="CV134" s="57">
        <v>0</v>
      </c>
      <c r="CW134" s="57">
        <v>0</v>
      </c>
      <c r="CX134" s="57">
        <v>0</v>
      </c>
      <c r="CY134" s="57">
        <v>0</v>
      </c>
      <c r="CZ134" s="57">
        <v>0</v>
      </c>
      <c r="DA134" s="57">
        <v>0</v>
      </c>
      <c r="DB134" s="57">
        <v>0</v>
      </c>
      <c r="DC134" s="57">
        <v>0</v>
      </c>
      <c r="DD134" s="57">
        <v>0</v>
      </c>
      <c r="DE134" s="57">
        <v>0</v>
      </c>
      <c r="DF134" s="57">
        <v>0</v>
      </c>
      <c r="DG134" s="57">
        <v>0</v>
      </c>
      <c r="DH134" s="57">
        <v>0</v>
      </c>
      <c r="DI134" s="57">
        <v>0</v>
      </c>
      <c r="DJ134" s="57">
        <v>0</v>
      </c>
      <c r="DK134" s="57">
        <v>0</v>
      </c>
      <c r="DL134" s="57">
        <v>0</v>
      </c>
      <c r="DM134" s="57">
        <v>0</v>
      </c>
      <c r="DN134" s="57">
        <v>0</v>
      </c>
      <c r="DO134" s="57">
        <v>0</v>
      </c>
      <c r="DP134" s="57">
        <v>0</v>
      </c>
      <c r="DQ134" s="57">
        <v>0</v>
      </c>
      <c r="DR134" s="57">
        <v>0</v>
      </c>
      <c r="DS134" s="57">
        <v>0</v>
      </c>
      <c r="DT134" s="57">
        <v>0</v>
      </c>
      <c r="DU134" s="57">
        <v>0</v>
      </c>
      <c r="DV134" s="57">
        <v>0</v>
      </c>
      <c r="DW134" s="57">
        <v>0</v>
      </c>
      <c r="DX134" s="57">
        <v>0</v>
      </c>
      <c r="DY134" s="57">
        <v>0</v>
      </c>
      <c r="DZ134" s="57">
        <v>0</v>
      </c>
      <c r="EA134" s="57">
        <v>0</v>
      </c>
      <c r="EB134" s="57">
        <v>0</v>
      </c>
      <c r="EC134" s="57">
        <v>0</v>
      </c>
      <c r="ED134" s="57">
        <v>0</v>
      </c>
      <c r="EE134" s="57">
        <v>0</v>
      </c>
      <c r="EF134" s="57">
        <v>0</v>
      </c>
      <c r="EG134" s="57">
        <v>0</v>
      </c>
      <c r="EH134" s="57">
        <v>0</v>
      </c>
    </row>
    <row r="135" spans="1:138">
      <c r="A135" s="54" t="s">
        <v>318</v>
      </c>
      <c r="B135" s="54" t="s">
        <v>20</v>
      </c>
      <c r="C135" s="55">
        <v>132075.47</v>
      </c>
      <c r="D135" s="56">
        <v>0</v>
      </c>
      <c r="E135" s="56">
        <v>0</v>
      </c>
      <c r="F135" s="56">
        <v>132075.47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  <c r="U135" s="56">
        <v>0</v>
      </c>
      <c r="V135" s="56">
        <v>0</v>
      </c>
      <c r="W135" s="56">
        <v>0</v>
      </c>
      <c r="X135" s="56">
        <v>0</v>
      </c>
      <c r="Y135" s="56">
        <v>0</v>
      </c>
      <c r="Z135" s="57">
        <v>0</v>
      </c>
      <c r="AA135" s="57">
        <v>0</v>
      </c>
      <c r="AB135" s="58">
        <v>0</v>
      </c>
      <c r="AC135" s="58">
        <v>0</v>
      </c>
      <c r="AD135" s="58">
        <v>0</v>
      </c>
      <c r="AE135" s="58">
        <v>0</v>
      </c>
      <c r="AF135" s="59">
        <v>0</v>
      </c>
      <c r="AG135" s="59">
        <v>0</v>
      </c>
      <c r="AH135" s="58">
        <v>0</v>
      </c>
      <c r="AI135" s="57">
        <v>0</v>
      </c>
      <c r="AJ135" s="57">
        <v>0</v>
      </c>
      <c r="AK135" s="57">
        <v>0</v>
      </c>
      <c r="AL135" s="57">
        <v>0</v>
      </c>
      <c r="AM135" s="57">
        <v>0</v>
      </c>
      <c r="AN135" s="57">
        <v>0</v>
      </c>
      <c r="AO135" s="57">
        <v>0</v>
      </c>
      <c r="AP135" s="57">
        <v>0</v>
      </c>
      <c r="AQ135" s="57">
        <v>0</v>
      </c>
      <c r="AR135" s="57">
        <v>0</v>
      </c>
      <c r="AS135" s="57">
        <v>0</v>
      </c>
      <c r="AT135" s="57">
        <v>0</v>
      </c>
      <c r="AU135" s="57">
        <v>0</v>
      </c>
      <c r="AV135" s="57">
        <v>0</v>
      </c>
      <c r="AW135" s="57">
        <v>0</v>
      </c>
      <c r="AX135" s="57">
        <v>0</v>
      </c>
      <c r="AY135" s="57">
        <v>0</v>
      </c>
      <c r="AZ135" s="57">
        <v>0</v>
      </c>
      <c r="BA135" s="57">
        <v>0</v>
      </c>
      <c r="BB135" s="57">
        <v>0</v>
      </c>
      <c r="BC135" s="57">
        <v>0</v>
      </c>
      <c r="BD135" s="57">
        <v>0</v>
      </c>
      <c r="BE135" s="57">
        <v>0</v>
      </c>
      <c r="BF135" s="57">
        <v>0</v>
      </c>
      <c r="BG135" s="57">
        <v>0</v>
      </c>
      <c r="BH135" s="57">
        <v>0</v>
      </c>
      <c r="BI135" s="57">
        <v>0</v>
      </c>
      <c r="BJ135" s="58">
        <v>0</v>
      </c>
      <c r="BK135" s="57">
        <v>0</v>
      </c>
      <c r="BL135" s="57">
        <v>0</v>
      </c>
      <c r="BM135" s="57">
        <v>0</v>
      </c>
      <c r="BN135" s="57">
        <v>0</v>
      </c>
      <c r="BO135" s="57">
        <v>0</v>
      </c>
      <c r="BP135" s="57">
        <v>0</v>
      </c>
      <c r="BQ135" s="57">
        <v>0</v>
      </c>
      <c r="BR135" s="57">
        <v>0</v>
      </c>
      <c r="BS135" s="57">
        <v>0</v>
      </c>
      <c r="BT135" s="57">
        <v>0</v>
      </c>
      <c r="BU135" s="57">
        <v>0</v>
      </c>
      <c r="BV135" s="57">
        <v>0</v>
      </c>
      <c r="BW135" s="57">
        <v>0</v>
      </c>
      <c r="BX135" s="57">
        <v>0</v>
      </c>
      <c r="BY135" s="57">
        <v>0</v>
      </c>
      <c r="BZ135" s="57">
        <v>0</v>
      </c>
      <c r="CA135" s="57">
        <v>0</v>
      </c>
      <c r="CB135" s="57">
        <v>0</v>
      </c>
      <c r="CC135" s="57">
        <v>0</v>
      </c>
      <c r="CD135" s="57">
        <v>0</v>
      </c>
      <c r="CE135" s="57">
        <v>0</v>
      </c>
      <c r="CF135" s="57">
        <v>0</v>
      </c>
      <c r="CG135" s="57">
        <v>0</v>
      </c>
      <c r="CH135" s="57">
        <v>0</v>
      </c>
      <c r="CI135" s="57">
        <v>0</v>
      </c>
      <c r="CJ135" s="57">
        <v>0</v>
      </c>
      <c r="CK135" s="57">
        <v>0</v>
      </c>
      <c r="CL135" s="57">
        <v>0</v>
      </c>
      <c r="CM135" s="57">
        <v>0</v>
      </c>
      <c r="CN135" s="57">
        <v>0</v>
      </c>
      <c r="CO135" s="57">
        <v>0</v>
      </c>
      <c r="CP135" s="57">
        <v>0</v>
      </c>
      <c r="CQ135" s="57">
        <v>0</v>
      </c>
      <c r="CR135" s="57">
        <v>0</v>
      </c>
      <c r="CS135" s="57">
        <v>0</v>
      </c>
      <c r="CT135" s="57">
        <v>0</v>
      </c>
      <c r="CU135" s="57">
        <v>0</v>
      </c>
      <c r="CV135" s="57">
        <v>0</v>
      </c>
      <c r="CW135" s="57">
        <v>0</v>
      </c>
      <c r="CX135" s="57">
        <v>0</v>
      </c>
      <c r="CY135" s="57">
        <v>0</v>
      </c>
      <c r="CZ135" s="57">
        <v>0</v>
      </c>
      <c r="DA135" s="57">
        <v>0</v>
      </c>
      <c r="DB135" s="57">
        <v>0</v>
      </c>
      <c r="DC135" s="57">
        <v>0</v>
      </c>
      <c r="DD135" s="57">
        <v>0</v>
      </c>
      <c r="DE135" s="57">
        <v>0</v>
      </c>
      <c r="DF135" s="57">
        <v>0</v>
      </c>
      <c r="DG135" s="57">
        <v>0</v>
      </c>
      <c r="DH135" s="57">
        <v>0</v>
      </c>
      <c r="DI135" s="57">
        <v>0</v>
      </c>
      <c r="DJ135" s="57">
        <v>0</v>
      </c>
      <c r="DK135" s="57">
        <v>0</v>
      </c>
      <c r="DL135" s="57">
        <v>0</v>
      </c>
      <c r="DM135" s="57">
        <v>0</v>
      </c>
      <c r="DN135" s="57">
        <v>0</v>
      </c>
      <c r="DO135" s="57">
        <v>0</v>
      </c>
      <c r="DP135" s="57">
        <v>0</v>
      </c>
      <c r="DQ135" s="57">
        <v>0</v>
      </c>
      <c r="DR135" s="57">
        <v>0</v>
      </c>
      <c r="DS135" s="57">
        <v>0</v>
      </c>
      <c r="DT135" s="57">
        <v>0</v>
      </c>
      <c r="DU135" s="57">
        <v>0</v>
      </c>
      <c r="DV135" s="57">
        <v>0</v>
      </c>
      <c r="DW135" s="57">
        <v>0</v>
      </c>
      <c r="DX135" s="57">
        <v>0</v>
      </c>
      <c r="DY135" s="57">
        <v>0</v>
      </c>
      <c r="DZ135" s="57">
        <v>0</v>
      </c>
      <c r="EA135" s="57">
        <v>0</v>
      </c>
      <c r="EB135" s="57">
        <v>0</v>
      </c>
      <c r="EC135" s="57">
        <v>0</v>
      </c>
      <c r="ED135" s="57">
        <v>0</v>
      </c>
      <c r="EE135" s="57">
        <v>0</v>
      </c>
      <c r="EF135" s="57">
        <v>0</v>
      </c>
      <c r="EG135" s="57">
        <v>0</v>
      </c>
      <c r="EH135" s="57">
        <v>0</v>
      </c>
    </row>
    <row r="136" spans="1:138">
      <c r="A136" s="54" t="s">
        <v>318</v>
      </c>
      <c r="B136" s="54" t="s">
        <v>21</v>
      </c>
      <c r="C136" s="55">
        <v>0</v>
      </c>
      <c r="D136" s="56">
        <v>0</v>
      </c>
      <c r="E136" s="56">
        <v>0</v>
      </c>
      <c r="F136" s="56">
        <v>0</v>
      </c>
      <c r="G136" s="56">
        <v>0</v>
      </c>
      <c r="H136" s="56">
        <v>0</v>
      </c>
      <c r="I136" s="56">
        <v>0</v>
      </c>
      <c r="J136" s="56">
        <v>0</v>
      </c>
      <c r="K136" s="56">
        <v>0</v>
      </c>
      <c r="L136" s="56">
        <v>0</v>
      </c>
      <c r="M136" s="56">
        <v>0</v>
      </c>
      <c r="N136" s="56">
        <v>0</v>
      </c>
      <c r="O136" s="56">
        <v>0</v>
      </c>
      <c r="P136" s="56">
        <v>0</v>
      </c>
      <c r="Q136" s="56">
        <v>0</v>
      </c>
      <c r="R136" s="56">
        <v>0</v>
      </c>
      <c r="S136" s="56">
        <v>0</v>
      </c>
      <c r="T136" s="56">
        <v>0</v>
      </c>
      <c r="U136" s="56">
        <v>0</v>
      </c>
      <c r="V136" s="56">
        <v>0</v>
      </c>
      <c r="W136" s="56">
        <v>0</v>
      </c>
      <c r="X136" s="56">
        <v>0</v>
      </c>
      <c r="Y136" s="56">
        <v>0</v>
      </c>
      <c r="Z136" s="57">
        <v>0</v>
      </c>
      <c r="AA136" s="57">
        <v>0</v>
      </c>
      <c r="AB136" s="58">
        <v>0</v>
      </c>
      <c r="AC136" s="58">
        <v>0</v>
      </c>
      <c r="AD136" s="58">
        <v>0</v>
      </c>
      <c r="AE136" s="58">
        <v>0</v>
      </c>
      <c r="AF136" s="59">
        <v>0</v>
      </c>
      <c r="AG136" s="59">
        <v>0</v>
      </c>
      <c r="AH136" s="58">
        <v>0</v>
      </c>
      <c r="AI136" s="57">
        <v>0</v>
      </c>
      <c r="AJ136" s="57">
        <v>0</v>
      </c>
      <c r="AK136" s="57">
        <v>0</v>
      </c>
      <c r="AL136" s="57">
        <v>0</v>
      </c>
      <c r="AM136" s="57">
        <v>0</v>
      </c>
      <c r="AN136" s="57">
        <v>0</v>
      </c>
      <c r="AO136" s="57">
        <v>0</v>
      </c>
      <c r="AP136" s="57">
        <v>0</v>
      </c>
      <c r="AQ136" s="57">
        <v>0</v>
      </c>
      <c r="AR136" s="57">
        <v>0</v>
      </c>
      <c r="AS136" s="57">
        <v>0</v>
      </c>
      <c r="AT136" s="57">
        <v>0</v>
      </c>
      <c r="AU136" s="57">
        <v>0</v>
      </c>
      <c r="AV136" s="57">
        <v>0</v>
      </c>
      <c r="AW136" s="57">
        <v>0</v>
      </c>
      <c r="AX136" s="57">
        <v>0</v>
      </c>
      <c r="AY136" s="57">
        <v>0</v>
      </c>
      <c r="AZ136" s="57">
        <v>0</v>
      </c>
      <c r="BA136" s="57">
        <v>0</v>
      </c>
      <c r="BB136" s="57">
        <v>0</v>
      </c>
      <c r="BC136" s="57">
        <v>0</v>
      </c>
      <c r="BD136" s="57">
        <v>0</v>
      </c>
      <c r="BE136" s="57">
        <v>0</v>
      </c>
      <c r="BF136" s="57">
        <v>0</v>
      </c>
      <c r="BG136" s="57">
        <v>0</v>
      </c>
      <c r="BH136" s="57">
        <v>0</v>
      </c>
      <c r="BI136" s="57">
        <v>0</v>
      </c>
      <c r="BJ136" s="58">
        <v>0</v>
      </c>
      <c r="BK136" s="57">
        <v>0</v>
      </c>
      <c r="BL136" s="57">
        <v>0</v>
      </c>
      <c r="BM136" s="57">
        <v>0</v>
      </c>
      <c r="BN136" s="57">
        <v>0</v>
      </c>
      <c r="BO136" s="57">
        <v>0</v>
      </c>
      <c r="BP136" s="57">
        <v>0</v>
      </c>
      <c r="BQ136" s="57">
        <v>0</v>
      </c>
      <c r="BR136" s="57">
        <v>0</v>
      </c>
      <c r="BS136" s="57">
        <v>0</v>
      </c>
      <c r="BT136" s="57">
        <v>0</v>
      </c>
      <c r="BU136" s="57">
        <v>0</v>
      </c>
      <c r="BV136" s="57">
        <v>0</v>
      </c>
      <c r="BW136" s="57">
        <v>0</v>
      </c>
      <c r="BX136" s="57">
        <v>0</v>
      </c>
      <c r="BY136" s="57">
        <v>0</v>
      </c>
      <c r="BZ136" s="57">
        <v>0</v>
      </c>
      <c r="CA136" s="57">
        <v>0</v>
      </c>
      <c r="CB136" s="57">
        <v>0</v>
      </c>
      <c r="CC136" s="57">
        <v>0</v>
      </c>
      <c r="CD136" s="57">
        <v>0</v>
      </c>
      <c r="CE136" s="57">
        <v>0</v>
      </c>
      <c r="CF136" s="57">
        <v>0</v>
      </c>
      <c r="CG136" s="57">
        <v>0</v>
      </c>
      <c r="CH136" s="57">
        <v>0</v>
      </c>
      <c r="CI136" s="57">
        <v>0</v>
      </c>
      <c r="CJ136" s="57">
        <v>0</v>
      </c>
      <c r="CK136" s="57">
        <v>0</v>
      </c>
      <c r="CL136" s="57">
        <v>0</v>
      </c>
      <c r="CM136" s="57">
        <v>0</v>
      </c>
      <c r="CN136" s="57">
        <v>0</v>
      </c>
      <c r="CO136" s="57">
        <v>0</v>
      </c>
      <c r="CP136" s="57">
        <v>0</v>
      </c>
      <c r="CQ136" s="57">
        <v>0</v>
      </c>
      <c r="CR136" s="57">
        <v>0</v>
      </c>
      <c r="CS136" s="57">
        <v>0</v>
      </c>
      <c r="CT136" s="57">
        <v>0</v>
      </c>
      <c r="CU136" s="57">
        <v>0</v>
      </c>
      <c r="CV136" s="57">
        <v>0</v>
      </c>
      <c r="CW136" s="57">
        <v>0</v>
      </c>
      <c r="CX136" s="57">
        <v>0</v>
      </c>
      <c r="CY136" s="57">
        <v>0</v>
      </c>
      <c r="CZ136" s="57">
        <v>0</v>
      </c>
      <c r="DA136" s="57">
        <v>0</v>
      </c>
      <c r="DB136" s="57">
        <v>0</v>
      </c>
      <c r="DC136" s="57">
        <v>0</v>
      </c>
      <c r="DD136" s="57">
        <v>0</v>
      </c>
      <c r="DE136" s="57">
        <v>0</v>
      </c>
      <c r="DF136" s="57">
        <v>0</v>
      </c>
      <c r="DG136" s="57">
        <v>0</v>
      </c>
      <c r="DH136" s="57">
        <v>0</v>
      </c>
      <c r="DI136" s="57">
        <v>0</v>
      </c>
      <c r="DJ136" s="57">
        <v>0</v>
      </c>
      <c r="DK136" s="57">
        <v>0</v>
      </c>
      <c r="DL136" s="57">
        <v>0</v>
      </c>
      <c r="DM136" s="57">
        <v>0</v>
      </c>
      <c r="DN136" s="57">
        <v>0</v>
      </c>
      <c r="DO136" s="57">
        <v>0</v>
      </c>
      <c r="DP136" s="57">
        <v>0</v>
      </c>
      <c r="DQ136" s="57">
        <v>0</v>
      </c>
      <c r="DR136" s="57">
        <v>0</v>
      </c>
      <c r="DS136" s="57">
        <v>0</v>
      </c>
      <c r="DT136" s="57">
        <v>0</v>
      </c>
      <c r="DU136" s="57">
        <v>0</v>
      </c>
      <c r="DV136" s="57">
        <v>0</v>
      </c>
      <c r="DW136" s="57">
        <v>0</v>
      </c>
      <c r="DX136" s="57">
        <v>0</v>
      </c>
      <c r="DY136" s="57">
        <v>0</v>
      </c>
      <c r="DZ136" s="57">
        <v>0</v>
      </c>
      <c r="EA136" s="57">
        <v>0</v>
      </c>
      <c r="EB136" s="57">
        <v>0</v>
      </c>
      <c r="EC136" s="57">
        <v>0</v>
      </c>
      <c r="ED136" s="57">
        <v>0</v>
      </c>
      <c r="EE136" s="57">
        <v>0</v>
      </c>
      <c r="EF136" s="57">
        <v>0</v>
      </c>
      <c r="EG136" s="57">
        <v>0</v>
      </c>
      <c r="EH136" s="57">
        <v>0</v>
      </c>
    </row>
    <row r="137" spans="1:138">
      <c r="A137" s="54" t="s">
        <v>318</v>
      </c>
      <c r="B137" s="54" t="s">
        <v>22</v>
      </c>
      <c r="C137" s="55">
        <v>47500</v>
      </c>
      <c r="D137" s="56">
        <v>0</v>
      </c>
      <c r="E137" s="56">
        <v>0</v>
      </c>
      <c r="F137" s="56">
        <v>47500</v>
      </c>
      <c r="G137" s="56">
        <v>0</v>
      </c>
      <c r="H137" s="56">
        <v>0</v>
      </c>
      <c r="I137" s="56">
        <v>0</v>
      </c>
      <c r="J137" s="56">
        <v>0</v>
      </c>
      <c r="K137" s="56">
        <v>0</v>
      </c>
      <c r="L137" s="56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56">
        <v>0</v>
      </c>
      <c r="S137" s="56">
        <v>0</v>
      </c>
      <c r="T137" s="56">
        <v>0</v>
      </c>
      <c r="U137" s="56">
        <v>0</v>
      </c>
      <c r="V137" s="56">
        <v>0</v>
      </c>
      <c r="W137" s="56">
        <v>0</v>
      </c>
      <c r="X137" s="56">
        <v>0</v>
      </c>
      <c r="Y137" s="56">
        <v>0</v>
      </c>
      <c r="Z137" s="57">
        <v>0</v>
      </c>
      <c r="AA137" s="57">
        <v>0</v>
      </c>
      <c r="AB137" s="58">
        <v>0</v>
      </c>
      <c r="AC137" s="58">
        <v>0</v>
      </c>
      <c r="AD137" s="58">
        <v>0</v>
      </c>
      <c r="AE137" s="58">
        <v>0</v>
      </c>
      <c r="AF137" s="59">
        <v>0</v>
      </c>
      <c r="AG137" s="59">
        <v>0</v>
      </c>
      <c r="AH137" s="58">
        <v>0</v>
      </c>
      <c r="AI137" s="57">
        <v>0</v>
      </c>
      <c r="AJ137" s="57">
        <v>0</v>
      </c>
      <c r="AK137" s="57">
        <v>0</v>
      </c>
      <c r="AL137" s="57">
        <v>0</v>
      </c>
      <c r="AM137" s="57">
        <v>0</v>
      </c>
      <c r="AN137" s="57">
        <v>0</v>
      </c>
      <c r="AO137" s="57">
        <v>0</v>
      </c>
      <c r="AP137" s="57">
        <v>0</v>
      </c>
      <c r="AQ137" s="57">
        <v>0</v>
      </c>
      <c r="AR137" s="57">
        <v>0</v>
      </c>
      <c r="AS137" s="57">
        <v>0</v>
      </c>
      <c r="AT137" s="57">
        <v>0</v>
      </c>
      <c r="AU137" s="57">
        <v>0</v>
      </c>
      <c r="AV137" s="57">
        <v>0</v>
      </c>
      <c r="AW137" s="57">
        <v>0</v>
      </c>
      <c r="AX137" s="57">
        <v>0</v>
      </c>
      <c r="AY137" s="57">
        <v>0</v>
      </c>
      <c r="AZ137" s="57">
        <v>0</v>
      </c>
      <c r="BA137" s="57">
        <v>0</v>
      </c>
      <c r="BB137" s="57">
        <v>0</v>
      </c>
      <c r="BC137" s="57">
        <v>0</v>
      </c>
      <c r="BD137" s="57">
        <v>0</v>
      </c>
      <c r="BE137" s="57">
        <v>0</v>
      </c>
      <c r="BF137" s="57">
        <v>0</v>
      </c>
      <c r="BG137" s="57">
        <v>0</v>
      </c>
      <c r="BH137" s="57">
        <v>0</v>
      </c>
      <c r="BI137" s="57">
        <v>0</v>
      </c>
      <c r="BJ137" s="58">
        <v>0</v>
      </c>
      <c r="BK137" s="57">
        <v>0</v>
      </c>
      <c r="BL137" s="57">
        <v>0</v>
      </c>
      <c r="BM137" s="57">
        <v>0</v>
      </c>
      <c r="BN137" s="57">
        <v>0</v>
      </c>
      <c r="BO137" s="57">
        <v>0</v>
      </c>
      <c r="BP137" s="57">
        <v>0</v>
      </c>
      <c r="BQ137" s="57">
        <v>0</v>
      </c>
      <c r="BR137" s="57">
        <v>0</v>
      </c>
      <c r="BS137" s="57">
        <v>0</v>
      </c>
      <c r="BT137" s="57">
        <v>0</v>
      </c>
      <c r="BU137" s="57">
        <v>0</v>
      </c>
      <c r="BV137" s="57">
        <v>0</v>
      </c>
      <c r="BW137" s="57">
        <v>0</v>
      </c>
      <c r="BX137" s="57">
        <v>0</v>
      </c>
      <c r="BY137" s="57">
        <v>0</v>
      </c>
      <c r="BZ137" s="57">
        <v>0</v>
      </c>
      <c r="CA137" s="57">
        <v>0</v>
      </c>
      <c r="CB137" s="57">
        <v>0</v>
      </c>
      <c r="CC137" s="57">
        <v>0</v>
      </c>
      <c r="CD137" s="57">
        <v>0</v>
      </c>
      <c r="CE137" s="57">
        <v>0</v>
      </c>
      <c r="CF137" s="57">
        <v>0</v>
      </c>
      <c r="CG137" s="57">
        <v>0</v>
      </c>
      <c r="CH137" s="57">
        <v>0</v>
      </c>
      <c r="CI137" s="57">
        <v>0</v>
      </c>
      <c r="CJ137" s="57">
        <v>0</v>
      </c>
      <c r="CK137" s="57">
        <v>0</v>
      </c>
      <c r="CL137" s="57">
        <v>0</v>
      </c>
      <c r="CM137" s="57">
        <v>0</v>
      </c>
      <c r="CN137" s="57">
        <v>0</v>
      </c>
      <c r="CO137" s="57">
        <v>0</v>
      </c>
      <c r="CP137" s="57">
        <v>0</v>
      </c>
      <c r="CQ137" s="57">
        <v>0</v>
      </c>
      <c r="CR137" s="57">
        <v>0</v>
      </c>
      <c r="CS137" s="57">
        <v>0</v>
      </c>
      <c r="CT137" s="57">
        <v>0</v>
      </c>
      <c r="CU137" s="57">
        <v>0</v>
      </c>
      <c r="CV137" s="57">
        <v>0</v>
      </c>
      <c r="CW137" s="57">
        <v>0</v>
      </c>
      <c r="CX137" s="57">
        <v>0</v>
      </c>
      <c r="CY137" s="57">
        <v>0</v>
      </c>
      <c r="CZ137" s="57">
        <v>0</v>
      </c>
      <c r="DA137" s="57">
        <v>0</v>
      </c>
      <c r="DB137" s="57">
        <v>0</v>
      </c>
      <c r="DC137" s="57">
        <v>0</v>
      </c>
      <c r="DD137" s="57">
        <v>0</v>
      </c>
      <c r="DE137" s="57">
        <v>0</v>
      </c>
      <c r="DF137" s="57">
        <v>0</v>
      </c>
      <c r="DG137" s="57">
        <v>0</v>
      </c>
      <c r="DH137" s="57">
        <v>0</v>
      </c>
      <c r="DI137" s="57">
        <v>0</v>
      </c>
      <c r="DJ137" s="57">
        <v>0</v>
      </c>
      <c r="DK137" s="57">
        <v>0</v>
      </c>
      <c r="DL137" s="57">
        <v>0</v>
      </c>
      <c r="DM137" s="57">
        <v>0</v>
      </c>
      <c r="DN137" s="57">
        <v>0</v>
      </c>
      <c r="DO137" s="57">
        <v>0</v>
      </c>
      <c r="DP137" s="57">
        <v>0</v>
      </c>
      <c r="DQ137" s="57">
        <v>0</v>
      </c>
      <c r="DR137" s="57">
        <v>0</v>
      </c>
      <c r="DS137" s="57">
        <v>0</v>
      </c>
      <c r="DT137" s="57">
        <v>0</v>
      </c>
      <c r="DU137" s="57">
        <v>0</v>
      </c>
      <c r="DV137" s="57">
        <v>0</v>
      </c>
      <c r="DW137" s="57">
        <v>0</v>
      </c>
      <c r="DX137" s="57">
        <v>0</v>
      </c>
      <c r="DY137" s="57">
        <v>0</v>
      </c>
      <c r="DZ137" s="57">
        <v>0</v>
      </c>
      <c r="EA137" s="57">
        <v>0</v>
      </c>
      <c r="EB137" s="57">
        <v>0</v>
      </c>
      <c r="EC137" s="57">
        <v>0</v>
      </c>
      <c r="ED137" s="57">
        <v>0</v>
      </c>
      <c r="EE137" s="57">
        <v>0</v>
      </c>
      <c r="EF137" s="57">
        <v>0</v>
      </c>
      <c r="EG137" s="57">
        <v>0</v>
      </c>
      <c r="EH137" s="57">
        <v>0</v>
      </c>
    </row>
    <row r="138" spans="1:138">
      <c r="A138" s="54" t="s">
        <v>318</v>
      </c>
      <c r="B138" s="54" t="s">
        <v>23</v>
      </c>
      <c r="C138" s="55">
        <v>70863.790000000008</v>
      </c>
      <c r="D138" s="56">
        <v>8689.14</v>
      </c>
      <c r="E138" s="56">
        <v>153.91</v>
      </c>
      <c r="F138" s="56">
        <v>2923</v>
      </c>
      <c r="G138" s="56">
        <v>20588.95</v>
      </c>
      <c r="H138" s="56">
        <v>0</v>
      </c>
      <c r="I138" s="56">
        <v>0</v>
      </c>
      <c r="J138" s="56">
        <v>970</v>
      </c>
      <c r="K138" s="56">
        <v>0</v>
      </c>
      <c r="L138" s="56">
        <v>919</v>
      </c>
      <c r="M138" s="56">
        <v>1446</v>
      </c>
      <c r="N138" s="56">
        <v>735</v>
      </c>
      <c r="O138" s="56">
        <v>1199</v>
      </c>
      <c r="P138" s="56">
        <v>4846.37</v>
      </c>
      <c r="Q138" s="56">
        <v>0</v>
      </c>
      <c r="R138" s="56">
        <v>0</v>
      </c>
      <c r="S138" s="56">
        <v>0</v>
      </c>
      <c r="T138" s="56">
        <v>0</v>
      </c>
      <c r="U138" s="56">
        <v>0</v>
      </c>
      <c r="V138" s="56">
        <v>0</v>
      </c>
      <c r="W138" s="56">
        <v>1875</v>
      </c>
      <c r="X138" s="56">
        <v>0</v>
      </c>
      <c r="Y138" s="56">
        <v>0</v>
      </c>
      <c r="Z138" s="57">
        <v>0</v>
      </c>
      <c r="AA138" s="57">
        <v>0</v>
      </c>
      <c r="AB138" s="58">
        <v>0</v>
      </c>
      <c r="AC138" s="58">
        <v>2857.7</v>
      </c>
      <c r="AD138" s="58">
        <v>2848</v>
      </c>
      <c r="AE138" s="58">
        <v>0</v>
      </c>
      <c r="AF138" s="59">
        <v>0</v>
      </c>
      <c r="AG138" s="59">
        <v>0</v>
      </c>
      <c r="AH138" s="58">
        <v>20812.72</v>
      </c>
      <c r="AI138" s="57">
        <v>0</v>
      </c>
      <c r="AJ138" s="57">
        <v>0</v>
      </c>
      <c r="AK138" s="57">
        <v>0</v>
      </c>
      <c r="AL138" s="57">
        <v>0</v>
      </c>
      <c r="AM138" s="57">
        <v>0</v>
      </c>
      <c r="AN138" s="57">
        <v>0</v>
      </c>
      <c r="AO138" s="57">
        <v>0</v>
      </c>
      <c r="AP138" s="57">
        <v>2081</v>
      </c>
      <c r="AQ138" s="57">
        <v>0</v>
      </c>
      <c r="AR138" s="57">
        <v>0</v>
      </c>
      <c r="AS138" s="57">
        <v>0</v>
      </c>
      <c r="AT138" s="57">
        <v>0</v>
      </c>
      <c r="AU138" s="57">
        <v>776.7</v>
      </c>
      <c r="AV138" s="57">
        <v>0</v>
      </c>
      <c r="AW138" s="57">
        <v>0</v>
      </c>
      <c r="AX138" s="57">
        <v>0</v>
      </c>
      <c r="AY138" s="57">
        <v>2642</v>
      </c>
      <c r="AZ138" s="57">
        <v>206</v>
      </c>
      <c r="BA138" s="57">
        <v>0</v>
      </c>
      <c r="BB138" s="57">
        <v>0</v>
      </c>
      <c r="BC138" s="57">
        <v>0</v>
      </c>
      <c r="BD138" s="57">
        <v>5715</v>
      </c>
      <c r="BE138" s="57">
        <v>0</v>
      </c>
      <c r="BF138" s="57">
        <v>0</v>
      </c>
      <c r="BG138" s="57">
        <v>0</v>
      </c>
      <c r="BH138" s="57">
        <v>0</v>
      </c>
      <c r="BI138" s="57">
        <v>0</v>
      </c>
      <c r="BJ138" s="58">
        <v>15097.720000000001</v>
      </c>
      <c r="BK138" s="57">
        <v>1141.75</v>
      </c>
      <c r="BL138" s="57">
        <v>0</v>
      </c>
      <c r="BM138" s="57">
        <v>1658.25</v>
      </c>
      <c r="BN138" s="57">
        <v>0</v>
      </c>
      <c r="BO138" s="57">
        <v>290</v>
      </c>
      <c r="BP138" s="57">
        <v>0</v>
      </c>
      <c r="BQ138" s="57">
        <v>1092</v>
      </c>
      <c r="BR138" s="57">
        <v>0</v>
      </c>
      <c r="BS138" s="57">
        <v>0</v>
      </c>
      <c r="BT138" s="57">
        <v>1560</v>
      </c>
      <c r="BU138" s="57">
        <v>0</v>
      </c>
      <c r="BV138" s="57">
        <v>0</v>
      </c>
      <c r="BW138" s="57">
        <v>2225.4499999999998</v>
      </c>
      <c r="BX138" s="57">
        <v>0</v>
      </c>
      <c r="BY138" s="57">
        <v>0</v>
      </c>
      <c r="BZ138" s="57">
        <v>712</v>
      </c>
      <c r="CA138" s="57">
        <v>0</v>
      </c>
      <c r="CB138" s="57">
        <v>1559</v>
      </c>
      <c r="CC138" s="57">
        <v>0</v>
      </c>
      <c r="CD138" s="57">
        <v>0</v>
      </c>
      <c r="CE138" s="57">
        <v>0</v>
      </c>
      <c r="CF138" s="57">
        <v>527.27</v>
      </c>
      <c r="CG138" s="57">
        <v>0</v>
      </c>
      <c r="CH138" s="57">
        <v>0</v>
      </c>
      <c r="CI138" s="57">
        <v>0</v>
      </c>
      <c r="CJ138" s="57">
        <v>0</v>
      </c>
      <c r="CK138" s="57">
        <v>0</v>
      </c>
      <c r="CL138" s="57">
        <v>0</v>
      </c>
      <c r="CM138" s="57">
        <v>2880</v>
      </c>
      <c r="CN138" s="57">
        <v>0</v>
      </c>
      <c r="CO138" s="57">
        <v>0</v>
      </c>
      <c r="CP138" s="57">
        <v>0</v>
      </c>
      <c r="CQ138" s="57">
        <v>0</v>
      </c>
      <c r="CR138" s="57">
        <v>672</v>
      </c>
      <c r="CS138" s="57">
        <v>0</v>
      </c>
      <c r="CT138" s="57">
        <v>0</v>
      </c>
      <c r="CU138" s="57">
        <v>0</v>
      </c>
      <c r="CV138" s="57">
        <v>0</v>
      </c>
      <c r="CW138" s="57">
        <v>0</v>
      </c>
      <c r="CX138" s="57">
        <v>0</v>
      </c>
      <c r="CY138" s="57">
        <v>0</v>
      </c>
      <c r="CZ138" s="57">
        <v>0</v>
      </c>
      <c r="DA138" s="57">
        <v>0</v>
      </c>
      <c r="DB138" s="57">
        <v>0</v>
      </c>
      <c r="DC138" s="57">
        <v>0</v>
      </c>
      <c r="DD138" s="57">
        <v>0</v>
      </c>
      <c r="DE138" s="57">
        <v>780</v>
      </c>
      <c r="DF138" s="57">
        <v>0</v>
      </c>
      <c r="DG138" s="57">
        <v>0</v>
      </c>
      <c r="DH138" s="57">
        <v>0</v>
      </c>
      <c r="DI138" s="57">
        <v>0</v>
      </c>
      <c r="DJ138" s="57">
        <v>0</v>
      </c>
      <c r="DK138" s="57">
        <v>0</v>
      </c>
      <c r="DL138" s="57">
        <v>0</v>
      </c>
      <c r="DM138" s="57">
        <v>0</v>
      </c>
      <c r="DN138" s="57">
        <v>0</v>
      </c>
      <c r="DO138" s="57">
        <v>0</v>
      </c>
      <c r="DP138" s="57">
        <v>0</v>
      </c>
      <c r="DQ138" s="57">
        <v>0</v>
      </c>
      <c r="DR138" s="57">
        <v>0</v>
      </c>
      <c r="DS138" s="57">
        <v>0</v>
      </c>
      <c r="DT138" s="57">
        <v>0</v>
      </c>
      <c r="DU138" s="57">
        <v>0</v>
      </c>
      <c r="DV138" s="57">
        <v>0</v>
      </c>
      <c r="DW138" s="57">
        <v>0</v>
      </c>
      <c r="DX138" s="57">
        <v>0</v>
      </c>
      <c r="DY138" s="57">
        <v>0</v>
      </c>
      <c r="DZ138" s="57">
        <v>0</v>
      </c>
      <c r="EA138" s="57">
        <v>0</v>
      </c>
      <c r="EB138" s="57">
        <v>0</v>
      </c>
      <c r="EC138" s="57">
        <v>0</v>
      </c>
      <c r="ED138" s="57">
        <v>0</v>
      </c>
      <c r="EE138" s="57">
        <v>0</v>
      </c>
      <c r="EF138" s="57">
        <v>0</v>
      </c>
      <c r="EG138" s="57">
        <v>0</v>
      </c>
      <c r="EH138" s="57">
        <v>0</v>
      </c>
    </row>
    <row r="139" spans="1:138">
      <c r="A139" s="54" t="s">
        <v>318</v>
      </c>
      <c r="B139" s="54" t="s">
        <v>24</v>
      </c>
      <c r="C139" s="55">
        <v>0</v>
      </c>
      <c r="D139" s="56">
        <v>0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  <c r="U139" s="56">
        <v>0</v>
      </c>
      <c r="V139" s="56">
        <v>0</v>
      </c>
      <c r="W139" s="56">
        <v>0</v>
      </c>
      <c r="X139" s="56">
        <v>0</v>
      </c>
      <c r="Y139" s="56">
        <v>0</v>
      </c>
      <c r="Z139" s="57">
        <v>0</v>
      </c>
      <c r="AA139" s="57">
        <v>0</v>
      </c>
      <c r="AB139" s="58">
        <v>0</v>
      </c>
      <c r="AC139" s="58">
        <v>0</v>
      </c>
      <c r="AD139" s="58">
        <v>0</v>
      </c>
      <c r="AE139" s="58">
        <v>0</v>
      </c>
      <c r="AF139" s="59">
        <v>0</v>
      </c>
      <c r="AG139" s="59">
        <v>0</v>
      </c>
      <c r="AH139" s="58">
        <v>0</v>
      </c>
      <c r="AI139" s="57">
        <v>0</v>
      </c>
      <c r="AJ139" s="57">
        <v>0</v>
      </c>
      <c r="AK139" s="57">
        <v>0</v>
      </c>
      <c r="AL139" s="57">
        <v>0</v>
      </c>
      <c r="AM139" s="57">
        <v>0</v>
      </c>
      <c r="AN139" s="57">
        <v>0</v>
      </c>
      <c r="AO139" s="57">
        <v>0</v>
      </c>
      <c r="AP139" s="57">
        <v>0</v>
      </c>
      <c r="AQ139" s="57">
        <v>0</v>
      </c>
      <c r="AR139" s="57">
        <v>0</v>
      </c>
      <c r="AS139" s="57">
        <v>0</v>
      </c>
      <c r="AT139" s="57">
        <v>0</v>
      </c>
      <c r="AU139" s="57">
        <v>0</v>
      </c>
      <c r="AV139" s="57">
        <v>0</v>
      </c>
      <c r="AW139" s="57">
        <v>0</v>
      </c>
      <c r="AX139" s="57">
        <v>0</v>
      </c>
      <c r="AY139" s="57">
        <v>0</v>
      </c>
      <c r="AZ139" s="57">
        <v>0</v>
      </c>
      <c r="BA139" s="57">
        <v>0</v>
      </c>
      <c r="BB139" s="57">
        <v>0</v>
      </c>
      <c r="BC139" s="57">
        <v>0</v>
      </c>
      <c r="BD139" s="57">
        <v>0</v>
      </c>
      <c r="BE139" s="57">
        <v>0</v>
      </c>
      <c r="BF139" s="57">
        <v>0</v>
      </c>
      <c r="BG139" s="57">
        <v>0</v>
      </c>
      <c r="BH139" s="57">
        <v>0</v>
      </c>
      <c r="BI139" s="57">
        <v>0</v>
      </c>
      <c r="BJ139" s="58">
        <v>0</v>
      </c>
      <c r="BK139" s="57">
        <v>0</v>
      </c>
      <c r="BL139" s="57">
        <v>0</v>
      </c>
      <c r="BM139" s="57">
        <v>0</v>
      </c>
      <c r="BN139" s="57">
        <v>0</v>
      </c>
      <c r="BO139" s="57">
        <v>0</v>
      </c>
      <c r="BP139" s="57">
        <v>0</v>
      </c>
      <c r="BQ139" s="57">
        <v>0</v>
      </c>
      <c r="BR139" s="57">
        <v>0</v>
      </c>
      <c r="BS139" s="57">
        <v>0</v>
      </c>
      <c r="BT139" s="57">
        <v>0</v>
      </c>
      <c r="BU139" s="57">
        <v>0</v>
      </c>
      <c r="BV139" s="57">
        <v>0</v>
      </c>
      <c r="BW139" s="57">
        <v>0</v>
      </c>
      <c r="BX139" s="57">
        <v>0</v>
      </c>
      <c r="BY139" s="57">
        <v>0</v>
      </c>
      <c r="BZ139" s="57">
        <v>0</v>
      </c>
      <c r="CA139" s="57">
        <v>0</v>
      </c>
      <c r="CB139" s="57">
        <v>0</v>
      </c>
      <c r="CC139" s="57">
        <v>0</v>
      </c>
      <c r="CD139" s="57">
        <v>0</v>
      </c>
      <c r="CE139" s="57">
        <v>0</v>
      </c>
      <c r="CF139" s="57">
        <v>0</v>
      </c>
      <c r="CG139" s="57">
        <v>0</v>
      </c>
      <c r="CH139" s="57">
        <v>0</v>
      </c>
      <c r="CI139" s="57">
        <v>0</v>
      </c>
      <c r="CJ139" s="57">
        <v>0</v>
      </c>
      <c r="CK139" s="57">
        <v>0</v>
      </c>
      <c r="CL139" s="57">
        <v>0</v>
      </c>
      <c r="CM139" s="57">
        <v>0</v>
      </c>
      <c r="CN139" s="57">
        <v>0</v>
      </c>
      <c r="CO139" s="57">
        <v>0</v>
      </c>
      <c r="CP139" s="57">
        <v>0</v>
      </c>
      <c r="CQ139" s="57">
        <v>0</v>
      </c>
      <c r="CR139" s="57">
        <v>0</v>
      </c>
      <c r="CS139" s="57">
        <v>0</v>
      </c>
      <c r="CT139" s="57">
        <v>0</v>
      </c>
      <c r="CU139" s="57">
        <v>0</v>
      </c>
      <c r="CV139" s="57">
        <v>0</v>
      </c>
      <c r="CW139" s="57">
        <v>0</v>
      </c>
      <c r="CX139" s="57">
        <v>0</v>
      </c>
      <c r="CY139" s="57">
        <v>0</v>
      </c>
      <c r="CZ139" s="57">
        <v>0</v>
      </c>
      <c r="DA139" s="57">
        <v>0</v>
      </c>
      <c r="DB139" s="57">
        <v>0</v>
      </c>
      <c r="DC139" s="57">
        <v>0</v>
      </c>
      <c r="DD139" s="57">
        <v>0</v>
      </c>
      <c r="DE139" s="57">
        <v>0</v>
      </c>
      <c r="DF139" s="57">
        <v>0</v>
      </c>
      <c r="DG139" s="57">
        <v>0</v>
      </c>
      <c r="DH139" s="57">
        <v>0</v>
      </c>
      <c r="DI139" s="57">
        <v>0</v>
      </c>
      <c r="DJ139" s="57">
        <v>0</v>
      </c>
      <c r="DK139" s="57">
        <v>0</v>
      </c>
      <c r="DL139" s="57">
        <v>0</v>
      </c>
      <c r="DM139" s="57">
        <v>0</v>
      </c>
      <c r="DN139" s="57">
        <v>0</v>
      </c>
      <c r="DO139" s="57">
        <v>0</v>
      </c>
      <c r="DP139" s="57">
        <v>0</v>
      </c>
      <c r="DQ139" s="57">
        <v>0</v>
      </c>
      <c r="DR139" s="57">
        <v>0</v>
      </c>
      <c r="DS139" s="57">
        <v>0</v>
      </c>
      <c r="DT139" s="57">
        <v>0</v>
      </c>
      <c r="DU139" s="57">
        <v>0</v>
      </c>
      <c r="DV139" s="57">
        <v>0</v>
      </c>
      <c r="DW139" s="57">
        <v>0</v>
      </c>
      <c r="DX139" s="57">
        <v>0</v>
      </c>
      <c r="DY139" s="57">
        <v>0</v>
      </c>
      <c r="DZ139" s="57">
        <v>0</v>
      </c>
      <c r="EA139" s="57">
        <v>0</v>
      </c>
      <c r="EB139" s="57">
        <v>0</v>
      </c>
      <c r="EC139" s="57">
        <v>0</v>
      </c>
      <c r="ED139" s="57">
        <v>0</v>
      </c>
      <c r="EE139" s="57">
        <v>0</v>
      </c>
      <c r="EF139" s="57">
        <v>0</v>
      </c>
      <c r="EG139" s="57">
        <v>0</v>
      </c>
      <c r="EH139" s="57">
        <v>0</v>
      </c>
    </row>
    <row r="140" spans="1:138">
      <c r="A140" s="54" t="s">
        <v>318</v>
      </c>
      <c r="B140" s="54" t="s">
        <v>25</v>
      </c>
      <c r="C140" s="55">
        <v>0</v>
      </c>
      <c r="D140" s="56">
        <v>0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  <c r="U140" s="56">
        <v>0</v>
      </c>
      <c r="V140" s="56">
        <v>0</v>
      </c>
      <c r="W140" s="56">
        <v>0</v>
      </c>
      <c r="X140" s="56">
        <v>0</v>
      </c>
      <c r="Y140" s="56">
        <v>0</v>
      </c>
      <c r="Z140" s="57">
        <v>0</v>
      </c>
      <c r="AA140" s="57">
        <v>0</v>
      </c>
      <c r="AB140" s="58">
        <v>0</v>
      </c>
      <c r="AC140" s="58">
        <v>0</v>
      </c>
      <c r="AD140" s="58">
        <v>0</v>
      </c>
      <c r="AE140" s="58">
        <v>0</v>
      </c>
      <c r="AF140" s="59">
        <v>0</v>
      </c>
      <c r="AG140" s="59">
        <v>0</v>
      </c>
      <c r="AH140" s="58">
        <v>0</v>
      </c>
      <c r="AI140" s="57">
        <v>0</v>
      </c>
      <c r="AJ140" s="57">
        <v>0</v>
      </c>
      <c r="AK140" s="57">
        <v>0</v>
      </c>
      <c r="AL140" s="57">
        <v>0</v>
      </c>
      <c r="AM140" s="57">
        <v>0</v>
      </c>
      <c r="AN140" s="57">
        <v>0</v>
      </c>
      <c r="AO140" s="57">
        <v>0</v>
      </c>
      <c r="AP140" s="57">
        <v>0</v>
      </c>
      <c r="AQ140" s="57">
        <v>0</v>
      </c>
      <c r="AR140" s="57">
        <v>0</v>
      </c>
      <c r="AS140" s="57">
        <v>0</v>
      </c>
      <c r="AT140" s="57">
        <v>0</v>
      </c>
      <c r="AU140" s="57">
        <v>0</v>
      </c>
      <c r="AV140" s="57">
        <v>0</v>
      </c>
      <c r="AW140" s="57">
        <v>0</v>
      </c>
      <c r="AX140" s="57">
        <v>0</v>
      </c>
      <c r="AY140" s="57">
        <v>0</v>
      </c>
      <c r="AZ140" s="57">
        <v>0</v>
      </c>
      <c r="BA140" s="57">
        <v>0</v>
      </c>
      <c r="BB140" s="57">
        <v>0</v>
      </c>
      <c r="BC140" s="57">
        <v>0</v>
      </c>
      <c r="BD140" s="57">
        <v>0</v>
      </c>
      <c r="BE140" s="57">
        <v>0</v>
      </c>
      <c r="BF140" s="57">
        <v>0</v>
      </c>
      <c r="BG140" s="57">
        <v>0</v>
      </c>
      <c r="BH140" s="57">
        <v>0</v>
      </c>
      <c r="BI140" s="57">
        <v>0</v>
      </c>
      <c r="BJ140" s="58">
        <v>0</v>
      </c>
      <c r="BK140" s="57">
        <v>0</v>
      </c>
      <c r="BL140" s="57">
        <v>0</v>
      </c>
      <c r="BM140" s="57">
        <v>0</v>
      </c>
      <c r="BN140" s="57">
        <v>0</v>
      </c>
      <c r="BO140" s="57">
        <v>0</v>
      </c>
      <c r="BP140" s="57">
        <v>0</v>
      </c>
      <c r="BQ140" s="57">
        <v>0</v>
      </c>
      <c r="BR140" s="57">
        <v>0</v>
      </c>
      <c r="BS140" s="57">
        <v>0</v>
      </c>
      <c r="BT140" s="57">
        <v>0</v>
      </c>
      <c r="BU140" s="57">
        <v>0</v>
      </c>
      <c r="BV140" s="57">
        <v>0</v>
      </c>
      <c r="BW140" s="57">
        <v>0</v>
      </c>
      <c r="BX140" s="57">
        <v>0</v>
      </c>
      <c r="BY140" s="57">
        <v>0</v>
      </c>
      <c r="BZ140" s="57">
        <v>0</v>
      </c>
      <c r="CA140" s="57">
        <v>0</v>
      </c>
      <c r="CB140" s="57">
        <v>0</v>
      </c>
      <c r="CC140" s="57">
        <v>0</v>
      </c>
      <c r="CD140" s="57">
        <v>0</v>
      </c>
      <c r="CE140" s="57">
        <v>0</v>
      </c>
      <c r="CF140" s="57">
        <v>0</v>
      </c>
      <c r="CG140" s="57">
        <v>0</v>
      </c>
      <c r="CH140" s="57">
        <v>0</v>
      </c>
      <c r="CI140" s="57">
        <v>0</v>
      </c>
      <c r="CJ140" s="57">
        <v>0</v>
      </c>
      <c r="CK140" s="57">
        <v>0</v>
      </c>
      <c r="CL140" s="57">
        <v>0</v>
      </c>
      <c r="CM140" s="57">
        <v>0</v>
      </c>
      <c r="CN140" s="57">
        <v>0</v>
      </c>
      <c r="CO140" s="57">
        <v>0</v>
      </c>
      <c r="CP140" s="57">
        <v>0</v>
      </c>
      <c r="CQ140" s="57">
        <v>0</v>
      </c>
      <c r="CR140" s="57">
        <v>0</v>
      </c>
      <c r="CS140" s="57">
        <v>0</v>
      </c>
      <c r="CT140" s="57">
        <v>0</v>
      </c>
      <c r="CU140" s="57">
        <v>0</v>
      </c>
      <c r="CV140" s="57">
        <v>0</v>
      </c>
      <c r="CW140" s="57">
        <v>0</v>
      </c>
      <c r="CX140" s="57">
        <v>0</v>
      </c>
      <c r="CY140" s="57">
        <v>0</v>
      </c>
      <c r="CZ140" s="57">
        <v>0</v>
      </c>
      <c r="DA140" s="57">
        <v>0</v>
      </c>
      <c r="DB140" s="57">
        <v>0</v>
      </c>
      <c r="DC140" s="57">
        <v>0</v>
      </c>
      <c r="DD140" s="57">
        <v>0</v>
      </c>
      <c r="DE140" s="57">
        <v>0</v>
      </c>
      <c r="DF140" s="57">
        <v>0</v>
      </c>
      <c r="DG140" s="57">
        <v>0</v>
      </c>
      <c r="DH140" s="57">
        <v>0</v>
      </c>
      <c r="DI140" s="57">
        <v>0</v>
      </c>
      <c r="DJ140" s="57">
        <v>0</v>
      </c>
      <c r="DK140" s="57">
        <v>0</v>
      </c>
      <c r="DL140" s="57">
        <v>0</v>
      </c>
      <c r="DM140" s="57">
        <v>0</v>
      </c>
      <c r="DN140" s="57">
        <v>0</v>
      </c>
      <c r="DO140" s="57">
        <v>0</v>
      </c>
      <c r="DP140" s="57">
        <v>0</v>
      </c>
      <c r="DQ140" s="57">
        <v>0</v>
      </c>
      <c r="DR140" s="57">
        <v>0</v>
      </c>
      <c r="DS140" s="57">
        <v>0</v>
      </c>
      <c r="DT140" s="57">
        <v>0</v>
      </c>
      <c r="DU140" s="57">
        <v>0</v>
      </c>
      <c r="DV140" s="57">
        <v>0</v>
      </c>
      <c r="DW140" s="57">
        <v>0</v>
      </c>
      <c r="DX140" s="57">
        <v>0</v>
      </c>
      <c r="DY140" s="57">
        <v>0</v>
      </c>
      <c r="DZ140" s="57">
        <v>0</v>
      </c>
      <c r="EA140" s="57">
        <v>0</v>
      </c>
      <c r="EB140" s="57">
        <v>0</v>
      </c>
      <c r="EC140" s="57">
        <v>0</v>
      </c>
      <c r="ED140" s="57">
        <v>0</v>
      </c>
      <c r="EE140" s="57">
        <v>0</v>
      </c>
      <c r="EF140" s="57">
        <v>0</v>
      </c>
      <c r="EG140" s="57">
        <v>0</v>
      </c>
      <c r="EH140" s="57">
        <v>0</v>
      </c>
    </row>
    <row r="141" spans="1:138">
      <c r="A141" s="54" t="s">
        <v>318</v>
      </c>
      <c r="B141" s="54" t="s">
        <v>26</v>
      </c>
      <c r="C141" s="62">
        <v>0</v>
      </c>
      <c r="D141" s="63">
        <v>0</v>
      </c>
      <c r="E141" s="63">
        <v>0</v>
      </c>
      <c r="F141" s="63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57">
        <v>0</v>
      </c>
      <c r="AA141" s="57">
        <v>0</v>
      </c>
      <c r="AB141" s="58">
        <v>0</v>
      </c>
      <c r="AC141" s="58">
        <v>0</v>
      </c>
      <c r="AD141" s="58">
        <v>0</v>
      </c>
      <c r="AE141" s="58">
        <v>0</v>
      </c>
      <c r="AF141" s="59">
        <v>0</v>
      </c>
      <c r="AG141" s="59">
        <v>0</v>
      </c>
      <c r="AH141" s="58">
        <v>0</v>
      </c>
      <c r="AI141" s="57">
        <v>0</v>
      </c>
      <c r="AJ141" s="57">
        <v>0</v>
      </c>
      <c r="AK141" s="57">
        <v>0</v>
      </c>
      <c r="AL141" s="57">
        <v>0</v>
      </c>
      <c r="AM141" s="57">
        <v>0</v>
      </c>
      <c r="AN141" s="57">
        <v>0</v>
      </c>
      <c r="AO141" s="57">
        <v>0</v>
      </c>
      <c r="AP141" s="57">
        <v>0</v>
      </c>
      <c r="AQ141" s="57">
        <v>0</v>
      </c>
      <c r="AR141" s="57">
        <v>0</v>
      </c>
      <c r="AS141" s="57">
        <v>0</v>
      </c>
      <c r="AT141" s="57">
        <v>0</v>
      </c>
      <c r="AU141" s="57">
        <v>0</v>
      </c>
      <c r="AV141" s="57">
        <v>0</v>
      </c>
      <c r="AW141" s="57">
        <v>0</v>
      </c>
      <c r="AX141" s="57">
        <v>0</v>
      </c>
      <c r="AY141" s="57">
        <v>0</v>
      </c>
      <c r="AZ141" s="57">
        <v>0</v>
      </c>
      <c r="BA141" s="57">
        <v>0</v>
      </c>
      <c r="BB141" s="57">
        <v>0</v>
      </c>
      <c r="BC141" s="57">
        <v>0</v>
      </c>
      <c r="BD141" s="57">
        <v>0</v>
      </c>
      <c r="BE141" s="57">
        <v>0</v>
      </c>
      <c r="BF141" s="57">
        <v>0</v>
      </c>
      <c r="BG141" s="57">
        <v>0</v>
      </c>
      <c r="BH141" s="57">
        <v>0</v>
      </c>
      <c r="BI141" s="57">
        <v>0</v>
      </c>
      <c r="BJ141" s="58">
        <v>0</v>
      </c>
      <c r="BK141" s="57">
        <v>0</v>
      </c>
      <c r="BL141" s="57">
        <v>0</v>
      </c>
      <c r="BM141" s="57">
        <v>0</v>
      </c>
      <c r="BN141" s="57">
        <v>0</v>
      </c>
      <c r="BO141" s="57">
        <v>0</v>
      </c>
      <c r="BP141" s="57">
        <v>0</v>
      </c>
      <c r="BQ141" s="57">
        <v>0</v>
      </c>
      <c r="BR141" s="57">
        <v>0</v>
      </c>
      <c r="BS141" s="57">
        <v>0</v>
      </c>
      <c r="BT141" s="57">
        <v>0</v>
      </c>
      <c r="BU141" s="57">
        <v>0</v>
      </c>
      <c r="BV141" s="57">
        <v>0</v>
      </c>
      <c r="BW141" s="57">
        <v>0</v>
      </c>
      <c r="BX141" s="57">
        <v>0</v>
      </c>
      <c r="BY141" s="57">
        <v>0</v>
      </c>
      <c r="BZ141" s="57">
        <v>0</v>
      </c>
      <c r="CA141" s="57">
        <v>0</v>
      </c>
      <c r="CB141" s="57">
        <v>0</v>
      </c>
      <c r="CC141" s="57">
        <v>0</v>
      </c>
      <c r="CD141" s="57">
        <v>0</v>
      </c>
      <c r="CE141" s="57">
        <v>0</v>
      </c>
      <c r="CF141" s="57">
        <v>0</v>
      </c>
      <c r="CG141" s="57">
        <v>0</v>
      </c>
      <c r="CH141" s="57">
        <v>0</v>
      </c>
      <c r="CI141" s="57">
        <v>0</v>
      </c>
      <c r="CJ141" s="57">
        <v>0</v>
      </c>
      <c r="CK141" s="57">
        <v>0</v>
      </c>
      <c r="CL141" s="57">
        <v>0</v>
      </c>
      <c r="CM141" s="57">
        <v>0</v>
      </c>
      <c r="CN141" s="57">
        <v>0</v>
      </c>
      <c r="CO141" s="57">
        <v>0</v>
      </c>
      <c r="CP141" s="57">
        <v>0</v>
      </c>
      <c r="CQ141" s="57">
        <v>0</v>
      </c>
      <c r="CR141" s="57">
        <v>0</v>
      </c>
      <c r="CS141" s="57">
        <v>0</v>
      </c>
      <c r="CT141" s="57">
        <v>0</v>
      </c>
      <c r="CU141" s="57">
        <v>0</v>
      </c>
      <c r="CV141" s="57">
        <v>0</v>
      </c>
      <c r="CW141" s="57">
        <v>0</v>
      </c>
      <c r="CX141" s="57">
        <v>0</v>
      </c>
      <c r="CY141" s="57">
        <v>0</v>
      </c>
      <c r="CZ141" s="57">
        <v>0</v>
      </c>
      <c r="DA141" s="57">
        <v>0</v>
      </c>
      <c r="DB141" s="57">
        <v>0</v>
      </c>
      <c r="DC141" s="57">
        <v>0</v>
      </c>
      <c r="DD141" s="57">
        <v>0</v>
      </c>
      <c r="DE141" s="57">
        <v>0</v>
      </c>
      <c r="DF141" s="57">
        <v>0</v>
      </c>
      <c r="DG141" s="57">
        <v>0</v>
      </c>
      <c r="DH141" s="57">
        <v>0</v>
      </c>
      <c r="DI141" s="57">
        <v>0</v>
      </c>
      <c r="DJ141" s="57">
        <v>0</v>
      </c>
      <c r="DK141" s="57">
        <v>0</v>
      </c>
      <c r="DL141" s="57">
        <v>0</v>
      </c>
      <c r="DM141" s="57">
        <v>0</v>
      </c>
      <c r="DN141" s="57">
        <v>0</v>
      </c>
      <c r="DO141" s="57">
        <v>0</v>
      </c>
      <c r="DP141" s="57">
        <v>0</v>
      </c>
      <c r="DQ141" s="57">
        <v>0</v>
      </c>
      <c r="DR141" s="57">
        <v>0</v>
      </c>
      <c r="DS141" s="57">
        <v>0</v>
      </c>
      <c r="DT141" s="57">
        <v>0</v>
      </c>
      <c r="DU141" s="57">
        <v>0</v>
      </c>
      <c r="DV141" s="57">
        <v>0</v>
      </c>
      <c r="DW141" s="57">
        <v>0</v>
      </c>
      <c r="DX141" s="57">
        <v>0</v>
      </c>
      <c r="DY141" s="57">
        <v>0</v>
      </c>
      <c r="DZ141" s="57">
        <v>0</v>
      </c>
      <c r="EA141" s="57">
        <v>0</v>
      </c>
      <c r="EB141" s="57">
        <v>0</v>
      </c>
      <c r="EC141" s="57">
        <v>0</v>
      </c>
      <c r="ED141" s="57">
        <v>0</v>
      </c>
      <c r="EE141" s="57">
        <v>0</v>
      </c>
      <c r="EF141" s="57">
        <v>0</v>
      </c>
      <c r="EG141" s="57">
        <v>0</v>
      </c>
      <c r="EH141" s="57">
        <v>0</v>
      </c>
    </row>
    <row r="142" spans="1:138">
      <c r="A142" s="54" t="s">
        <v>318</v>
      </c>
      <c r="B142" s="54" t="s">
        <v>328</v>
      </c>
      <c r="C142" s="55">
        <v>0</v>
      </c>
      <c r="D142" s="56">
        <v>0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  <c r="U142" s="56">
        <v>0</v>
      </c>
      <c r="V142" s="56">
        <v>0</v>
      </c>
      <c r="W142" s="56">
        <v>0</v>
      </c>
      <c r="X142" s="56">
        <v>0</v>
      </c>
      <c r="Y142" s="56">
        <v>0</v>
      </c>
      <c r="Z142" s="57">
        <v>0</v>
      </c>
      <c r="AA142" s="57">
        <v>0</v>
      </c>
      <c r="AB142" s="58">
        <v>0</v>
      </c>
      <c r="AC142" s="58">
        <v>0</v>
      </c>
      <c r="AD142" s="58">
        <v>0</v>
      </c>
      <c r="AE142" s="58">
        <v>0</v>
      </c>
      <c r="AF142" s="59">
        <v>0</v>
      </c>
      <c r="AG142" s="59">
        <v>0</v>
      </c>
      <c r="AH142" s="58">
        <v>0</v>
      </c>
      <c r="AI142" s="57">
        <v>0</v>
      </c>
      <c r="AJ142" s="57">
        <v>0</v>
      </c>
      <c r="AK142" s="57">
        <v>0</v>
      </c>
      <c r="AL142" s="57">
        <v>0</v>
      </c>
      <c r="AM142" s="57">
        <v>0</v>
      </c>
      <c r="AN142" s="57">
        <v>0</v>
      </c>
      <c r="AO142" s="57">
        <v>0</v>
      </c>
      <c r="AP142" s="57">
        <v>0</v>
      </c>
      <c r="AQ142" s="57">
        <v>0</v>
      </c>
      <c r="AR142" s="57">
        <v>0</v>
      </c>
      <c r="AS142" s="57">
        <v>0</v>
      </c>
      <c r="AT142" s="57">
        <v>0</v>
      </c>
      <c r="AU142" s="57">
        <v>0</v>
      </c>
      <c r="AV142" s="57">
        <v>0</v>
      </c>
      <c r="AW142" s="57">
        <v>0</v>
      </c>
      <c r="AX142" s="57">
        <v>0</v>
      </c>
      <c r="AY142" s="57">
        <v>0</v>
      </c>
      <c r="AZ142" s="57">
        <v>0</v>
      </c>
      <c r="BA142" s="57">
        <v>0</v>
      </c>
      <c r="BB142" s="57">
        <v>0</v>
      </c>
      <c r="BC142" s="57">
        <v>0</v>
      </c>
      <c r="BD142" s="57">
        <v>0</v>
      </c>
      <c r="BE142" s="57">
        <v>0</v>
      </c>
      <c r="BF142" s="57">
        <v>0</v>
      </c>
      <c r="BG142" s="57">
        <v>0</v>
      </c>
      <c r="BH142" s="57">
        <v>0</v>
      </c>
      <c r="BI142" s="57">
        <v>0</v>
      </c>
      <c r="BJ142" s="58">
        <v>0</v>
      </c>
      <c r="BK142" s="57">
        <v>0</v>
      </c>
      <c r="BL142" s="57">
        <v>0</v>
      </c>
      <c r="BM142" s="57">
        <v>0</v>
      </c>
      <c r="BN142" s="57">
        <v>0</v>
      </c>
      <c r="BO142" s="57">
        <v>0</v>
      </c>
      <c r="BP142" s="57">
        <v>0</v>
      </c>
      <c r="BQ142" s="57">
        <v>0</v>
      </c>
      <c r="BR142" s="57">
        <v>0</v>
      </c>
      <c r="BS142" s="57">
        <v>0</v>
      </c>
      <c r="BT142" s="57">
        <v>0</v>
      </c>
      <c r="BU142" s="57">
        <v>0</v>
      </c>
      <c r="BV142" s="57">
        <v>0</v>
      </c>
      <c r="BW142" s="57">
        <v>0</v>
      </c>
      <c r="BX142" s="57">
        <v>0</v>
      </c>
      <c r="BY142" s="57">
        <v>0</v>
      </c>
      <c r="BZ142" s="57">
        <v>0</v>
      </c>
      <c r="CA142" s="57">
        <v>0</v>
      </c>
      <c r="CB142" s="57">
        <v>0</v>
      </c>
      <c r="CC142" s="57">
        <v>0</v>
      </c>
      <c r="CD142" s="57">
        <v>0</v>
      </c>
      <c r="CE142" s="57">
        <v>0</v>
      </c>
      <c r="CF142" s="57">
        <v>0</v>
      </c>
      <c r="CG142" s="57">
        <v>0</v>
      </c>
      <c r="CH142" s="57">
        <v>0</v>
      </c>
      <c r="CI142" s="57">
        <v>0</v>
      </c>
      <c r="CJ142" s="57">
        <v>0</v>
      </c>
      <c r="CK142" s="57">
        <v>0</v>
      </c>
      <c r="CL142" s="57">
        <v>0</v>
      </c>
      <c r="CM142" s="57">
        <v>0</v>
      </c>
      <c r="CN142" s="57">
        <v>0</v>
      </c>
      <c r="CO142" s="57">
        <v>0</v>
      </c>
      <c r="CP142" s="57">
        <v>0</v>
      </c>
      <c r="CQ142" s="57">
        <v>0</v>
      </c>
      <c r="CR142" s="57">
        <v>0</v>
      </c>
      <c r="CS142" s="57">
        <v>0</v>
      </c>
      <c r="CT142" s="57">
        <v>0</v>
      </c>
      <c r="CU142" s="57">
        <v>0</v>
      </c>
      <c r="CV142" s="57">
        <v>0</v>
      </c>
      <c r="CW142" s="57">
        <v>0</v>
      </c>
      <c r="CX142" s="57">
        <v>0</v>
      </c>
      <c r="CY142" s="57">
        <v>0</v>
      </c>
      <c r="CZ142" s="57">
        <v>0</v>
      </c>
      <c r="DA142" s="57">
        <v>0</v>
      </c>
      <c r="DB142" s="57">
        <v>0</v>
      </c>
      <c r="DC142" s="57">
        <v>0</v>
      </c>
      <c r="DD142" s="57">
        <v>0</v>
      </c>
      <c r="DE142" s="57">
        <v>0</v>
      </c>
      <c r="DF142" s="57">
        <v>0</v>
      </c>
      <c r="DG142" s="57">
        <v>0</v>
      </c>
      <c r="DH142" s="57">
        <v>0</v>
      </c>
      <c r="DI142" s="57">
        <v>0</v>
      </c>
      <c r="DJ142" s="57">
        <v>0</v>
      </c>
      <c r="DK142" s="57">
        <v>0</v>
      </c>
      <c r="DL142" s="57">
        <v>0</v>
      </c>
      <c r="DM142" s="57">
        <v>0</v>
      </c>
      <c r="DN142" s="57">
        <v>0</v>
      </c>
      <c r="DO142" s="57">
        <v>0</v>
      </c>
      <c r="DP142" s="57">
        <v>0</v>
      </c>
      <c r="DQ142" s="57">
        <v>0</v>
      </c>
      <c r="DR142" s="57">
        <v>0</v>
      </c>
      <c r="DS142" s="57">
        <v>0</v>
      </c>
      <c r="DT142" s="57">
        <v>0</v>
      </c>
      <c r="DU142" s="57">
        <v>0</v>
      </c>
      <c r="DV142" s="57">
        <v>0</v>
      </c>
      <c r="DW142" s="57">
        <v>0</v>
      </c>
      <c r="DX142" s="57">
        <v>0</v>
      </c>
      <c r="DY142" s="57">
        <v>0</v>
      </c>
      <c r="DZ142" s="57">
        <v>0</v>
      </c>
      <c r="EA142" s="57">
        <v>0</v>
      </c>
      <c r="EB142" s="57">
        <v>0</v>
      </c>
      <c r="EC142" s="57">
        <v>0</v>
      </c>
      <c r="ED142" s="57">
        <v>0</v>
      </c>
      <c r="EE142" s="57">
        <v>0</v>
      </c>
      <c r="EF142" s="57">
        <v>0</v>
      </c>
      <c r="EG142" s="57">
        <v>0</v>
      </c>
      <c r="EH142" s="57">
        <v>0</v>
      </c>
    </row>
    <row r="143" spans="1:138">
      <c r="A143" s="54" t="s">
        <v>318</v>
      </c>
      <c r="B143" s="54" t="s">
        <v>27</v>
      </c>
      <c r="C143" s="55">
        <v>0</v>
      </c>
      <c r="D143" s="56">
        <v>0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  <c r="U143" s="56">
        <v>0</v>
      </c>
      <c r="V143" s="56">
        <v>0</v>
      </c>
      <c r="W143" s="56">
        <v>0</v>
      </c>
      <c r="X143" s="56">
        <v>0</v>
      </c>
      <c r="Y143" s="56">
        <v>0</v>
      </c>
      <c r="Z143" s="57">
        <v>0</v>
      </c>
      <c r="AA143" s="57">
        <v>0</v>
      </c>
      <c r="AB143" s="58">
        <v>0</v>
      </c>
      <c r="AC143" s="58">
        <v>0</v>
      </c>
      <c r="AD143" s="58">
        <v>0</v>
      </c>
      <c r="AE143" s="58">
        <v>0</v>
      </c>
      <c r="AF143" s="59">
        <v>0</v>
      </c>
      <c r="AG143" s="59">
        <v>0</v>
      </c>
      <c r="AH143" s="58">
        <v>0</v>
      </c>
      <c r="AI143" s="57">
        <v>0</v>
      </c>
      <c r="AJ143" s="57">
        <v>0</v>
      </c>
      <c r="AK143" s="57">
        <v>0</v>
      </c>
      <c r="AL143" s="57">
        <v>0</v>
      </c>
      <c r="AM143" s="57">
        <v>0</v>
      </c>
      <c r="AN143" s="57">
        <v>0</v>
      </c>
      <c r="AO143" s="57">
        <v>0</v>
      </c>
      <c r="AP143" s="57">
        <v>0</v>
      </c>
      <c r="AQ143" s="57">
        <v>0</v>
      </c>
      <c r="AR143" s="57">
        <v>0</v>
      </c>
      <c r="AS143" s="57">
        <v>0</v>
      </c>
      <c r="AT143" s="57">
        <v>0</v>
      </c>
      <c r="AU143" s="57">
        <v>0</v>
      </c>
      <c r="AV143" s="57">
        <v>0</v>
      </c>
      <c r="AW143" s="57">
        <v>0</v>
      </c>
      <c r="AX143" s="57">
        <v>0</v>
      </c>
      <c r="AY143" s="57">
        <v>0</v>
      </c>
      <c r="AZ143" s="57">
        <v>0</v>
      </c>
      <c r="BA143" s="57">
        <v>0</v>
      </c>
      <c r="BB143" s="57">
        <v>0</v>
      </c>
      <c r="BC143" s="57">
        <v>0</v>
      </c>
      <c r="BD143" s="57">
        <v>0</v>
      </c>
      <c r="BE143" s="57">
        <v>0</v>
      </c>
      <c r="BF143" s="57">
        <v>0</v>
      </c>
      <c r="BG143" s="57">
        <v>0</v>
      </c>
      <c r="BH143" s="57">
        <v>0</v>
      </c>
      <c r="BI143" s="57">
        <v>0</v>
      </c>
      <c r="BJ143" s="58">
        <v>0</v>
      </c>
      <c r="BK143" s="57">
        <v>0</v>
      </c>
      <c r="BL143" s="57">
        <v>0</v>
      </c>
      <c r="BM143" s="57">
        <v>0</v>
      </c>
      <c r="BN143" s="57">
        <v>0</v>
      </c>
      <c r="BO143" s="57">
        <v>0</v>
      </c>
      <c r="BP143" s="57">
        <v>0</v>
      </c>
      <c r="BQ143" s="57">
        <v>0</v>
      </c>
      <c r="BR143" s="57">
        <v>0</v>
      </c>
      <c r="BS143" s="57">
        <v>0</v>
      </c>
      <c r="BT143" s="57">
        <v>0</v>
      </c>
      <c r="BU143" s="57">
        <v>0</v>
      </c>
      <c r="BV143" s="57">
        <v>0</v>
      </c>
      <c r="BW143" s="57">
        <v>0</v>
      </c>
      <c r="BX143" s="57">
        <v>0</v>
      </c>
      <c r="BY143" s="57">
        <v>0</v>
      </c>
      <c r="BZ143" s="57">
        <v>0</v>
      </c>
      <c r="CA143" s="57">
        <v>0</v>
      </c>
      <c r="CB143" s="57">
        <v>0</v>
      </c>
      <c r="CC143" s="57">
        <v>0</v>
      </c>
      <c r="CD143" s="57">
        <v>0</v>
      </c>
      <c r="CE143" s="57">
        <v>0</v>
      </c>
      <c r="CF143" s="57">
        <v>0</v>
      </c>
      <c r="CG143" s="57">
        <v>0</v>
      </c>
      <c r="CH143" s="57">
        <v>0</v>
      </c>
      <c r="CI143" s="57">
        <v>0</v>
      </c>
      <c r="CJ143" s="57">
        <v>0</v>
      </c>
      <c r="CK143" s="57">
        <v>0</v>
      </c>
      <c r="CL143" s="57">
        <v>0</v>
      </c>
      <c r="CM143" s="57">
        <v>0</v>
      </c>
      <c r="CN143" s="57">
        <v>0</v>
      </c>
      <c r="CO143" s="57">
        <v>0</v>
      </c>
      <c r="CP143" s="57">
        <v>0</v>
      </c>
      <c r="CQ143" s="57">
        <v>0</v>
      </c>
      <c r="CR143" s="57">
        <v>0</v>
      </c>
      <c r="CS143" s="57">
        <v>0</v>
      </c>
      <c r="CT143" s="57">
        <v>0</v>
      </c>
      <c r="CU143" s="57">
        <v>0</v>
      </c>
      <c r="CV143" s="57">
        <v>0</v>
      </c>
      <c r="CW143" s="57">
        <v>0</v>
      </c>
      <c r="CX143" s="57">
        <v>0</v>
      </c>
      <c r="CY143" s="57">
        <v>0</v>
      </c>
      <c r="CZ143" s="57">
        <v>0</v>
      </c>
      <c r="DA143" s="57">
        <v>0</v>
      </c>
      <c r="DB143" s="57">
        <v>0</v>
      </c>
      <c r="DC143" s="57">
        <v>0</v>
      </c>
      <c r="DD143" s="57">
        <v>0</v>
      </c>
      <c r="DE143" s="57">
        <v>0</v>
      </c>
      <c r="DF143" s="57">
        <v>0</v>
      </c>
      <c r="DG143" s="57">
        <v>0</v>
      </c>
      <c r="DH143" s="57">
        <v>0</v>
      </c>
      <c r="DI143" s="57">
        <v>0</v>
      </c>
      <c r="DJ143" s="57">
        <v>0</v>
      </c>
      <c r="DK143" s="57">
        <v>0</v>
      </c>
      <c r="DL143" s="57">
        <v>0</v>
      </c>
      <c r="DM143" s="57">
        <v>0</v>
      </c>
      <c r="DN143" s="57">
        <v>0</v>
      </c>
      <c r="DO143" s="57">
        <v>0</v>
      </c>
      <c r="DP143" s="57">
        <v>0</v>
      </c>
      <c r="DQ143" s="57">
        <v>0</v>
      </c>
      <c r="DR143" s="57">
        <v>0</v>
      </c>
      <c r="DS143" s="57">
        <v>0</v>
      </c>
      <c r="DT143" s="57">
        <v>0</v>
      </c>
      <c r="DU143" s="57">
        <v>0</v>
      </c>
      <c r="DV143" s="57">
        <v>0</v>
      </c>
      <c r="DW143" s="57">
        <v>0</v>
      </c>
      <c r="DX143" s="57">
        <v>0</v>
      </c>
      <c r="DY143" s="57">
        <v>0</v>
      </c>
      <c r="DZ143" s="57">
        <v>0</v>
      </c>
      <c r="EA143" s="57">
        <v>0</v>
      </c>
      <c r="EB143" s="57">
        <v>0</v>
      </c>
      <c r="EC143" s="57">
        <v>0</v>
      </c>
      <c r="ED143" s="57">
        <v>0</v>
      </c>
      <c r="EE143" s="57">
        <v>0</v>
      </c>
      <c r="EF143" s="57">
        <v>0</v>
      </c>
      <c r="EG143" s="57">
        <v>0</v>
      </c>
      <c r="EH143" s="57">
        <v>0</v>
      </c>
    </row>
    <row r="144" spans="1:138">
      <c r="A144" s="60" t="s">
        <v>318</v>
      </c>
      <c r="B144" s="60" t="s">
        <v>310</v>
      </c>
      <c r="C144" s="55">
        <v>3655517.7600000002</v>
      </c>
      <c r="D144" s="55">
        <v>50154.879999999997</v>
      </c>
      <c r="E144" s="55">
        <v>99021.83</v>
      </c>
      <c r="F144" s="55">
        <v>185786.52</v>
      </c>
      <c r="G144" s="55">
        <v>815407.32000000007</v>
      </c>
      <c r="H144" s="55">
        <v>14017.64</v>
      </c>
      <c r="I144" s="55">
        <v>3703.7</v>
      </c>
      <c r="J144" s="55">
        <v>13265.4</v>
      </c>
      <c r="K144" s="55">
        <v>0</v>
      </c>
      <c r="L144" s="55">
        <v>4222.29</v>
      </c>
      <c r="M144" s="55">
        <v>8075.26</v>
      </c>
      <c r="N144" s="55">
        <v>2656.59</v>
      </c>
      <c r="O144" s="55">
        <v>12209.36</v>
      </c>
      <c r="P144" s="55">
        <v>57366.59</v>
      </c>
      <c r="Q144" s="55">
        <v>16844.399999999998</v>
      </c>
      <c r="R144" s="55">
        <v>17363.599999999999</v>
      </c>
      <c r="S144" s="55">
        <v>5670.0700000000006</v>
      </c>
      <c r="T144" s="55">
        <v>731.78</v>
      </c>
      <c r="U144" s="55">
        <v>0</v>
      </c>
      <c r="V144" s="55">
        <v>0</v>
      </c>
      <c r="W144" s="55">
        <v>4031.03</v>
      </c>
      <c r="X144" s="55">
        <v>37602.44</v>
      </c>
      <c r="Y144" s="55">
        <v>2992.91</v>
      </c>
      <c r="Z144" s="58">
        <v>0</v>
      </c>
      <c r="AA144" s="58">
        <v>0</v>
      </c>
      <c r="AB144" s="58">
        <v>105384.36</v>
      </c>
      <c r="AC144" s="58">
        <v>625627.29000000015</v>
      </c>
      <c r="AD144" s="58">
        <v>70114.97</v>
      </c>
      <c r="AE144" s="58">
        <v>49446.909999999996</v>
      </c>
      <c r="AF144" s="58">
        <v>19427.87</v>
      </c>
      <c r="AG144" s="58">
        <v>0</v>
      </c>
      <c r="AH144" s="58">
        <v>1434392.75</v>
      </c>
      <c r="AI144" s="58">
        <v>77312</v>
      </c>
      <c r="AJ144" s="58">
        <v>8539.9</v>
      </c>
      <c r="AK144" s="58">
        <v>637.58000000000004</v>
      </c>
      <c r="AL144" s="58">
        <v>7043.43</v>
      </c>
      <c r="AM144" s="58">
        <v>3320.56</v>
      </c>
      <c r="AN144" s="58">
        <v>6791.66</v>
      </c>
      <c r="AO144" s="58">
        <v>1739.23</v>
      </c>
      <c r="AP144" s="58">
        <v>37669.300000000003</v>
      </c>
      <c r="AQ144" s="58">
        <v>281119.52</v>
      </c>
      <c r="AR144" s="58">
        <v>103148.84</v>
      </c>
      <c r="AS144" s="58">
        <v>27276.840000000004</v>
      </c>
      <c r="AT144" s="58">
        <v>21142.679999999997</v>
      </c>
      <c r="AU144" s="58">
        <v>107965.31999999999</v>
      </c>
      <c r="AV144" s="58">
        <v>47304.789999999994</v>
      </c>
      <c r="AW144" s="58">
        <v>0</v>
      </c>
      <c r="AX144" s="58">
        <v>10485.34</v>
      </c>
      <c r="AY144" s="58">
        <v>47008.19</v>
      </c>
      <c r="AZ144" s="58">
        <v>4755.2699999999995</v>
      </c>
      <c r="BA144" s="58">
        <v>7866.17</v>
      </c>
      <c r="BB144" s="58">
        <v>49446.909999999996</v>
      </c>
      <c r="BC144" s="58">
        <v>0</v>
      </c>
      <c r="BD144" s="58">
        <v>48109.49</v>
      </c>
      <c r="BE144" s="58">
        <v>0</v>
      </c>
      <c r="BF144" s="58">
        <v>55268.289999999994</v>
      </c>
      <c r="BG144" s="58">
        <v>25971.79</v>
      </c>
      <c r="BH144" s="58">
        <v>25481.119999999999</v>
      </c>
      <c r="BI144" s="58">
        <v>93819.889999999985</v>
      </c>
      <c r="BJ144" s="58">
        <v>1185742.17</v>
      </c>
      <c r="BK144" s="58">
        <v>79074.77</v>
      </c>
      <c r="BL144" s="58">
        <v>40422.46</v>
      </c>
      <c r="BM144" s="58">
        <v>34028.17</v>
      </c>
      <c r="BN144" s="58">
        <v>8046.75</v>
      </c>
      <c r="BO144" s="58">
        <v>23477.94</v>
      </c>
      <c r="BP144" s="58">
        <v>61242.909999999996</v>
      </c>
      <c r="BQ144" s="58">
        <v>17023.449999999997</v>
      </c>
      <c r="BR144" s="58">
        <v>10056</v>
      </c>
      <c r="BS144" s="58">
        <v>2662.34</v>
      </c>
      <c r="BT144" s="58">
        <v>5277.02</v>
      </c>
      <c r="BU144" s="58">
        <v>104289.13999999998</v>
      </c>
      <c r="BV144" s="58">
        <v>12873.84</v>
      </c>
      <c r="BW144" s="58">
        <v>26516.95</v>
      </c>
      <c r="BX144" s="58">
        <v>11448.72</v>
      </c>
      <c r="BY144" s="58">
        <v>28587.41</v>
      </c>
      <c r="BZ144" s="58">
        <v>20495.79</v>
      </c>
      <c r="CA144" s="58">
        <v>10704.18</v>
      </c>
      <c r="CB144" s="58">
        <v>33503.82</v>
      </c>
      <c r="CC144" s="58">
        <v>15339.43</v>
      </c>
      <c r="CD144" s="58">
        <v>13026.02</v>
      </c>
      <c r="CE144" s="58">
        <v>39617.58</v>
      </c>
      <c r="CF144" s="58">
        <v>19740.47</v>
      </c>
      <c r="CG144" s="58">
        <v>11307.97</v>
      </c>
      <c r="CH144" s="58">
        <v>12377.45</v>
      </c>
      <c r="CI144" s="58">
        <v>21309.18</v>
      </c>
      <c r="CJ144" s="58">
        <v>9043.4</v>
      </c>
      <c r="CK144" s="58">
        <v>24148.55</v>
      </c>
      <c r="CL144" s="58">
        <v>10883.54</v>
      </c>
      <c r="CM144" s="58">
        <v>10630.9</v>
      </c>
      <c r="CN144" s="58">
        <v>10522.14</v>
      </c>
      <c r="CO144" s="58">
        <v>5370.48</v>
      </c>
      <c r="CP144" s="58">
        <v>14380.34</v>
      </c>
      <c r="CQ144" s="58">
        <v>4663.7000000000007</v>
      </c>
      <c r="CR144" s="58">
        <v>10795.9</v>
      </c>
      <c r="CS144" s="58">
        <v>3503.36</v>
      </c>
      <c r="CT144" s="58">
        <v>9574.98</v>
      </c>
      <c r="CU144" s="58">
        <v>20875.16</v>
      </c>
      <c r="CV144" s="58">
        <v>10339.11</v>
      </c>
      <c r="CW144" s="58">
        <v>2579.46</v>
      </c>
      <c r="CX144" s="58">
        <v>5973.08</v>
      </c>
      <c r="CY144" s="58">
        <v>10871.14</v>
      </c>
      <c r="CZ144" s="58">
        <v>4662.7</v>
      </c>
      <c r="DA144" s="58">
        <v>7438.89</v>
      </c>
      <c r="DB144" s="58">
        <v>14785.1</v>
      </c>
      <c r="DC144" s="58">
        <v>10862</v>
      </c>
      <c r="DD144" s="58">
        <v>11511.57</v>
      </c>
      <c r="DE144" s="58">
        <v>14275.27</v>
      </c>
      <c r="DF144" s="58">
        <v>6217.8200000000006</v>
      </c>
      <c r="DG144" s="58">
        <v>6336.47</v>
      </c>
      <c r="DH144" s="58">
        <v>10663.31</v>
      </c>
      <c r="DI144" s="58">
        <v>9208.7000000000007</v>
      </c>
      <c r="DJ144" s="58">
        <v>12099</v>
      </c>
      <c r="DK144" s="58">
        <v>10179</v>
      </c>
      <c r="DL144" s="58">
        <v>7183</v>
      </c>
      <c r="DM144" s="58">
        <v>30270.18</v>
      </c>
      <c r="DN144" s="58">
        <v>3430</v>
      </c>
      <c r="DO144" s="58">
        <v>19354.48</v>
      </c>
      <c r="DP144" s="58">
        <v>8017</v>
      </c>
      <c r="DQ144" s="58">
        <v>11650.5</v>
      </c>
      <c r="DR144" s="58">
        <v>7321.48</v>
      </c>
      <c r="DS144" s="58">
        <v>41854.76</v>
      </c>
      <c r="DT144" s="58">
        <v>9076.07</v>
      </c>
      <c r="DU144" s="58">
        <v>2813.2</v>
      </c>
      <c r="DV144" s="58">
        <v>8302.6</v>
      </c>
      <c r="DW144" s="58">
        <v>45570.02</v>
      </c>
      <c r="DX144" s="58">
        <v>20345.03</v>
      </c>
      <c r="DY144" s="58">
        <v>1033</v>
      </c>
      <c r="DZ144" s="58">
        <v>1980</v>
      </c>
      <c r="EA144" s="58">
        <v>5571.9</v>
      </c>
      <c r="EB144" s="58">
        <v>417.6</v>
      </c>
      <c r="EC144" s="58">
        <v>0</v>
      </c>
      <c r="ED144" s="58">
        <v>5642</v>
      </c>
      <c r="EE144" s="58">
        <v>8405.52</v>
      </c>
      <c r="EF144" s="58">
        <v>99</v>
      </c>
      <c r="EG144" s="58">
        <v>1280</v>
      </c>
      <c r="EH144" s="58">
        <v>1280</v>
      </c>
    </row>
    <row r="145" spans="1:138">
      <c r="A145" s="54" t="s">
        <v>329</v>
      </c>
      <c r="B145" s="54" t="s">
        <v>330</v>
      </c>
      <c r="C145" s="55">
        <v>129675.76999999999</v>
      </c>
      <c r="D145" s="56">
        <v>0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9433.9699999999993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  <c r="U145" s="56">
        <v>0</v>
      </c>
      <c r="V145" s="56">
        <v>0</v>
      </c>
      <c r="W145" s="56">
        <v>0</v>
      </c>
      <c r="X145" s="56">
        <v>0</v>
      </c>
      <c r="Y145" s="56">
        <v>0</v>
      </c>
      <c r="Z145" s="57">
        <v>0</v>
      </c>
      <c r="AA145" s="57">
        <v>0</v>
      </c>
      <c r="AB145" s="58">
        <v>0</v>
      </c>
      <c r="AC145" s="58">
        <v>114581.43</v>
      </c>
      <c r="AD145" s="58">
        <v>0</v>
      </c>
      <c r="AE145" s="58">
        <v>0</v>
      </c>
      <c r="AF145" s="59">
        <v>0</v>
      </c>
      <c r="AG145" s="59">
        <v>0</v>
      </c>
      <c r="AH145" s="58">
        <v>5660.37</v>
      </c>
      <c r="AI145" s="57">
        <v>0</v>
      </c>
      <c r="AJ145" s="57">
        <v>0</v>
      </c>
      <c r="AK145" s="57">
        <v>0</v>
      </c>
      <c r="AL145" s="57">
        <v>0</v>
      </c>
      <c r="AM145" s="57">
        <v>0</v>
      </c>
      <c r="AN145" s="57">
        <v>0</v>
      </c>
      <c r="AO145" s="57">
        <v>0</v>
      </c>
      <c r="AP145" s="57">
        <v>0</v>
      </c>
      <c r="AQ145" s="57">
        <v>114581.43</v>
      </c>
      <c r="AR145" s="57">
        <v>0</v>
      </c>
      <c r="AS145" s="57">
        <v>0</v>
      </c>
      <c r="AT145" s="57">
        <v>0</v>
      </c>
      <c r="AU145" s="57">
        <v>0</v>
      </c>
      <c r="AV145" s="57">
        <v>0</v>
      </c>
      <c r="AW145" s="57">
        <v>0</v>
      </c>
      <c r="AX145" s="57">
        <v>0</v>
      </c>
      <c r="AY145" s="57">
        <v>0</v>
      </c>
      <c r="AZ145" s="57">
        <v>0</v>
      </c>
      <c r="BA145" s="57">
        <v>0</v>
      </c>
      <c r="BB145" s="57">
        <v>0</v>
      </c>
      <c r="BC145" s="57">
        <v>0</v>
      </c>
      <c r="BD145" s="57">
        <v>0</v>
      </c>
      <c r="BE145" s="57">
        <v>0</v>
      </c>
      <c r="BF145" s="57">
        <v>0</v>
      </c>
      <c r="BG145" s="57">
        <v>0</v>
      </c>
      <c r="BH145" s="57">
        <v>0</v>
      </c>
      <c r="BI145" s="57">
        <v>0</v>
      </c>
      <c r="BJ145" s="58">
        <v>5660.37</v>
      </c>
      <c r="BK145" s="57">
        <v>0</v>
      </c>
      <c r="BL145" s="57">
        <v>0</v>
      </c>
      <c r="BM145" s="57">
        <v>0</v>
      </c>
      <c r="BN145" s="57">
        <v>0</v>
      </c>
      <c r="BO145" s="57">
        <v>0</v>
      </c>
      <c r="BP145" s="57">
        <v>0</v>
      </c>
      <c r="BQ145" s="57">
        <v>0</v>
      </c>
      <c r="BR145" s="57">
        <v>1886.79</v>
      </c>
      <c r="BS145" s="57">
        <v>0</v>
      </c>
      <c r="BT145" s="57">
        <v>0</v>
      </c>
      <c r="BU145" s="57">
        <v>0</v>
      </c>
      <c r="BV145" s="57">
        <v>0</v>
      </c>
      <c r="BW145" s="57">
        <v>0</v>
      </c>
      <c r="BX145" s="57">
        <v>0</v>
      </c>
      <c r="BY145" s="57">
        <v>0</v>
      </c>
      <c r="BZ145" s="57">
        <v>0</v>
      </c>
      <c r="CA145" s="57">
        <v>0</v>
      </c>
      <c r="CB145" s="57">
        <v>0</v>
      </c>
      <c r="CC145" s="57">
        <v>0</v>
      </c>
      <c r="CD145" s="57">
        <v>0</v>
      </c>
      <c r="CE145" s="57">
        <v>0</v>
      </c>
      <c r="CF145" s="57">
        <v>0</v>
      </c>
      <c r="CG145" s="57">
        <v>0</v>
      </c>
      <c r="CH145" s="57">
        <v>0</v>
      </c>
      <c r="CI145" s="57">
        <v>0</v>
      </c>
      <c r="CJ145" s="57">
        <v>0</v>
      </c>
      <c r="CK145" s="57">
        <v>0</v>
      </c>
      <c r="CL145" s="57">
        <v>0</v>
      </c>
      <c r="CM145" s="57">
        <v>0</v>
      </c>
      <c r="CN145" s="57">
        <v>0</v>
      </c>
      <c r="CO145" s="57">
        <v>0</v>
      </c>
      <c r="CP145" s="57">
        <v>0</v>
      </c>
      <c r="CQ145" s="57">
        <v>0</v>
      </c>
      <c r="CR145" s="57">
        <v>1886.79</v>
      </c>
      <c r="CS145" s="57">
        <v>0</v>
      </c>
      <c r="CT145" s="57">
        <v>0</v>
      </c>
      <c r="CU145" s="57">
        <v>0</v>
      </c>
      <c r="CV145" s="57">
        <v>0</v>
      </c>
      <c r="CW145" s="57">
        <v>0</v>
      </c>
      <c r="CX145" s="57">
        <v>0</v>
      </c>
      <c r="CY145" s="57">
        <v>0</v>
      </c>
      <c r="CZ145" s="57">
        <v>0</v>
      </c>
      <c r="DA145" s="57">
        <v>0</v>
      </c>
      <c r="DB145" s="57">
        <v>0</v>
      </c>
      <c r="DC145" s="57">
        <v>0</v>
      </c>
      <c r="DD145" s="57">
        <v>0</v>
      </c>
      <c r="DE145" s="57">
        <v>0</v>
      </c>
      <c r="DF145" s="57">
        <v>0</v>
      </c>
      <c r="DG145" s="57">
        <v>0</v>
      </c>
      <c r="DH145" s="57">
        <v>0</v>
      </c>
      <c r="DI145" s="57">
        <v>0</v>
      </c>
      <c r="DJ145" s="57">
        <v>0</v>
      </c>
      <c r="DK145" s="57">
        <v>0</v>
      </c>
      <c r="DL145" s="57">
        <v>0</v>
      </c>
      <c r="DM145" s="57">
        <v>0</v>
      </c>
      <c r="DN145" s="57">
        <v>0</v>
      </c>
      <c r="DO145" s="57">
        <v>0</v>
      </c>
      <c r="DP145" s="57">
        <v>0</v>
      </c>
      <c r="DQ145" s="57">
        <v>0</v>
      </c>
      <c r="DR145" s="57">
        <v>0</v>
      </c>
      <c r="DS145" s="57">
        <v>0</v>
      </c>
      <c r="DT145" s="57">
        <v>0</v>
      </c>
      <c r="DU145" s="57">
        <v>0</v>
      </c>
      <c r="DV145" s="57">
        <v>0</v>
      </c>
      <c r="DW145" s="57">
        <v>0</v>
      </c>
      <c r="DX145" s="57">
        <v>0</v>
      </c>
      <c r="DY145" s="57">
        <v>1886.79</v>
      </c>
      <c r="DZ145" s="57">
        <v>0</v>
      </c>
      <c r="EA145" s="57">
        <v>0</v>
      </c>
      <c r="EB145" s="57">
        <v>0</v>
      </c>
      <c r="EC145" s="57">
        <v>0</v>
      </c>
      <c r="ED145" s="57">
        <v>0</v>
      </c>
      <c r="EE145" s="57">
        <v>0</v>
      </c>
      <c r="EF145" s="57">
        <v>0</v>
      </c>
      <c r="EG145" s="57">
        <v>0</v>
      </c>
      <c r="EH145" s="57">
        <v>0</v>
      </c>
    </row>
    <row r="146" spans="1:138">
      <c r="A146" s="54" t="s">
        <v>329</v>
      </c>
      <c r="B146" s="54" t="s">
        <v>331</v>
      </c>
      <c r="C146" s="55">
        <v>351360.99999999994</v>
      </c>
      <c r="D146" s="56">
        <v>0</v>
      </c>
      <c r="E146" s="56">
        <v>0</v>
      </c>
      <c r="F146" s="56">
        <v>0</v>
      </c>
      <c r="G146" s="56">
        <v>88125.37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344.2</v>
      </c>
      <c r="Q146" s="56">
        <v>0</v>
      </c>
      <c r="R146" s="56">
        <v>0</v>
      </c>
      <c r="S146" s="56">
        <v>4739.63</v>
      </c>
      <c r="T146" s="56">
        <v>0</v>
      </c>
      <c r="U146" s="56">
        <v>0</v>
      </c>
      <c r="V146" s="56">
        <v>0</v>
      </c>
      <c r="W146" s="56">
        <v>0</v>
      </c>
      <c r="X146" s="56">
        <v>0</v>
      </c>
      <c r="Y146" s="56">
        <v>0</v>
      </c>
      <c r="Z146" s="57">
        <v>0</v>
      </c>
      <c r="AA146" s="57">
        <v>0</v>
      </c>
      <c r="AB146" s="58">
        <v>22628</v>
      </c>
      <c r="AC146" s="58">
        <v>9354.4500000000007</v>
      </c>
      <c r="AD146" s="58">
        <v>0</v>
      </c>
      <c r="AE146" s="58">
        <v>2389.1799999999998</v>
      </c>
      <c r="AF146" s="59">
        <v>0</v>
      </c>
      <c r="AG146" s="59">
        <v>0</v>
      </c>
      <c r="AH146" s="58">
        <v>223780.16999999995</v>
      </c>
      <c r="AI146" s="57">
        <v>22628</v>
      </c>
      <c r="AJ146" s="57">
        <v>0</v>
      </c>
      <c r="AK146" s="57">
        <v>0</v>
      </c>
      <c r="AL146" s="57">
        <v>0</v>
      </c>
      <c r="AM146" s="57">
        <v>0</v>
      </c>
      <c r="AN146" s="57">
        <v>0</v>
      </c>
      <c r="AO146" s="57">
        <v>0</v>
      </c>
      <c r="AP146" s="57">
        <v>0</v>
      </c>
      <c r="AQ146" s="57">
        <v>5564.07</v>
      </c>
      <c r="AR146" s="57">
        <v>3790.38</v>
      </c>
      <c r="AS146" s="57">
        <v>0</v>
      </c>
      <c r="AT146" s="57">
        <v>0</v>
      </c>
      <c r="AU146" s="57">
        <v>0</v>
      </c>
      <c r="AV146" s="57">
        <v>0</v>
      </c>
      <c r="AW146" s="57">
        <v>0</v>
      </c>
      <c r="AX146" s="57">
        <v>0</v>
      </c>
      <c r="AY146" s="57">
        <v>0</v>
      </c>
      <c r="AZ146" s="57">
        <v>0</v>
      </c>
      <c r="BA146" s="57">
        <v>0</v>
      </c>
      <c r="BB146" s="57">
        <v>2389.1799999999998</v>
      </c>
      <c r="BC146" s="57">
        <v>0</v>
      </c>
      <c r="BD146" s="57">
        <v>8355.43</v>
      </c>
      <c r="BE146" s="57">
        <v>0</v>
      </c>
      <c r="BF146" s="57">
        <v>0</v>
      </c>
      <c r="BG146" s="57">
        <v>0</v>
      </c>
      <c r="BH146" s="57">
        <v>0</v>
      </c>
      <c r="BI146" s="57">
        <v>8675.1</v>
      </c>
      <c r="BJ146" s="58">
        <v>206749.63999999996</v>
      </c>
      <c r="BK146" s="57">
        <v>16511.349999999999</v>
      </c>
      <c r="BL146" s="57">
        <v>5945.55</v>
      </c>
      <c r="BM146" s="57">
        <v>2038.79</v>
      </c>
      <c r="BN146" s="57">
        <v>0</v>
      </c>
      <c r="BO146" s="57">
        <v>763</v>
      </c>
      <c r="BP146" s="57">
        <v>14512.19</v>
      </c>
      <c r="BQ146" s="57">
        <v>3698.87</v>
      </c>
      <c r="BR146" s="57">
        <v>15722.5</v>
      </c>
      <c r="BS146" s="57">
        <v>0</v>
      </c>
      <c r="BT146" s="57">
        <v>0</v>
      </c>
      <c r="BU146" s="57">
        <v>49819.86</v>
      </c>
      <c r="BV146" s="57">
        <v>0</v>
      </c>
      <c r="BW146" s="57">
        <v>6166.6</v>
      </c>
      <c r="BX146" s="57">
        <v>0</v>
      </c>
      <c r="BY146" s="57">
        <v>3477.62</v>
      </c>
      <c r="BZ146" s="57">
        <v>0</v>
      </c>
      <c r="CA146" s="57">
        <v>12633.98</v>
      </c>
      <c r="CB146" s="57">
        <v>0</v>
      </c>
      <c r="CC146" s="57">
        <v>4775</v>
      </c>
      <c r="CD146" s="57">
        <v>13899.7</v>
      </c>
      <c r="CE146" s="57">
        <v>11138.83</v>
      </c>
      <c r="CF146" s="57">
        <v>0</v>
      </c>
      <c r="CG146" s="57">
        <v>0</v>
      </c>
      <c r="CH146" s="57">
        <v>2427.1799999999998</v>
      </c>
      <c r="CI146" s="57">
        <v>1631.88</v>
      </c>
      <c r="CJ146" s="57">
        <v>0</v>
      </c>
      <c r="CK146" s="57">
        <v>1691.61</v>
      </c>
      <c r="CL146" s="57">
        <v>2439.27</v>
      </c>
      <c r="CM146" s="57">
        <v>1320</v>
      </c>
      <c r="CN146" s="57">
        <v>3834.47</v>
      </c>
      <c r="CO146" s="57">
        <v>0</v>
      </c>
      <c r="CP146" s="57">
        <v>4466.0200000000004</v>
      </c>
      <c r="CQ146" s="57">
        <v>431.41</v>
      </c>
      <c r="CR146" s="57">
        <v>2137</v>
      </c>
      <c r="CS146" s="57">
        <v>1400</v>
      </c>
      <c r="CT146" s="57">
        <v>1924.22</v>
      </c>
      <c r="CU146" s="57">
        <v>2256.46</v>
      </c>
      <c r="CV146" s="57">
        <v>500</v>
      </c>
      <c r="CW146" s="57">
        <v>1012.53</v>
      </c>
      <c r="CX146" s="57">
        <v>437.37</v>
      </c>
      <c r="CY146" s="57">
        <v>2176</v>
      </c>
      <c r="CZ146" s="57">
        <v>0</v>
      </c>
      <c r="DA146" s="57">
        <v>0</v>
      </c>
      <c r="DB146" s="57">
        <v>0</v>
      </c>
      <c r="DC146" s="57">
        <v>258.39999999999998</v>
      </c>
      <c r="DD146" s="57">
        <v>0</v>
      </c>
      <c r="DE146" s="57">
        <v>0</v>
      </c>
      <c r="DF146" s="57">
        <v>789.23</v>
      </c>
      <c r="DG146" s="57">
        <v>509.1</v>
      </c>
      <c r="DH146" s="57">
        <v>0</v>
      </c>
      <c r="DI146" s="57">
        <v>0</v>
      </c>
      <c r="DJ146" s="57">
        <v>0</v>
      </c>
      <c r="DK146" s="57">
        <v>0</v>
      </c>
      <c r="DL146" s="57">
        <v>0</v>
      </c>
      <c r="DM146" s="57">
        <v>222.2</v>
      </c>
      <c r="DN146" s="57">
        <v>0</v>
      </c>
      <c r="DO146" s="57">
        <v>1055</v>
      </c>
      <c r="DP146" s="57">
        <v>1420.21</v>
      </c>
      <c r="DQ146" s="57">
        <v>0</v>
      </c>
      <c r="DR146" s="57">
        <v>494</v>
      </c>
      <c r="DS146" s="57">
        <v>1284.19</v>
      </c>
      <c r="DT146" s="57">
        <v>758.98</v>
      </c>
      <c r="DU146" s="57">
        <v>1088.9000000000001</v>
      </c>
      <c r="DV146" s="57">
        <v>540.11</v>
      </c>
      <c r="DW146" s="57">
        <v>2209.23</v>
      </c>
      <c r="DX146" s="57">
        <v>0</v>
      </c>
      <c r="DY146" s="57">
        <v>749</v>
      </c>
      <c r="DZ146" s="57">
        <v>3641.27</v>
      </c>
      <c r="EA146" s="57">
        <v>436.81</v>
      </c>
      <c r="EB146" s="57">
        <v>0</v>
      </c>
      <c r="EC146" s="57">
        <v>0</v>
      </c>
      <c r="ED146" s="57">
        <v>0</v>
      </c>
      <c r="EE146" s="57">
        <v>0</v>
      </c>
      <c r="EF146" s="57">
        <v>103.75</v>
      </c>
      <c r="EG146" s="57">
        <v>0</v>
      </c>
      <c r="EH146" s="57">
        <v>0</v>
      </c>
    </row>
    <row r="147" spans="1:138">
      <c r="A147" s="54" t="s">
        <v>329</v>
      </c>
      <c r="B147" s="54" t="s">
        <v>332</v>
      </c>
      <c r="C147" s="55">
        <v>4885455.2899999991</v>
      </c>
      <c r="D147" s="56">
        <v>0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  <c r="U147" s="56">
        <v>0</v>
      </c>
      <c r="V147" s="56">
        <v>0</v>
      </c>
      <c r="W147" s="56">
        <v>0</v>
      </c>
      <c r="X147" s="56">
        <v>0</v>
      </c>
      <c r="Y147" s="56">
        <v>0</v>
      </c>
      <c r="Z147" s="57">
        <v>0</v>
      </c>
      <c r="AA147" s="57">
        <v>0</v>
      </c>
      <c r="AB147" s="58">
        <v>2519124</v>
      </c>
      <c r="AC147" s="58">
        <v>16492.95</v>
      </c>
      <c r="AD147" s="58">
        <v>0</v>
      </c>
      <c r="AE147" s="58">
        <v>0</v>
      </c>
      <c r="AF147" s="59">
        <v>0</v>
      </c>
      <c r="AG147" s="59">
        <v>0</v>
      </c>
      <c r="AH147" s="58">
        <v>2349838.3399999989</v>
      </c>
      <c r="AI147" s="57">
        <v>2519124</v>
      </c>
      <c r="AJ147" s="57">
        <v>0</v>
      </c>
      <c r="AK147" s="57">
        <v>0</v>
      </c>
      <c r="AL147" s="57">
        <v>0</v>
      </c>
      <c r="AM147" s="57">
        <v>0</v>
      </c>
      <c r="AN147" s="57">
        <v>0</v>
      </c>
      <c r="AO147" s="57">
        <v>0</v>
      </c>
      <c r="AP147" s="57">
        <v>0</v>
      </c>
      <c r="AQ147" s="57">
        <v>0</v>
      </c>
      <c r="AR147" s="57">
        <v>16492.95</v>
      </c>
      <c r="AS147" s="57">
        <v>0</v>
      </c>
      <c r="AT147" s="57">
        <v>0</v>
      </c>
      <c r="AU147" s="57">
        <v>0</v>
      </c>
      <c r="AV147" s="57">
        <v>0</v>
      </c>
      <c r="AW147" s="57">
        <v>0</v>
      </c>
      <c r="AX147" s="57">
        <v>0</v>
      </c>
      <c r="AY147" s="57">
        <v>0</v>
      </c>
      <c r="AZ147" s="57">
        <v>0</v>
      </c>
      <c r="BA147" s="57">
        <v>0</v>
      </c>
      <c r="BB147" s="57">
        <v>0</v>
      </c>
      <c r="BC147" s="57">
        <v>0</v>
      </c>
      <c r="BD147" s="57">
        <v>57142.84</v>
      </c>
      <c r="BE147" s="57">
        <v>0</v>
      </c>
      <c r="BF147" s="57">
        <v>0</v>
      </c>
      <c r="BG147" s="57">
        <v>0</v>
      </c>
      <c r="BH147" s="57">
        <v>21830</v>
      </c>
      <c r="BI147" s="57">
        <v>0</v>
      </c>
      <c r="BJ147" s="58">
        <v>2270865.4999999991</v>
      </c>
      <c r="BK147" s="57">
        <v>51670</v>
      </c>
      <c r="BL147" s="57">
        <v>0</v>
      </c>
      <c r="BM147" s="57">
        <v>69653.33</v>
      </c>
      <c r="BN147" s="57">
        <v>55555.55</v>
      </c>
      <c r="BO147" s="57">
        <v>170409.62</v>
      </c>
      <c r="BP147" s="57">
        <v>30095.39</v>
      </c>
      <c r="BQ147" s="57">
        <v>17867.71</v>
      </c>
      <c r="BR147" s="57">
        <v>42146.03</v>
      </c>
      <c r="BS147" s="57">
        <v>88809.52</v>
      </c>
      <c r="BT147" s="57">
        <v>107814.39999999999</v>
      </c>
      <c r="BU147" s="57">
        <v>143333.32999999999</v>
      </c>
      <c r="BV147" s="57">
        <v>74535.61</v>
      </c>
      <c r="BW147" s="57">
        <v>108175.24</v>
      </c>
      <c r="BX147" s="57">
        <v>0</v>
      </c>
      <c r="BY147" s="57">
        <v>22589.279999999999</v>
      </c>
      <c r="BZ147" s="57">
        <v>10500</v>
      </c>
      <c r="CA147" s="57">
        <v>24738.66</v>
      </c>
      <c r="CB147" s="57">
        <v>26126.97</v>
      </c>
      <c r="CC147" s="57">
        <v>41157.93</v>
      </c>
      <c r="CD147" s="57">
        <v>9680</v>
      </c>
      <c r="CE147" s="57">
        <v>17168.25</v>
      </c>
      <c r="CF147" s="57">
        <v>37603.050000000003</v>
      </c>
      <c r="CG147" s="57">
        <v>25595.14</v>
      </c>
      <c r="CH147" s="57">
        <v>11590.15</v>
      </c>
      <c r="CI147" s="57">
        <v>11592</v>
      </c>
      <c r="CJ147" s="57">
        <v>11730.16</v>
      </c>
      <c r="CK147" s="57">
        <v>9487.5</v>
      </c>
      <c r="CL147" s="57">
        <v>14579.95</v>
      </c>
      <c r="CM147" s="57">
        <v>11333.37</v>
      </c>
      <c r="CN147" s="57">
        <v>21679.25</v>
      </c>
      <c r="CO147" s="57">
        <v>3296.66</v>
      </c>
      <c r="CP147" s="57">
        <v>11229.37</v>
      </c>
      <c r="CQ147" s="57">
        <v>3797.45</v>
      </c>
      <c r="CR147" s="57">
        <v>5983.33</v>
      </c>
      <c r="CS147" s="57">
        <v>11410</v>
      </c>
      <c r="CT147" s="57">
        <v>84121.55</v>
      </c>
      <c r="CU147" s="57">
        <v>0</v>
      </c>
      <c r="CV147" s="57">
        <v>28000</v>
      </c>
      <c r="CW147" s="57">
        <v>15985</v>
      </c>
      <c r="CX147" s="57">
        <v>19833.45</v>
      </c>
      <c r="CY147" s="57">
        <v>21032.76</v>
      </c>
      <c r="CZ147" s="57">
        <v>9634.2099999999991</v>
      </c>
      <c r="DA147" s="57">
        <v>15096.59</v>
      </c>
      <c r="DB147" s="57">
        <v>22934.27</v>
      </c>
      <c r="DC147" s="57">
        <v>24319.96</v>
      </c>
      <c r="DD147" s="57">
        <v>9804.17</v>
      </c>
      <c r="DE147" s="57">
        <v>13333.33</v>
      </c>
      <c r="DF147" s="57">
        <v>12652</v>
      </c>
      <c r="DG147" s="57">
        <v>11402.64</v>
      </c>
      <c r="DH147" s="57">
        <v>10560</v>
      </c>
      <c r="DI147" s="57">
        <v>8707.59</v>
      </c>
      <c r="DJ147" s="57">
        <v>10000</v>
      </c>
      <c r="DK147" s="57">
        <v>7236.04</v>
      </c>
      <c r="DL147" s="57">
        <v>11616.69</v>
      </c>
      <c r="DM147" s="57">
        <v>13323.17</v>
      </c>
      <c r="DN147" s="57">
        <v>16338.26</v>
      </c>
      <c r="DO147" s="57">
        <v>6600</v>
      </c>
      <c r="DP147" s="57">
        <v>12141.2</v>
      </c>
      <c r="DQ147" s="57">
        <v>11044.02</v>
      </c>
      <c r="DR147" s="57">
        <v>18650.79</v>
      </c>
      <c r="DS147" s="57">
        <v>31746.03</v>
      </c>
      <c r="DT147" s="57">
        <v>15840.5</v>
      </c>
      <c r="DU147" s="57">
        <v>40380.949999999997</v>
      </c>
      <c r="DV147" s="57">
        <v>7500</v>
      </c>
      <c r="DW147" s="57">
        <v>123025.69</v>
      </c>
      <c r="DX147" s="57">
        <v>9166.66</v>
      </c>
      <c r="DY147" s="57">
        <v>17460.32</v>
      </c>
      <c r="DZ147" s="57">
        <v>9401.67</v>
      </c>
      <c r="EA147" s="57">
        <v>74601.919999999998</v>
      </c>
      <c r="EB147" s="57">
        <v>28487.9</v>
      </c>
      <c r="EC147" s="57">
        <v>23601.16</v>
      </c>
      <c r="ED147" s="57">
        <v>0</v>
      </c>
      <c r="EE147" s="57">
        <v>75208</v>
      </c>
      <c r="EF147" s="57">
        <v>51731.01</v>
      </c>
      <c r="EG147" s="57">
        <v>31744.04</v>
      </c>
      <c r="EH147" s="57">
        <v>13667.76</v>
      </c>
    </row>
    <row r="148" spans="1:138">
      <c r="A148" s="54" t="s">
        <v>329</v>
      </c>
      <c r="B148" s="54" t="s">
        <v>304</v>
      </c>
      <c r="C148" s="55">
        <v>596908.65999999992</v>
      </c>
      <c r="D148" s="56">
        <v>0</v>
      </c>
      <c r="E148" s="56">
        <v>0</v>
      </c>
      <c r="F148" s="56">
        <v>0</v>
      </c>
      <c r="G148" s="56">
        <v>42390.11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213.24</v>
      </c>
      <c r="Q148" s="56">
        <v>0</v>
      </c>
      <c r="R148" s="56">
        <v>3200</v>
      </c>
      <c r="S148" s="56">
        <v>2963.58</v>
      </c>
      <c r="T148" s="56">
        <v>0</v>
      </c>
      <c r="U148" s="56">
        <v>0</v>
      </c>
      <c r="V148" s="56">
        <v>0</v>
      </c>
      <c r="W148" s="56">
        <v>0</v>
      </c>
      <c r="X148" s="56">
        <v>0</v>
      </c>
      <c r="Y148" s="56">
        <v>0</v>
      </c>
      <c r="Z148" s="57">
        <v>0</v>
      </c>
      <c r="AA148" s="57">
        <v>0</v>
      </c>
      <c r="AB148" s="58">
        <v>277104</v>
      </c>
      <c r="AC148" s="58">
        <v>6756.47</v>
      </c>
      <c r="AD148" s="58">
        <v>0</v>
      </c>
      <c r="AE148" s="58">
        <v>6930.13</v>
      </c>
      <c r="AF148" s="59">
        <v>0</v>
      </c>
      <c r="AG148" s="59">
        <v>0</v>
      </c>
      <c r="AH148" s="58">
        <v>257351.13</v>
      </c>
      <c r="AI148" s="57">
        <v>277104</v>
      </c>
      <c r="AJ148" s="57">
        <v>0</v>
      </c>
      <c r="AK148" s="57">
        <v>0</v>
      </c>
      <c r="AL148" s="57">
        <v>0</v>
      </c>
      <c r="AM148" s="57">
        <v>0</v>
      </c>
      <c r="AN148" s="57">
        <v>0</v>
      </c>
      <c r="AO148" s="57">
        <v>0</v>
      </c>
      <c r="AP148" s="57">
        <v>148.80000000000001</v>
      </c>
      <c r="AQ148" s="57">
        <v>3281.5</v>
      </c>
      <c r="AR148" s="57">
        <v>2157.66</v>
      </c>
      <c r="AS148" s="57">
        <v>0</v>
      </c>
      <c r="AT148" s="57">
        <v>0</v>
      </c>
      <c r="AU148" s="57">
        <v>870.91</v>
      </c>
      <c r="AV148" s="57">
        <v>297.60000000000002</v>
      </c>
      <c r="AW148" s="57">
        <v>0</v>
      </c>
      <c r="AX148" s="57">
        <v>0</v>
      </c>
      <c r="AY148" s="57">
        <v>0</v>
      </c>
      <c r="AZ148" s="57">
        <v>0</v>
      </c>
      <c r="BA148" s="57">
        <v>0</v>
      </c>
      <c r="BB148" s="57">
        <v>6930.13</v>
      </c>
      <c r="BC148" s="57">
        <v>0</v>
      </c>
      <c r="BD148" s="57">
        <v>14481.94</v>
      </c>
      <c r="BE148" s="57">
        <v>0</v>
      </c>
      <c r="BF148" s="57">
        <v>0</v>
      </c>
      <c r="BG148" s="57">
        <v>0</v>
      </c>
      <c r="BH148" s="57">
        <v>2178</v>
      </c>
      <c r="BI148" s="57">
        <v>12966.46</v>
      </c>
      <c r="BJ148" s="58">
        <v>227724.73</v>
      </c>
      <c r="BK148" s="57">
        <v>8486.15</v>
      </c>
      <c r="BL148" s="57">
        <v>0</v>
      </c>
      <c r="BM148" s="57">
        <v>0</v>
      </c>
      <c r="BN148" s="57">
        <v>0</v>
      </c>
      <c r="BO148" s="57">
        <v>0</v>
      </c>
      <c r="BP148" s="57">
        <v>4905.66</v>
      </c>
      <c r="BQ148" s="57">
        <v>1733.98</v>
      </c>
      <c r="BR148" s="57">
        <v>3800</v>
      </c>
      <c r="BS148" s="57">
        <v>0</v>
      </c>
      <c r="BT148" s="57">
        <v>0</v>
      </c>
      <c r="BU148" s="57">
        <v>9514.56</v>
      </c>
      <c r="BV148" s="57">
        <v>0</v>
      </c>
      <c r="BW148" s="57">
        <v>18772.150000000001</v>
      </c>
      <c r="BX148" s="57">
        <v>7700</v>
      </c>
      <c r="BY148" s="57">
        <v>2800</v>
      </c>
      <c r="BZ148" s="57">
        <v>0</v>
      </c>
      <c r="CA148" s="57">
        <v>15487.38</v>
      </c>
      <c r="CB148" s="57">
        <v>13834.95</v>
      </c>
      <c r="CC148" s="57">
        <v>5562</v>
      </c>
      <c r="CD148" s="57">
        <v>14180</v>
      </c>
      <c r="CE148" s="57">
        <v>4360.76</v>
      </c>
      <c r="CF148" s="57">
        <v>6408</v>
      </c>
      <c r="CG148" s="57">
        <v>2099.04</v>
      </c>
      <c r="CH148" s="57">
        <v>0</v>
      </c>
      <c r="CI148" s="57">
        <v>1162.1400000000001</v>
      </c>
      <c r="CJ148" s="57">
        <v>0</v>
      </c>
      <c r="CK148" s="57">
        <v>0</v>
      </c>
      <c r="CL148" s="57">
        <v>0</v>
      </c>
      <c r="CM148" s="57">
        <v>2633.37</v>
      </c>
      <c r="CN148" s="57">
        <v>2148.9299999999998</v>
      </c>
      <c r="CO148" s="57">
        <v>3808.83</v>
      </c>
      <c r="CP148" s="57">
        <v>1100</v>
      </c>
      <c r="CQ148" s="57">
        <v>0</v>
      </c>
      <c r="CR148" s="57">
        <v>0</v>
      </c>
      <c r="CS148" s="57">
        <v>0</v>
      </c>
      <c r="CT148" s="57">
        <v>9887.09</v>
      </c>
      <c r="CU148" s="57">
        <v>3383.54</v>
      </c>
      <c r="CV148" s="57">
        <v>0</v>
      </c>
      <c r="CW148" s="57">
        <v>5354</v>
      </c>
      <c r="CX148" s="57">
        <v>9633.5400000000009</v>
      </c>
      <c r="CY148" s="57">
        <v>3613</v>
      </c>
      <c r="CZ148" s="57">
        <v>0</v>
      </c>
      <c r="DA148" s="57">
        <v>0</v>
      </c>
      <c r="DB148" s="57">
        <v>0</v>
      </c>
      <c r="DC148" s="57">
        <v>9619.7999999999993</v>
      </c>
      <c r="DD148" s="57">
        <v>840</v>
      </c>
      <c r="DE148" s="57">
        <v>4200</v>
      </c>
      <c r="DF148" s="57">
        <v>3663.1</v>
      </c>
      <c r="DG148" s="57">
        <v>3588.6</v>
      </c>
      <c r="DH148" s="57">
        <v>0</v>
      </c>
      <c r="DI148" s="57">
        <v>0</v>
      </c>
      <c r="DJ148" s="57">
        <v>0</v>
      </c>
      <c r="DK148" s="57">
        <v>0</v>
      </c>
      <c r="DL148" s="57">
        <v>1983.24</v>
      </c>
      <c r="DM148" s="57">
        <v>930.1</v>
      </c>
      <c r="DN148" s="57">
        <v>897</v>
      </c>
      <c r="DO148" s="57">
        <v>0</v>
      </c>
      <c r="DP148" s="57">
        <v>0</v>
      </c>
      <c r="DQ148" s="57">
        <v>0</v>
      </c>
      <c r="DR148" s="57">
        <v>1603.77</v>
      </c>
      <c r="DS148" s="57">
        <v>10533.5</v>
      </c>
      <c r="DT148" s="57">
        <v>0</v>
      </c>
      <c r="DU148" s="57">
        <v>0</v>
      </c>
      <c r="DV148" s="57">
        <v>850</v>
      </c>
      <c r="DW148" s="57">
        <v>7081.36</v>
      </c>
      <c r="DX148" s="57">
        <v>496.45</v>
      </c>
      <c r="DY148" s="57">
        <v>1900</v>
      </c>
      <c r="DZ148" s="57">
        <v>885.2</v>
      </c>
      <c r="EA148" s="57">
        <v>5474.78</v>
      </c>
      <c r="EB148" s="57">
        <v>3387.26</v>
      </c>
      <c r="EC148" s="57">
        <v>3000</v>
      </c>
      <c r="ED148" s="57">
        <v>0</v>
      </c>
      <c r="EE148" s="57">
        <v>0</v>
      </c>
      <c r="EF148" s="57">
        <v>4421.5</v>
      </c>
      <c r="EG148" s="57">
        <v>0</v>
      </c>
      <c r="EH148" s="57">
        <v>0</v>
      </c>
    </row>
    <row r="149" spans="1:138">
      <c r="A149" s="54" t="s">
        <v>329</v>
      </c>
      <c r="B149" s="54" t="s">
        <v>333</v>
      </c>
      <c r="C149" s="55">
        <v>201402.78999999998</v>
      </c>
      <c r="D149" s="56">
        <v>0</v>
      </c>
      <c r="E149" s="56">
        <v>0</v>
      </c>
      <c r="F149" s="56">
        <v>0</v>
      </c>
      <c r="G149" s="56">
        <v>33040.949999999997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  <c r="U149" s="56">
        <v>0</v>
      </c>
      <c r="V149" s="56">
        <v>0</v>
      </c>
      <c r="W149" s="56">
        <v>0</v>
      </c>
      <c r="X149" s="56">
        <v>0</v>
      </c>
      <c r="Y149" s="56">
        <v>0</v>
      </c>
      <c r="Z149" s="57">
        <v>0</v>
      </c>
      <c r="AA149" s="57">
        <v>0</v>
      </c>
      <c r="AB149" s="58">
        <v>0</v>
      </c>
      <c r="AC149" s="58">
        <v>0</v>
      </c>
      <c r="AD149" s="58">
        <v>0</v>
      </c>
      <c r="AE149" s="58">
        <v>2706.84</v>
      </c>
      <c r="AF149" s="59">
        <v>0</v>
      </c>
      <c r="AG149" s="59">
        <v>0</v>
      </c>
      <c r="AH149" s="58">
        <v>165655</v>
      </c>
      <c r="AI149" s="57">
        <v>0</v>
      </c>
      <c r="AJ149" s="57">
        <v>0</v>
      </c>
      <c r="AK149" s="57">
        <v>0</v>
      </c>
      <c r="AL149" s="57">
        <v>0</v>
      </c>
      <c r="AM149" s="57">
        <v>0</v>
      </c>
      <c r="AN149" s="57">
        <v>0</v>
      </c>
      <c r="AO149" s="57">
        <v>0</v>
      </c>
      <c r="AP149" s="57">
        <v>0</v>
      </c>
      <c r="AQ149" s="57">
        <v>0</v>
      </c>
      <c r="AR149" s="57">
        <v>0</v>
      </c>
      <c r="AS149" s="57">
        <v>0</v>
      </c>
      <c r="AT149" s="57">
        <v>0</v>
      </c>
      <c r="AU149" s="57">
        <v>0</v>
      </c>
      <c r="AV149" s="57">
        <v>0</v>
      </c>
      <c r="AW149" s="57">
        <v>0</v>
      </c>
      <c r="AX149" s="57">
        <v>0</v>
      </c>
      <c r="AY149" s="57">
        <v>0</v>
      </c>
      <c r="AZ149" s="57">
        <v>0</v>
      </c>
      <c r="BA149" s="57">
        <v>0</v>
      </c>
      <c r="BB149" s="57">
        <v>2706.84</v>
      </c>
      <c r="BC149" s="57">
        <v>0</v>
      </c>
      <c r="BD149" s="57">
        <v>0</v>
      </c>
      <c r="BE149" s="57">
        <v>0</v>
      </c>
      <c r="BF149" s="57">
        <v>0</v>
      </c>
      <c r="BG149" s="57">
        <v>0</v>
      </c>
      <c r="BH149" s="57">
        <v>14086.55</v>
      </c>
      <c r="BI149" s="57">
        <v>2866.07</v>
      </c>
      <c r="BJ149" s="58">
        <v>148702.38</v>
      </c>
      <c r="BK149" s="57">
        <v>6817.36</v>
      </c>
      <c r="BL149" s="57">
        <v>0</v>
      </c>
      <c r="BM149" s="57">
        <v>0</v>
      </c>
      <c r="BN149" s="57">
        <v>0</v>
      </c>
      <c r="BO149" s="57">
        <v>15740.57</v>
      </c>
      <c r="BP149" s="57">
        <v>6864.8</v>
      </c>
      <c r="BQ149" s="57">
        <v>2883.49</v>
      </c>
      <c r="BR149" s="57">
        <v>10485.44</v>
      </c>
      <c r="BS149" s="57">
        <v>0</v>
      </c>
      <c r="BT149" s="57">
        <v>3398.06</v>
      </c>
      <c r="BU149" s="57">
        <v>16766.48</v>
      </c>
      <c r="BV149" s="57">
        <v>6413.33</v>
      </c>
      <c r="BW149" s="57">
        <v>25072.41</v>
      </c>
      <c r="BX149" s="57">
        <v>0</v>
      </c>
      <c r="BY149" s="57">
        <v>3190.48</v>
      </c>
      <c r="BZ149" s="57">
        <v>0</v>
      </c>
      <c r="CA149" s="57">
        <v>10485.44</v>
      </c>
      <c r="CB149" s="57">
        <v>0</v>
      </c>
      <c r="CC149" s="57">
        <v>0</v>
      </c>
      <c r="CD149" s="57">
        <v>0</v>
      </c>
      <c r="CE149" s="57">
        <v>3500</v>
      </c>
      <c r="CF149" s="57">
        <v>11948.43</v>
      </c>
      <c r="CG149" s="57">
        <v>0</v>
      </c>
      <c r="CH149" s="57">
        <v>0</v>
      </c>
      <c r="CI149" s="57">
        <v>0</v>
      </c>
      <c r="CJ149" s="57">
        <v>0</v>
      </c>
      <c r="CK149" s="57">
        <v>0</v>
      </c>
      <c r="CL149" s="57">
        <v>0</v>
      </c>
      <c r="CM149" s="57">
        <v>0</v>
      </c>
      <c r="CN149" s="57">
        <v>0</v>
      </c>
      <c r="CO149" s="57">
        <v>0</v>
      </c>
      <c r="CP149" s="57">
        <v>0</v>
      </c>
      <c r="CQ149" s="57">
        <v>0</v>
      </c>
      <c r="CR149" s="57">
        <v>0</v>
      </c>
      <c r="CS149" s="57">
        <v>0</v>
      </c>
      <c r="CT149" s="57">
        <v>4374.8599999999997</v>
      </c>
      <c r="CU149" s="57">
        <v>10349.69</v>
      </c>
      <c r="CV149" s="57">
        <v>0</v>
      </c>
      <c r="CW149" s="57">
        <v>0</v>
      </c>
      <c r="CX149" s="57">
        <v>0</v>
      </c>
      <c r="CY149" s="57">
        <v>0</v>
      </c>
      <c r="CZ149" s="57">
        <v>0</v>
      </c>
      <c r="DA149" s="57">
        <v>0</v>
      </c>
      <c r="DB149" s="57">
        <v>0</v>
      </c>
      <c r="DC149" s="57">
        <v>0</v>
      </c>
      <c r="DD149" s="57">
        <v>0</v>
      </c>
      <c r="DE149" s="57">
        <v>0</v>
      </c>
      <c r="DF149" s="57">
        <v>0</v>
      </c>
      <c r="DG149" s="57">
        <v>0</v>
      </c>
      <c r="DH149" s="57">
        <v>0</v>
      </c>
      <c r="DI149" s="57">
        <v>0</v>
      </c>
      <c r="DJ149" s="57">
        <v>0</v>
      </c>
      <c r="DK149" s="57">
        <v>0</v>
      </c>
      <c r="DL149" s="57">
        <v>0</v>
      </c>
      <c r="DM149" s="57">
        <v>0</v>
      </c>
      <c r="DN149" s="57">
        <v>0</v>
      </c>
      <c r="DO149" s="57">
        <v>0</v>
      </c>
      <c r="DP149" s="57">
        <v>0</v>
      </c>
      <c r="DQ149" s="57">
        <v>0</v>
      </c>
      <c r="DR149" s="57">
        <v>0</v>
      </c>
      <c r="DS149" s="57">
        <v>0</v>
      </c>
      <c r="DT149" s="57">
        <v>0</v>
      </c>
      <c r="DU149" s="57">
        <v>0</v>
      </c>
      <c r="DV149" s="57">
        <v>0</v>
      </c>
      <c r="DW149" s="57">
        <v>3700</v>
      </c>
      <c r="DX149" s="57">
        <v>0</v>
      </c>
      <c r="DY149" s="57">
        <v>0</v>
      </c>
      <c r="DZ149" s="57">
        <v>0</v>
      </c>
      <c r="EA149" s="57">
        <v>0</v>
      </c>
      <c r="EB149" s="57">
        <v>4596.54</v>
      </c>
      <c r="EC149" s="57">
        <v>0</v>
      </c>
      <c r="ED149" s="57">
        <v>0</v>
      </c>
      <c r="EE149" s="57">
        <v>0</v>
      </c>
      <c r="EF149" s="57">
        <v>0</v>
      </c>
      <c r="EG149" s="57">
        <v>2115</v>
      </c>
      <c r="EH149" s="57">
        <v>0</v>
      </c>
    </row>
    <row r="150" spans="1:138">
      <c r="A150" s="54" t="s">
        <v>329</v>
      </c>
      <c r="B150" s="54" t="s">
        <v>28</v>
      </c>
      <c r="C150" s="55">
        <v>14691.89</v>
      </c>
      <c r="D150" s="56">
        <v>0</v>
      </c>
      <c r="E150" s="56">
        <v>0</v>
      </c>
      <c r="F150" s="56">
        <v>0</v>
      </c>
      <c r="G150" s="56">
        <v>4480</v>
      </c>
      <c r="H150" s="56">
        <v>1100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  <c r="U150" s="56">
        <v>0</v>
      </c>
      <c r="V150" s="56">
        <v>0</v>
      </c>
      <c r="W150" s="56">
        <v>0</v>
      </c>
      <c r="X150" s="56">
        <v>0</v>
      </c>
      <c r="Y150" s="56">
        <v>0</v>
      </c>
      <c r="Z150" s="57">
        <v>0</v>
      </c>
      <c r="AA150" s="57">
        <v>0</v>
      </c>
      <c r="AB150" s="58">
        <v>0</v>
      </c>
      <c r="AC150" s="58">
        <v>0</v>
      </c>
      <c r="AD150" s="58">
        <v>0</v>
      </c>
      <c r="AE150" s="58">
        <v>0</v>
      </c>
      <c r="AF150" s="59">
        <v>0</v>
      </c>
      <c r="AG150" s="59">
        <v>0</v>
      </c>
      <c r="AH150" s="58">
        <v>9111.89</v>
      </c>
      <c r="AI150" s="57">
        <v>0</v>
      </c>
      <c r="AJ150" s="57">
        <v>0</v>
      </c>
      <c r="AK150" s="57">
        <v>0</v>
      </c>
      <c r="AL150" s="57">
        <v>0</v>
      </c>
      <c r="AM150" s="57">
        <v>0</v>
      </c>
      <c r="AN150" s="57">
        <v>0</v>
      </c>
      <c r="AO150" s="57">
        <v>0</v>
      </c>
      <c r="AP150" s="57">
        <v>0</v>
      </c>
      <c r="AQ150" s="57">
        <v>0</v>
      </c>
      <c r="AR150" s="57">
        <v>0</v>
      </c>
      <c r="AS150" s="57">
        <v>0</v>
      </c>
      <c r="AT150" s="57">
        <v>0</v>
      </c>
      <c r="AU150" s="57">
        <v>0</v>
      </c>
      <c r="AV150" s="57">
        <v>0</v>
      </c>
      <c r="AW150" s="57">
        <v>0</v>
      </c>
      <c r="AX150" s="57">
        <v>0</v>
      </c>
      <c r="AY150" s="57">
        <v>0</v>
      </c>
      <c r="AZ150" s="57">
        <v>0</v>
      </c>
      <c r="BA150" s="57">
        <v>0</v>
      </c>
      <c r="BB150" s="57">
        <v>0</v>
      </c>
      <c r="BC150" s="57">
        <v>0</v>
      </c>
      <c r="BD150" s="57">
        <v>0</v>
      </c>
      <c r="BE150" s="57">
        <v>0</v>
      </c>
      <c r="BF150" s="57">
        <v>0</v>
      </c>
      <c r="BG150" s="57">
        <v>0</v>
      </c>
      <c r="BH150" s="57">
        <v>0</v>
      </c>
      <c r="BI150" s="57">
        <v>0</v>
      </c>
      <c r="BJ150" s="58">
        <v>9111.89</v>
      </c>
      <c r="BK150" s="57">
        <v>0</v>
      </c>
      <c r="BL150" s="57">
        <v>0</v>
      </c>
      <c r="BM150" s="57">
        <v>0</v>
      </c>
      <c r="BN150" s="57">
        <v>0</v>
      </c>
      <c r="BO150" s="57">
        <v>0</v>
      </c>
      <c r="BP150" s="57">
        <v>0</v>
      </c>
      <c r="BQ150" s="57">
        <v>0</v>
      </c>
      <c r="BR150" s="57">
        <v>0</v>
      </c>
      <c r="BS150" s="57">
        <v>0</v>
      </c>
      <c r="BT150" s="57">
        <v>0</v>
      </c>
      <c r="BU150" s="57">
        <v>5751.89</v>
      </c>
      <c r="BV150" s="57">
        <v>0</v>
      </c>
      <c r="BW150" s="57">
        <v>0</v>
      </c>
      <c r="BX150" s="57">
        <v>0</v>
      </c>
      <c r="BY150" s="57">
        <v>0</v>
      </c>
      <c r="BZ150" s="57">
        <v>0</v>
      </c>
      <c r="CA150" s="57">
        <v>0</v>
      </c>
      <c r="CB150" s="57">
        <v>0</v>
      </c>
      <c r="CC150" s="57">
        <v>0</v>
      </c>
      <c r="CD150" s="57">
        <v>0</v>
      </c>
      <c r="CE150" s="57">
        <v>0</v>
      </c>
      <c r="CF150" s="57">
        <v>0</v>
      </c>
      <c r="CG150" s="57">
        <v>0</v>
      </c>
      <c r="CH150" s="57">
        <v>0</v>
      </c>
      <c r="CI150" s="57">
        <v>0</v>
      </c>
      <c r="CJ150" s="57">
        <v>0</v>
      </c>
      <c r="CK150" s="57">
        <v>0</v>
      </c>
      <c r="CL150" s="57">
        <v>0</v>
      </c>
      <c r="CM150" s="57">
        <v>2930</v>
      </c>
      <c r="CN150" s="57">
        <v>150</v>
      </c>
      <c r="CO150" s="57">
        <v>0</v>
      </c>
      <c r="CP150" s="57">
        <v>0</v>
      </c>
      <c r="CQ150" s="57">
        <v>0</v>
      </c>
      <c r="CR150" s="57">
        <v>0</v>
      </c>
      <c r="CS150" s="57">
        <v>0</v>
      </c>
      <c r="CT150" s="57">
        <v>0</v>
      </c>
      <c r="CU150" s="57">
        <v>0</v>
      </c>
      <c r="CV150" s="57">
        <v>0</v>
      </c>
      <c r="CW150" s="57">
        <v>0</v>
      </c>
      <c r="CX150" s="57">
        <v>0</v>
      </c>
      <c r="CY150" s="57">
        <v>0</v>
      </c>
      <c r="CZ150" s="57">
        <v>0</v>
      </c>
      <c r="DA150" s="57">
        <v>0</v>
      </c>
      <c r="DB150" s="57">
        <v>0</v>
      </c>
      <c r="DC150" s="57">
        <v>0</v>
      </c>
      <c r="DD150" s="57">
        <v>0</v>
      </c>
      <c r="DE150" s="57">
        <v>0</v>
      </c>
      <c r="DF150" s="57">
        <v>0</v>
      </c>
      <c r="DG150" s="57">
        <v>0</v>
      </c>
      <c r="DH150" s="57">
        <v>0</v>
      </c>
      <c r="DI150" s="57">
        <v>0</v>
      </c>
      <c r="DJ150" s="57">
        <v>0</v>
      </c>
      <c r="DK150" s="57">
        <v>0</v>
      </c>
      <c r="DL150" s="57">
        <v>0</v>
      </c>
      <c r="DM150" s="57">
        <v>0</v>
      </c>
      <c r="DN150" s="57">
        <v>0</v>
      </c>
      <c r="DO150" s="57">
        <v>0</v>
      </c>
      <c r="DP150" s="57">
        <v>0</v>
      </c>
      <c r="DQ150" s="57">
        <v>0</v>
      </c>
      <c r="DR150" s="57">
        <v>0</v>
      </c>
      <c r="DS150" s="57">
        <v>0</v>
      </c>
      <c r="DT150" s="57">
        <v>0</v>
      </c>
      <c r="DU150" s="57">
        <v>0</v>
      </c>
      <c r="DV150" s="57">
        <v>0</v>
      </c>
      <c r="DW150" s="57">
        <v>0</v>
      </c>
      <c r="DX150" s="57">
        <v>280</v>
      </c>
      <c r="DY150" s="57">
        <v>0</v>
      </c>
      <c r="DZ150" s="57">
        <v>0</v>
      </c>
      <c r="EA150" s="57">
        <v>0</v>
      </c>
      <c r="EB150" s="57">
        <v>0</v>
      </c>
      <c r="EC150" s="57">
        <v>0</v>
      </c>
      <c r="ED150" s="57">
        <v>0</v>
      </c>
      <c r="EE150" s="57">
        <v>0</v>
      </c>
      <c r="EF150" s="57">
        <v>0</v>
      </c>
      <c r="EG150" s="57">
        <v>0</v>
      </c>
      <c r="EH150" s="57">
        <v>0</v>
      </c>
    </row>
    <row r="151" spans="1:138">
      <c r="A151" s="54" t="s">
        <v>329</v>
      </c>
      <c r="B151" s="54" t="s">
        <v>29</v>
      </c>
      <c r="C151" s="55">
        <v>0</v>
      </c>
      <c r="D151" s="56">
        <v>0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  <c r="U151" s="56">
        <v>0</v>
      </c>
      <c r="V151" s="56">
        <v>0</v>
      </c>
      <c r="W151" s="56">
        <v>0</v>
      </c>
      <c r="X151" s="56">
        <v>0</v>
      </c>
      <c r="Y151" s="56">
        <v>0</v>
      </c>
      <c r="Z151" s="57">
        <v>0</v>
      </c>
      <c r="AA151" s="57">
        <v>0</v>
      </c>
      <c r="AB151" s="58">
        <v>0</v>
      </c>
      <c r="AC151" s="58">
        <v>0</v>
      </c>
      <c r="AD151" s="58">
        <v>0</v>
      </c>
      <c r="AE151" s="58">
        <v>0</v>
      </c>
      <c r="AF151" s="59">
        <v>0</v>
      </c>
      <c r="AG151" s="59">
        <v>0</v>
      </c>
      <c r="AH151" s="58">
        <v>0</v>
      </c>
      <c r="AI151" s="57">
        <v>0</v>
      </c>
      <c r="AJ151" s="57">
        <v>0</v>
      </c>
      <c r="AK151" s="57">
        <v>0</v>
      </c>
      <c r="AL151" s="57">
        <v>0</v>
      </c>
      <c r="AM151" s="57">
        <v>0</v>
      </c>
      <c r="AN151" s="57">
        <v>0</v>
      </c>
      <c r="AO151" s="57">
        <v>0</v>
      </c>
      <c r="AP151" s="57">
        <v>0</v>
      </c>
      <c r="AQ151" s="57">
        <v>0</v>
      </c>
      <c r="AR151" s="57">
        <v>0</v>
      </c>
      <c r="AS151" s="57">
        <v>0</v>
      </c>
      <c r="AT151" s="57">
        <v>0</v>
      </c>
      <c r="AU151" s="57">
        <v>0</v>
      </c>
      <c r="AV151" s="57">
        <v>0</v>
      </c>
      <c r="AW151" s="57">
        <v>0</v>
      </c>
      <c r="AX151" s="57">
        <v>0</v>
      </c>
      <c r="AY151" s="57">
        <v>0</v>
      </c>
      <c r="AZ151" s="57">
        <v>0</v>
      </c>
      <c r="BA151" s="57">
        <v>0</v>
      </c>
      <c r="BB151" s="57">
        <v>0</v>
      </c>
      <c r="BC151" s="57">
        <v>0</v>
      </c>
      <c r="BD151" s="57">
        <v>0</v>
      </c>
      <c r="BE151" s="57">
        <v>0</v>
      </c>
      <c r="BF151" s="57">
        <v>0</v>
      </c>
      <c r="BG151" s="57">
        <v>0</v>
      </c>
      <c r="BH151" s="57">
        <v>0</v>
      </c>
      <c r="BI151" s="57">
        <v>0</v>
      </c>
      <c r="BJ151" s="58">
        <v>0</v>
      </c>
      <c r="BK151" s="57">
        <v>0</v>
      </c>
      <c r="BL151" s="57">
        <v>0</v>
      </c>
      <c r="BM151" s="57">
        <v>0</v>
      </c>
      <c r="BN151" s="57">
        <v>0</v>
      </c>
      <c r="BO151" s="57">
        <v>0</v>
      </c>
      <c r="BP151" s="57">
        <v>0</v>
      </c>
      <c r="BQ151" s="57">
        <v>0</v>
      </c>
      <c r="BR151" s="57">
        <v>0</v>
      </c>
      <c r="BS151" s="57">
        <v>0</v>
      </c>
      <c r="BT151" s="57">
        <v>0</v>
      </c>
      <c r="BU151" s="57">
        <v>0</v>
      </c>
      <c r="BV151" s="57">
        <v>0</v>
      </c>
      <c r="BW151" s="57">
        <v>0</v>
      </c>
      <c r="BX151" s="57">
        <v>0</v>
      </c>
      <c r="BY151" s="57">
        <v>0</v>
      </c>
      <c r="BZ151" s="57">
        <v>0</v>
      </c>
      <c r="CA151" s="57">
        <v>0</v>
      </c>
      <c r="CB151" s="57">
        <v>0</v>
      </c>
      <c r="CC151" s="57">
        <v>0</v>
      </c>
      <c r="CD151" s="57">
        <v>0</v>
      </c>
      <c r="CE151" s="57">
        <v>0</v>
      </c>
      <c r="CF151" s="57">
        <v>0</v>
      </c>
      <c r="CG151" s="57">
        <v>0</v>
      </c>
      <c r="CH151" s="57">
        <v>0</v>
      </c>
      <c r="CI151" s="57">
        <v>0</v>
      </c>
      <c r="CJ151" s="57">
        <v>0</v>
      </c>
      <c r="CK151" s="57">
        <v>0</v>
      </c>
      <c r="CL151" s="57">
        <v>0</v>
      </c>
      <c r="CM151" s="57">
        <v>0</v>
      </c>
      <c r="CN151" s="57">
        <v>0</v>
      </c>
      <c r="CO151" s="57">
        <v>0</v>
      </c>
      <c r="CP151" s="57">
        <v>0</v>
      </c>
      <c r="CQ151" s="57">
        <v>0</v>
      </c>
      <c r="CR151" s="57">
        <v>0</v>
      </c>
      <c r="CS151" s="57">
        <v>0</v>
      </c>
      <c r="CT151" s="57">
        <v>0</v>
      </c>
      <c r="CU151" s="57">
        <v>0</v>
      </c>
      <c r="CV151" s="57">
        <v>0</v>
      </c>
      <c r="CW151" s="57">
        <v>0</v>
      </c>
      <c r="CX151" s="57">
        <v>0</v>
      </c>
      <c r="CY151" s="57">
        <v>0</v>
      </c>
      <c r="CZ151" s="57">
        <v>0</v>
      </c>
      <c r="DA151" s="57">
        <v>0</v>
      </c>
      <c r="DB151" s="57">
        <v>0</v>
      </c>
      <c r="DC151" s="57">
        <v>0</v>
      </c>
      <c r="DD151" s="57">
        <v>0</v>
      </c>
      <c r="DE151" s="57">
        <v>0</v>
      </c>
      <c r="DF151" s="57">
        <v>0</v>
      </c>
      <c r="DG151" s="57">
        <v>0</v>
      </c>
      <c r="DH151" s="57">
        <v>0</v>
      </c>
      <c r="DI151" s="57">
        <v>0</v>
      </c>
      <c r="DJ151" s="57">
        <v>0</v>
      </c>
      <c r="DK151" s="57">
        <v>0</v>
      </c>
      <c r="DL151" s="57">
        <v>0</v>
      </c>
      <c r="DM151" s="57">
        <v>0</v>
      </c>
      <c r="DN151" s="57">
        <v>0</v>
      </c>
      <c r="DO151" s="57">
        <v>0</v>
      </c>
      <c r="DP151" s="57">
        <v>0</v>
      </c>
      <c r="DQ151" s="57">
        <v>0</v>
      </c>
      <c r="DR151" s="57">
        <v>0</v>
      </c>
      <c r="DS151" s="57">
        <v>0</v>
      </c>
      <c r="DT151" s="57">
        <v>0</v>
      </c>
      <c r="DU151" s="57">
        <v>0</v>
      </c>
      <c r="DV151" s="57">
        <v>0</v>
      </c>
      <c r="DW151" s="57">
        <v>0</v>
      </c>
      <c r="DX151" s="57">
        <v>0</v>
      </c>
      <c r="DY151" s="57">
        <v>0</v>
      </c>
      <c r="DZ151" s="57">
        <v>0</v>
      </c>
      <c r="EA151" s="57">
        <v>0</v>
      </c>
      <c r="EB151" s="57">
        <v>0</v>
      </c>
      <c r="EC151" s="57">
        <v>0</v>
      </c>
      <c r="ED151" s="57">
        <v>0</v>
      </c>
      <c r="EE151" s="57">
        <v>0</v>
      </c>
      <c r="EF151" s="57">
        <v>0</v>
      </c>
      <c r="EG151" s="57">
        <v>0</v>
      </c>
      <c r="EH151" s="57">
        <v>0</v>
      </c>
    </row>
    <row r="152" spans="1:138">
      <c r="A152" s="54" t="s">
        <v>329</v>
      </c>
      <c r="B152" s="54" t="s">
        <v>334</v>
      </c>
      <c r="C152" s="55">
        <v>685233.55</v>
      </c>
      <c r="D152" s="56">
        <v>0</v>
      </c>
      <c r="E152" s="56">
        <v>0</v>
      </c>
      <c r="F152" s="56">
        <v>0</v>
      </c>
      <c r="G152" s="56">
        <v>2000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460526.46</v>
      </c>
      <c r="S152" s="56">
        <v>0</v>
      </c>
      <c r="T152" s="56">
        <v>0</v>
      </c>
      <c r="U152" s="56">
        <v>0</v>
      </c>
      <c r="V152" s="56">
        <v>0</v>
      </c>
      <c r="W152" s="56">
        <v>0</v>
      </c>
      <c r="X152" s="56">
        <v>0</v>
      </c>
      <c r="Y152" s="56">
        <v>0</v>
      </c>
      <c r="Z152" s="57">
        <v>0</v>
      </c>
      <c r="AA152" s="57">
        <v>0</v>
      </c>
      <c r="AB152" s="58">
        <v>9000</v>
      </c>
      <c r="AC152" s="58">
        <v>0</v>
      </c>
      <c r="AD152" s="58">
        <v>0</v>
      </c>
      <c r="AE152" s="58">
        <v>0</v>
      </c>
      <c r="AF152" s="59">
        <v>0</v>
      </c>
      <c r="AG152" s="59">
        <v>0</v>
      </c>
      <c r="AH152" s="58">
        <v>213707.09</v>
      </c>
      <c r="AI152" s="57">
        <v>9000</v>
      </c>
      <c r="AJ152" s="57">
        <v>0</v>
      </c>
      <c r="AK152" s="57">
        <v>0</v>
      </c>
      <c r="AL152" s="57">
        <v>0</v>
      </c>
      <c r="AM152" s="57">
        <v>0</v>
      </c>
      <c r="AN152" s="57">
        <v>0</v>
      </c>
      <c r="AO152" s="57">
        <v>0</v>
      </c>
      <c r="AP152" s="57">
        <v>0</v>
      </c>
      <c r="AQ152" s="57">
        <v>0</v>
      </c>
      <c r="AR152" s="57">
        <v>0</v>
      </c>
      <c r="AS152" s="57">
        <v>0</v>
      </c>
      <c r="AT152" s="57">
        <v>0</v>
      </c>
      <c r="AU152" s="57">
        <v>0</v>
      </c>
      <c r="AV152" s="57">
        <v>0</v>
      </c>
      <c r="AW152" s="57">
        <v>0</v>
      </c>
      <c r="AX152" s="57">
        <v>0</v>
      </c>
      <c r="AY152" s="57">
        <v>0</v>
      </c>
      <c r="AZ152" s="57">
        <v>0</v>
      </c>
      <c r="BA152" s="57">
        <v>0</v>
      </c>
      <c r="BB152" s="57">
        <v>0</v>
      </c>
      <c r="BC152" s="57">
        <v>0</v>
      </c>
      <c r="BD152" s="57">
        <v>0</v>
      </c>
      <c r="BE152" s="57">
        <v>0</v>
      </c>
      <c r="BF152" s="57">
        <v>0</v>
      </c>
      <c r="BG152" s="57">
        <v>0</v>
      </c>
      <c r="BH152" s="57">
        <v>0</v>
      </c>
      <c r="BI152" s="57">
        <v>0</v>
      </c>
      <c r="BJ152" s="58">
        <v>213707.09</v>
      </c>
      <c r="BK152" s="57">
        <v>48227.08</v>
      </c>
      <c r="BL152" s="57">
        <v>56938.77</v>
      </c>
      <c r="BM152" s="57">
        <v>1667.2</v>
      </c>
      <c r="BN152" s="57">
        <v>265</v>
      </c>
      <c r="BO152" s="57">
        <v>1659.7</v>
      </c>
      <c r="BP152" s="57">
        <v>1928</v>
      </c>
      <c r="BQ152" s="57">
        <v>17118.13</v>
      </c>
      <c r="BR152" s="57">
        <v>4305</v>
      </c>
      <c r="BS152" s="57">
        <v>6245.49</v>
      </c>
      <c r="BT152" s="57">
        <v>2466.4899999999998</v>
      </c>
      <c r="BU152" s="57">
        <v>6877.17</v>
      </c>
      <c r="BV152" s="57">
        <v>210</v>
      </c>
      <c r="BW152" s="57">
        <v>173</v>
      </c>
      <c r="BX152" s="57">
        <v>5724.02</v>
      </c>
      <c r="BY152" s="57">
        <v>5305</v>
      </c>
      <c r="BZ152" s="57">
        <v>121</v>
      </c>
      <c r="CA152" s="57">
        <v>2651</v>
      </c>
      <c r="CB152" s="57">
        <v>1620</v>
      </c>
      <c r="CC152" s="57">
        <v>117</v>
      </c>
      <c r="CD152" s="57">
        <v>1676</v>
      </c>
      <c r="CE152" s="57">
        <v>602</v>
      </c>
      <c r="CF152" s="57">
        <v>120</v>
      </c>
      <c r="CG152" s="57">
        <v>37</v>
      </c>
      <c r="CH152" s="57">
        <v>49</v>
      </c>
      <c r="CI152" s="57">
        <v>11142.85</v>
      </c>
      <c r="CJ152" s="57">
        <v>3042</v>
      </c>
      <c r="CK152" s="57">
        <v>38</v>
      </c>
      <c r="CL152" s="57">
        <v>6669.77</v>
      </c>
      <c r="CM152" s="57">
        <v>52</v>
      </c>
      <c r="CN152" s="57">
        <v>111</v>
      </c>
      <c r="CO152" s="57">
        <v>15</v>
      </c>
      <c r="CP152" s="57">
        <v>6023</v>
      </c>
      <c r="CQ152" s="57">
        <v>13</v>
      </c>
      <c r="CR152" s="57">
        <v>23</v>
      </c>
      <c r="CS152" s="57">
        <v>46</v>
      </c>
      <c r="CT152" s="57">
        <v>36</v>
      </c>
      <c r="CU152" s="57">
        <v>86</v>
      </c>
      <c r="CV152" s="57">
        <v>22</v>
      </c>
      <c r="CW152" s="57">
        <v>4</v>
      </c>
      <c r="CX152" s="57">
        <v>5</v>
      </c>
      <c r="CY152" s="57">
        <v>518</v>
      </c>
      <c r="CZ152" s="57">
        <v>14</v>
      </c>
      <c r="DA152" s="57">
        <v>10</v>
      </c>
      <c r="DB152" s="57">
        <v>4817</v>
      </c>
      <c r="DC152" s="57">
        <v>8</v>
      </c>
      <c r="DD152" s="57">
        <v>12</v>
      </c>
      <c r="DE152" s="57">
        <v>13</v>
      </c>
      <c r="DF152" s="57">
        <v>6</v>
      </c>
      <c r="DG152" s="57">
        <v>17</v>
      </c>
      <c r="DH152" s="57">
        <v>2010</v>
      </c>
      <c r="DI152" s="57">
        <v>11</v>
      </c>
      <c r="DJ152" s="57">
        <v>110.1</v>
      </c>
      <c r="DK152" s="57">
        <v>6</v>
      </c>
      <c r="DL152" s="57">
        <v>7</v>
      </c>
      <c r="DM152" s="57">
        <v>1</v>
      </c>
      <c r="DN152" s="57">
        <v>1</v>
      </c>
      <c r="DO152" s="57">
        <v>7</v>
      </c>
      <c r="DP152" s="57">
        <v>3</v>
      </c>
      <c r="DQ152" s="57">
        <v>6</v>
      </c>
      <c r="DR152" s="57">
        <v>33</v>
      </c>
      <c r="DS152" s="57">
        <v>2641.23</v>
      </c>
      <c r="DT152" s="57">
        <v>50</v>
      </c>
      <c r="DU152" s="57">
        <v>14</v>
      </c>
      <c r="DV152" s="57">
        <v>1513</v>
      </c>
      <c r="DW152" s="57">
        <v>3882.19</v>
      </c>
      <c r="DX152" s="57">
        <v>3522</v>
      </c>
      <c r="DY152" s="57">
        <v>437.9</v>
      </c>
      <c r="DZ152" s="57">
        <v>301</v>
      </c>
      <c r="EA152" s="57">
        <v>4</v>
      </c>
      <c r="EB152" s="57">
        <v>300</v>
      </c>
      <c r="EC152" s="57">
        <v>0</v>
      </c>
      <c r="ED152" s="57">
        <v>0</v>
      </c>
      <c r="EE152" s="57">
        <v>0</v>
      </c>
      <c r="EF152" s="57">
        <v>0</v>
      </c>
      <c r="EG152" s="57">
        <v>0</v>
      </c>
      <c r="EH152" s="57">
        <v>0</v>
      </c>
    </row>
    <row r="153" spans="1:138">
      <c r="A153" s="54" t="s">
        <v>329</v>
      </c>
      <c r="B153" s="54" t="s">
        <v>335</v>
      </c>
      <c r="C153" s="55">
        <v>876026.89</v>
      </c>
      <c r="D153" s="56">
        <v>0</v>
      </c>
      <c r="E153" s="56">
        <v>0</v>
      </c>
      <c r="F153" s="56">
        <v>0</v>
      </c>
      <c r="G153" s="56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0</v>
      </c>
      <c r="R153" s="56">
        <v>62692.59</v>
      </c>
      <c r="S153" s="56">
        <v>0</v>
      </c>
      <c r="T153" s="56">
        <v>0</v>
      </c>
      <c r="U153" s="56">
        <v>0</v>
      </c>
      <c r="V153" s="56">
        <v>0</v>
      </c>
      <c r="W153" s="56">
        <v>0</v>
      </c>
      <c r="X153" s="56">
        <v>0</v>
      </c>
      <c r="Y153" s="56">
        <v>0</v>
      </c>
      <c r="Z153" s="57">
        <v>0</v>
      </c>
      <c r="AA153" s="57">
        <v>0</v>
      </c>
      <c r="AB153" s="58">
        <v>0</v>
      </c>
      <c r="AC153" s="58">
        <v>0</v>
      </c>
      <c r="AD153" s="58">
        <v>0</v>
      </c>
      <c r="AE153" s="58">
        <v>0</v>
      </c>
      <c r="AF153" s="59">
        <v>0</v>
      </c>
      <c r="AG153" s="59">
        <v>0</v>
      </c>
      <c r="AH153" s="58">
        <v>813334.3</v>
      </c>
      <c r="AI153" s="57">
        <v>0</v>
      </c>
      <c r="AJ153" s="57">
        <v>0</v>
      </c>
      <c r="AK153" s="57">
        <v>0</v>
      </c>
      <c r="AL153" s="57">
        <v>0</v>
      </c>
      <c r="AM153" s="57">
        <v>0</v>
      </c>
      <c r="AN153" s="57">
        <v>0</v>
      </c>
      <c r="AO153" s="57">
        <v>0</v>
      </c>
      <c r="AP153" s="57">
        <v>0</v>
      </c>
      <c r="AQ153" s="57">
        <v>0</v>
      </c>
      <c r="AR153" s="57">
        <v>0</v>
      </c>
      <c r="AS153" s="57">
        <v>0</v>
      </c>
      <c r="AT153" s="57">
        <v>0</v>
      </c>
      <c r="AU153" s="57">
        <v>0</v>
      </c>
      <c r="AV153" s="57">
        <v>0</v>
      </c>
      <c r="AW153" s="57">
        <v>0</v>
      </c>
      <c r="AX153" s="57">
        <v>0</v>
      </c>
      <c r="AY153" s="57">
        <v>0</v>
      </c>
      <c r="AZ153" s="57">
        <v>0</v>
      </c>
      <c r="BA153" s="57">
        <v>0</v>
      </c>
      <c r="BB153" s="57">
        <v>0</v>
      </c>
      <c r="BC153" s="57">
        <v>0</v>
      </c>
      <c r="BD153" s="57">
        <v>0</v>
      </c>
      <c r="BE153" s="57">
        <v>0</v>
      </c>
      <c r="BF153" s="57">
        <v>44965.56</v>
      </c>
      <c r="BG153" s="57">
        <v>241401.41</v>
      </c>
      <c r="BH153" s="57">
        <v>0.7</v>
      </c>
      <c r="BI153" s="57">
        <v>151477.07</v>
      </c>
      <c r="BJ153" s="58">
        <v>375489.56</v>
      </c>
      <c r="BK153" s="57">
        <v>21117.41</v>
      </c>
      <c r="BL153" s="57">
        <v>16199</v>
      </c>
      <c r="BM153" s="57">
        <v>18142</v>
      </c>
      <c r="BN153" s="57">
        <v>12823</v>
      </c>
      <c r="BO153" s="57">
        <v>33310.11</v>
      </c>
      <c r="BP153" s="57">
        <v>15883</v>
      </c>
      <c r="BQ153" s="57">
        <v>6865</v>
      </c>
      <c r="BR153" s="57">
        <v>30908.83</v>
      </c>
      <c r="BS153" s="57">
        <v>6643</v>
      </c>
      <c r="BT153" s="57">
        <v>5244</v>
      </c>
      <c r="BU153" s="57">
        <v>26297.83</v>
      </c>
      <c r="BV153" s="57">
        <v>10147</v>
      </c>
      <c r="BW153" s="57">
        <v>8375</v>
      </c>
      <c r="BX153" s="57">
        <v>6681</v>
      </c>
      <c r="BY153" s="57">
        <v>5091</v>
      </c>
      <c r="BZ153" s="57">
        <v>5847</v>
      </c>
      <c r="CA153" s="57">
        <v>7316</v>
      </c>
      <c r="CB153" s="57">
        <v>52950.55</v>
      </c>
      <c r="CC153" s="57">
        <v>5653</v>
      </c>
      <c r="CD153" s="57">
        <v>3913</v>
      </c>
      <c r="CE153" s="57">
        <v>4915</v>
      </c>
      <c r="CF153" s="57">
        <v>16158.83</v>
      </c>
      <c r="CG153" s="57">
        <v>1782</v>
      </c>
      <c r="CH153" s="57">
        <v>2366</v>
      </c>
      <c r="CI153" s="57">
        <v>2212</v>
      </c>
      <c r="CJ153" s="57">
        <v>2022</v>
      </c>
      <c r="CK153" s="57">
        <v>1828</v>
      </c>
      <c r="CL153" s="57">
        <v>3209</v>
      </c>
      <c r="CM153" s="57">
        <v>2520</v>
      </c>
      <c r="CN153" s="57">
        <v>5393</v>
      </c>
      <c r="CO153" s="57">
        <v>976</v>
      </c>
      <c r="CP153" s="57">
        <v>1095</v>
      </c>
      <c r="CQ153" s="57">
        <v>644</v>
      </c>
      <c r="CR153" s="57">
        <v>1094</v>
      </c>
      <c r="CS153" s="57">
        <v>2222</v>
      </c>
      <c r="CT153" s="57">
        <v>1725</v>
      </c>
      <c r="CU153" s="57">
        <v>4169</v>
      </c>
      <c r="CV153" s="57">
        <v>1046</v>
      </c>
      <c r="CW153" s="57">
        <v>194</v>
      </c>
      <c r="CX153" s="57">
        <v>263</v>
      </c>
      <c r="CY153" s="57">
        <v>853</v>
      </c>
      <c r="CZ153" s="57">
        <v>666</v>
      </c>
      <c r="DA153" s="57">
        <v>698</v>
      </c>
      <c r="DB153" s="57">
        <v>812</v>
      </c>
      <c r="DC153" s="57">
        <v>371</v>
      </c>
      <c r="DD153" s="57">
        <v>566</v>
      </c>
      <c r="DE153" s="57">
        <v>643</v>
      </c>
      <c r="DF153" s="57">
        <v>314</v>
      </c>
      <c r="DG153" s="57">
        <v>836</v>
      </c>
      <c r="DH153" s="57">
        <v>464</v>
      </c>
      <c r="DI153" s="57">
        <v>529</v>
      </c>
      <c r="DJ153" s="57">
        <v>559</v>
      </c>
      <c r="DK153" s="57">
        <v>310</v>
      </c>
      <c r="DL153" s="57">
        <v>317</v>
      </c>
      <c r="DM153" s="57">
        <v>67</v>
      </c>
      <c r="DN153" s="57">
        <v>62</v>
      </c>
      <c r="DO153" s="57">
        <v>327</v>
      </c>
      <c r="DP153" s="57">
        <v>123</v>
      </c>
      <c r="DQ153" s="57">
        <v>292</v>
      </c>
      <c r="DR153" s="57">
        <v>1591</v>
      </c>
      <c r="DS153" s="57">
        <v>2370</v>
      </c>
      <c r="DT153" s="57">
        <v>2402</v>
      </c>
      <c r="DU153" s="57">
        <v>701</v>
      </c>
      <c r="DV153" s="57">
        <v>643</v>
      </c>
      <c r="DW153" s="57">
        <v>2536</v>
      </c>
      <c r="DX153" s="57">
        <v>654</v>
      </c>
      <c r="DY153" s="57">
        <v>287</v>
      </c>
      <c r="DZ153" s="57">
        <v>33</v>
      </c>
      <c r="EA153" s="57">
        <v>201</v>
      </c>
      <c r="EB153" s="57">
        <v>22</v>
      </c>
      <c r="EC153" s="57">
        <v>0</v>
      </c>
      <c r="ED153" s="57">
        <v>0</v>
      </c>
      <c r="EE153" s="57">
        <v>0</v>
      </c>
      <c r="EF153" s="57">
        <v>0</v>
      </c>
      <c r="EG153" s="57">
        <v>0</v>
      </c>
      <c r="EH153" s="57">
        <v>0</v>
      </c>
    </row>
    <row r="154" spans="1:138">
      <c r="A154" s="54" t="s">
        <v>329</v>
      </c>
      <c r="B154" s="54" t="s">
        <v>30</v>
      </c>
      <c r="C154" s="55">
        <v>0</v>
      </c>
      <c r="D154" s="56">
        <v>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  <c r="U154" s="56">
        <v>0</v>
      </c>
      <c r="V154" s="56">
        <v>0</v>
      </c>
      <c r="W154" s="56">
        <v>0</v>
      </c>
      <c r="X154" s="56">
        <v>0</v>
      </c>
      <c r="Y154" s="56">
        <v>0</v>
      </c>
      <c r="Z154" s="57">
        <v>0</v>
      </c>
      <c r="AA154" s="57">
        <v>0</v>
      </c>
      <c r="AB154" s="58">
        <v>0</v>
      </c>
      <c r="AC154" s="58">
        <v>0</v>
      </c>
      <c r="AD154" s="58">
        <v>0</v>
      </c>
      <c r="AE154" s="58">
        <v>0</v>
      </c>
      <c r="AF154" s="59">
        <v>0</v>
      </c>
      <c r="AG154" s="59">
        <v>0</v>
      </c>
      <c r="AH154" s="58">
        <v>0</v>
      </c>
      <c r="AI154" s="57">
        <v>0</v>
      </c>
      <c r="AJ154" s="57">
        <v>0</v>
      </c>
      <c r="AK154" s="57">
        <v>0</v>
      </c>
      <c r="AL154" s="57">
        <v>0</v>
      </c>
      <c r="AM154" s="57">
        <v>0</v>
      </c>
      <c r="AN154" s="57">
        <v>0</v>
      </c>
      <c r="AO154" s="57">
        <v>0</v>
      </c>
      <c r="AP154" s="57">
        <v>0</v>
      </c>
      <c r="AQ154" s="57">
        <v>0</v>
      </c>
      <c r="AR154" s="57">
        <v>0</v>
      </c>
      <c r="AS154" s="57">
        <v>0</v>
      </c>
      <c r="AT154" s="57">
        <v>0</v>
      </c>
      <c r="AU154" s="57">
        <v>0</v>
      </c>
      <c r="AV154" s="57">
        <v>0</v>
      </c>
      <c r="AW154" s="57">
        <v>0</v>
      </c>
      <c r="AX154" s="57">
        <v>0</v>
      </c>
      <c r="AY154" s="57">
        <v>0</v>
      </c>
      <c r="AZ154" s="57">
        <v>0</v>
      </c>
      <c r="BA154" s="57">
        <v>0</v>
      </c>
      <c r="BB154" s="57">
        <v>0</v>
      </c>
      <c r="BC154" s="57">
        <v>0</v>
      </c>
      <c r="BD154" s="57">
        <v>0</v>
      </c>
      <c r="BE154" s="57">
        <v>0</v>
      </c>
      <c r="BF154" s="57">
        <v>0</v>
      </c>
      <c r="BG154" s="57">
        <v>0</v>
      </c>
      <c r="BH154" s="57">
        <v>0</v>
      </c>
      <c r="BI154" s="57">
        <v>0</v>
      </c>
      <c r="BJ154" s="58">
        <v>0</v>
      </c>
      <c r="BK154" s="57">
        <v>0</v>
      </c>
      <c r="BL154" s="57">
        <v>0</v>
      </c>
      <c r="BM154" s="57">
        <v>0</v>
      </c>
      <c r="BN154" s="57">
        <v>0</v>
      </c>
      <c r="BO154" s="57">
        <v>0</v>
      </c>
      <c r="BP154" s="57">
        <v>0</v>
      </c>
      <c r="BQ154" s="57">
        <v>0</v>
      </c>
      <c r="BR154" s="57">
        <v>0</v>
      </c>
      <c r="BS154" s="57">
        <v>0</v>
      </c>
      <c r="BT154" s="57">
        <v>0</v>
      </c>
      <c r="BU154" s="57">
        <v>0</v>
      </c>
      <c r="BV154" s="57">
        <v>0</v>
      </c>
      <c r="BW154" s="57">
        <v>0</v>
      </c>
      <c r="BX154" s="57">
        <v>0</v>
      </c>
      <c r="BY154" s="57">
        <v>0</v>
      </c>
      <c r="BZ154" s="57">
        <v>0</v>
      </c>
      <c r="CA154" s="57">
        <v>0</v>
      </c>
      <c r="CB154" s="57">
        <v>0</v>
      </c>
      <c r="CC154" s="57">
        <v>0</v>
      </c>
      <c r="CD154" s="57">
        <v>0</v>
      </c>
      <c r="CE154" s="57">
        <v>0</v>
      </c>
      <c r="CF154" s="57">
        <v>0</v>
      </c>
      <c r="CG154" s="57">
        <v>0</v>
      </c>
      <c r="CH154" s="57">
        <v>0</v>
      </c>
      <c r="CI154" s="57">
        <v>0</v>
      </c>
      <c r="CJ154" s="57">
        <v>0</v>
      </c>
      <c r="CK154" s="57">
        <v>0</v>
      </c>
      <c r="CL154" s="57">
        <v>0</v>
      </c>
      <c r="CM154" s="57">
        <v>0</v>
      </c>
      <c r="CN154" s="57">
        <v>0</v>
      </c>
      <c r="CO154" s="57">
        <v>0</v>
      </c>
      <c r="CP154" s="57">
        <v>0</v>
      </c>
      <c r="CQ154" s="57">
        <v>0</v>
      </c>
      <c r="CR154" s="57">
        <v>0</v>
      </c>
      <c r="CS154" s="57">
        <v>0</v>
      </c>
      <c r="CT154" s="57">
        <v>0</v>
      </c>
      <c r="CU154" s="57">
        <v>0</v>
      </c>
      <c r="CV154" s="57">
        <v>0</v>
      </c>
      <c r="CW154" s="57">
        <v>0</v>
      </c>
      <c r="CX154" s="57">
        <v>0</v>
      </c>
      <c r="CY154" s="57">
        <v>0</v>
      </c>
      <c r="CZ154" s="57">
        <v>0</v>
      </c>
      <c r="DA154" s="57">
        <v>0</v>
      </c>
      <c r="DB154" s="57">
        <v>0</v>
      </c>
      <c r="DC154" s="57">
        <v>0</v>
      </c>
      <c r="DD154" s="57">
        <v>0</v>
      </c>
      <c r="DE154" s="57">
        <v>0</v>
      </c>
      <c r="DF154" s="57">
        <v>0</v>
      </c>
      <c r="DG154" s="57">
        <v>0</v>
      </c>
      <c r="DH154" s="57">
        <v>0</v>
      </c>
      <c r="DI154" s="57">
        <v>0</v>
      </c>
      <c r="DJ154" s="57">
        <v>0</v>
      </c>
      <c r="DK154" s="57">
        <v>0</v>
      </c>
      <c r="DL154" s="57">
        <v>0</v>
      </c>
      <c r="DM154" s="57">
        <v>0</v>
      </c>
      <c r="DN154" s="57">
        <v>0</v>
      </c>
      <c r="DO154" s="57">
        <v>0</v>
      </c>
      <c r="DP154" s="57">
        <v>0</v>
      </c>
      <c r="DQ154" s="57">
        <v>0</v>
      </c>
      <c r="DR154" s="57">
        <v>0</v>
      </c>
      <c r="DS154" s="57">
        <v>0</v>
      </c>
      <c r="DT154" s="57">
        <v>0</v>
      </c>
      <c r="DU154" s="57">
        <v>0</v>
      </c>
      <c r="DV154" s="57">
        <v>0</v>
      </c>
      <c r="DW154" s="57">
        <v>0</v>
      </c>
      <c r="DX154" s="57">
        <v>0</v>
      </c>
      <c r="DY154" s="57">
        <v>0</v>
      </c>
      <c r="DZ154" s="57">
        <v>0</v>
      </c>
      <c r="EA154" s="57">
        <v>0</v>
      </c>
      <c r="EB154" s="57">
        <v>0</v>
      </c>
      <c r="EC154" s="57">
        <v>0</v>
      </c>
      <c r="ED154" s="57">
        <v>0</v>
      </c>
      <c r="EE154" s="57">
        <v>0</v>
      </c>
      <c r="EF154" s="57">
        <v>0</v>
      </c>
      <c r="EG154" s="57">
        <v>0</v>
      </c>
      <c r="EH154" s="57">
        <v>0</v>
      </c>
    </row>
    <row r="155" spans="1:138">
      <c r="A155" s="54" t="s">
        <v>329</v>
      </c>
      <c r="B155" s="54" t="s">
        <v>31</v>
      </c>
      <c r="C155" s="55">
        <v>1166092.6400000001</v>
      </c>
      <c r="D155" s="56">
        <v>0</v>
      </c>
      <c r="E155" s="56">
        <v>785722.35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  <c r="U155" s="56">
        <v>0</v>
      </c>
      <c r="V155" s="56">
        <v>0</v>
      </c>
      <c r="W155" s="56">
        <v>0</v>
      </c>
      <c r="X155" s="56">
        <v>0</v>
      </c>
      <c r="Y155" s="56">
        <v>0</v>
      </c>
      <c r="Z155" s="57">
        <v>0</v>
      </c>
      <c r="AA155" s="57">
        <v>0</v>
      </c>
      <c r="AB155" s="58">
        <v>53969.88</v>
      </c>
      <c r="AC155" s="58">
        <v>0</v>
      </c>
      <c r="AD155" s="58">
        <v>0</v>
      </c>
      <c r="AE155" s="58">
        <v>16382.66</v>
      </c>
      <c r="AF155" s="59">
        <v>2650.42</v>
      </c>
      <c r="AG155" s="59">
        <v>0</v>
      </c>
      <c r="AH155" s="58">
        <v>307367.33</v>
      </c>
      <c r="AI155" s="57">
        <v>53847.17</v>
      </c>
      <c r="AJ155" s="57">
        <v>0</v>
      </c>
      <c r="AK155" s="57">
        <v>122.71</v>
      </c>
      <c r="AL155" s="57">
        <v>0</v>
      </c>
      <c r="AM155" s="57">
        <v>0</v>
      </c>
      <c r="AN155" s="57">
        <v>0</v>
      </c>
      <c r="AO155" s="57">
        <v>0</v>
      </c>
      <c r="AP155" s="57">
        <v>0</v>
      </c>
      <c r="AQ155" s="57">
        <v>0</v>
      </c>
      <c r="AR155" s="57">
        <v>0</v>
      </c>
      <c r="AS155" s="57">
        <v>0</v>
      </c>
      <c r="AT155" s="57">
        <v>0</v>
      </c>
      <c r="AU155" s="57">
        <v>0</v>
      </c>
      <c r="AV155" s="57">
        <v>0</v>
      </c>
      <c r="AW155" s="57">
        <v>0</v>
      </c>
      <c r="AX155" s="57">
        <v>0</v>
      </c>
      <c r="AY155" s="57">
        <v>0</v>
      </c>
      <c r="AZ155" s="57">
        <v>0</v>
      </c>
      <c r="BA155" s="57">
        <v>0</v>
      </c>
      <c r="BB155" s="57">
        <v>16382.66</v>
      </c>
      <c r="BC155" s="57">
        <v>0</v>
      </c>
      <c r="BD155" s="57">
        <v>0</v>
      </c>
      <c r="BE155" s="57">
        <v>0</v>
      </c>
      <c r="BF155" s="57">
        <v>0</v>
      </c>
      <c r="BG155" s="57">
        <v>0</v>
      </c>
      <c r="BH155" s="57">
        <v>0</v>
      </c>
      <c r="BI155" s="57">
        <v>41636.14</v>
      </c>
      <c r="BJ155" s="58">
        <v>265731.19</v>
      </c>
      <c r="BK155" s="57">
        <v>6423.52</v>
      </c>
      <c r="BL155" s="57">
        <v>8929.67</v>
      </c>
      <c r="BM155" s="57">
        <v>7081.85</v>
      </c>
      <c r="BN155" s="57">
        <v>3712.25</v>
      </c>
      <c r="BO155" s="57">
        <v>9479.7099999999991</v>
      </c>
      <c r="BP155" s="57">
        <v>10444.290000000001</v>
      </c>
      <c r="BQ155" s="57">
        <v>3841.8</v>
      </c>
      <c r="BR155" s="57">
        <v>10573.53</v>
      </c>
      <c r="BS155" s="57">
        <v>2967.61</v>
      </c>
      <c r="BT155" s="57">
        <v>5645.48</v>
      </c>
      <c r="BU155" s="57">
        <v>7309.68</v>
      </c>
      <c r="BV155" s="57">
        <v>4440.63</v>
      </c>
      <c r="BW155" s="57">
        <v>10989.18</v>
      </c>
      <c r="BX155" s="57">
        <v>2582.1999999999998</v>
      </c>
      <c r="BY155" s="57">
        <v>6400.71</v>
      </c>
      <c r="BZ155" s="57">
        <v>3493.99</v>
      </c>
      <c r="CA155" s="57">
        <v>2158.4</v>
      </c>
      <c r="CB155" s="57">
        <v>7330.18</v>
      </c>
      <c r="CC155" s="57">
        <v>2773.74</v>
      </c>
      <c r="CD155" s="57">
        <v>1998.77</v>
      </c>
      <c r="CE155" s="57">
        <v>2489.54</v>
      </c>
      <c r="CF155" s="57">
        <v>6260.54</v>
      </c>
      <c r="CG155" s="57">
        <v>3028.95</v>
      </c>
      <c r="CH155" s="57">
        <v>1358.76</v>
      </c>
      <c r="CI155" s="57">
        <v>1964.24</v>
      </c>
      <c r="CJ155" s="57">
        <v>8989.48</v>
      </c>
      <c r="CK155" s="57">
        <v>1382.23</v>
      </c>
      <c r="CL155" s="57">
        <v>1859.71</v>
      </c>
      <c r="CM155" s="57">
        <v>1424.79</v>
      </c>
      <c r="CN155" s="57">
        <v>2576.0300000000002</v>
      </c>
      <c r="CO155" s="57">
        <v>1139</v>
      </c>
      <c r="CP155" s="57">
        <v>3024.72</v>
      </c>
      <c r="CQ155" s="57">
        <v>712.3</v>
      </c>
      <c r="CR155" s="57">
        <v>1997.5</v>
      </c>
      <c r="CS155" s="57">
        <v>510.84</v>
      </c>
      <c r="CT155" s="57">
        <v>10902.9</v>
      </c>
      <c r="CU155" s="57">
        <v>10780.74</v>
      </c>
      <c r="CV155" s="57">
        <v>1004.71</v>
      </c>
      <c r="CW155" s="57">
        <v>1781.1</v>
      </c>
      <c r="CX155" s="57">
        <v>1641.5</v>
      </c>
      <c r="CY155" s="57">
        <v>2354.2399999999998</v>
      </c>
      <c r="CZ155" s="57">
        <v>1999.05</v>
      </c>
      <c r="DA155" s="57">
        <v>1972.88</v>
      </c>
      <c r="DB155" s="57">
        <v>2934.06</v>
      </c>
      <c r="DC155" s="57">
        <v>3392.7</v>
      </c>
      <c r="DD155" s="57">
        <v>1764.65</v>
      </c>
      <c r="DE155" s="57">
        <v>3292.71</v>
      </c>
      <c r="DF155" s="57">
        <v>4426.88</v>
      </c>
      <c r="DG155" s="57">
        <v>3265.72</v>
      </c>
      <c r="DH155" s="57">
        <v>1667.47</v>
      </c>
      <c r="DI155" s="57">
        <v>2474.69</v>
      </c>
      <c r="DJ155" s="57">
        <v>2349.4</v>
      </c>
      <c r="DK155" s="57">
        <v>2216.87</v>
      </c>
      <c r="DL155" s="57">
        <v>2160.2199999999998</v>
      </c>
      <c r="DM155" s="57">
        <v>1539.21</v>
      </c>
      <c r="DN155" s="57">
        <v>2606.3000000000002</v>
      </c>
      <c r="DO155" s="57">
        <v>2313.4499999999998</v>
      </c>
      <c r="DP155" s="57">
        <v>1880.72</v>
      </c>
      <c r="DQ155" s="57">
        <v>1840.45</v>
      </c>
      <c r="DR155" s="57">
        <v>4045.87</v>
      </c>
      <c r="DS155" s="57">
        <v>4736.21</v>
      </c>
      <c r="DT155" s="57">
        <v>4395.88</v>
      </c>
      <c r="DU155" s="57">
        <v>3472.48</v>
      </c>
      <c r="DV155" s="57">
        <v>2618.3000000000002</v>
      </c>
      <c r="DW155" s="57">
        <v>2790.32</v>
      </c>
      <c r="DX155" s="57">
        <v>4047.35</v>
      </c>
      <c r="DY155" s="57">
        <v>2536.42</v>
      </c>
      <c r="DZ155" s="57">
        <v>1792.59</v>
      </c>
      <c r="EA155" s="57">
        <v>1661.45</v>
      </c>
      <c r="EB155" s="57">
        <v>2221.0700000000002</v>
      </c>
      <c r="EC155" s="57">
        <v>0</v>
      </c>
      <c r="ED155" s="57">
        <v>0</v>
      </c>
      <c r="EE155" s="57">
        <v>1144.95</v>
      </c>
      <c r="EF155" s="57">
        <v>409.86</v>
      </c>
      <c r="EG155" s="57">
        <v>0</v>
      </c>
      <c r="EH155" s="57">
        <v>0</v>
      </c>
    </row>
    <row r="156" spans="1:138">
      <c r="A156" s="54" t="s">
        <v>329</v>
      </c>
      <c r="B156" s="54" t="s">
        <v>32</v>
      </c>
      <c r="C156" s="55">
        <v>1186551.1299999999</v>
      </c>
      <c r="D156" s="56">
        <v>0</v>
      </c>
      <c r="E156" s="56">
        <v>1128318.18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  <c r="U156" s="56">
        <v>0</v>
      </c>
      <c r="V156" s="56">
        <v>0</v>
      </c>
      <c r="W156" s="56">
        <v>0</v>
      </c>
      <c r="X156" s="56">
        <v>0</v>
      </c>
      <c r="Y156" s="56">
        <v>0</v>
      </c>
      <c r="Z156" s="57">
        <v>0</v>
      </c>
      <c r="AA156" s="57">
        <v>0</v>
      </c>
      <c r="AB156" s="58">
        <v>11161.91</v>
      </c>
      <c r="AC156" s="58">
        <v>0</v>
      </c>
      <c r="AD156" s="58">
        <v>0</v>
      </c>
      <c r="AE156" s="58">
        <v>0</v>
      </c>
      <c r="AF156" s="59">
        <v>0</v>
      </c>
      <c r="AG156" s="59">
        <v>0</v>
      </c>
      <c r="AH156" s="58">
        <v>47071.040000000001</v>
      </c>
      <c r="AI156" s="57">
        <v>0</v>
      </c>
      <c r="AJ156" s="57">
        <v>11161.91</v>
      </c>
      <c r="AK156" s="57">
        <v>0</v>
      </c>
      <c r="AL156" s="57">
        <v>0</v>
      </c>
      <c r="AM156" s="57">
        <v>0</v>
      </c>
      <c r="AN156" s="57">
        <v>0</v>
      </c>
      <c r="AO156" s="57">
        <v>0</v>
      </c>
      <c r="AP156" s="57">
        <v>0</v>
      </c>
      <c r="AQ156" s="57">
        <v>0</v>
      </c>
      <c r="AR156" s="57">
        <v>0</v>
      </c>
      <c r="AS156" s="57">
        <v>0</v>
      </c>
      <c r="AT156" s="57">
        <v>0</v>
      </c>
      <c r="AU156" s="57">
        <v>0</v>
      </c>
      <c r="AV156" s="57">
        <v>0</v>
      </c>
      <c r="AW156" s="57">
        <v>0</v>
      </c>
      <c r="AX156" s="57">
        <v>0</v>
      </c>
      <c r="AY156" s="57">
        <v>0</v>
      </c>
      <c r="AZ156" s="57">
        <v>0</v>
      </c>
      <c r="BA156" s="57">
        <v>0</v>
      </c>
      <c r="BB156" s="57">
        <v>0</v>
      </c>
      <c r="BC156" s="57">
        <v>0</v>
      </c>
      <c r="BD156" s="57">
        <v>0</v>
      </c>
      <c r="BE156" s="57">
        <v>0</v>
      </c>
      <c r="BF156" s="57">
        <v>1666.2</v>
      </c>
      <c r="BG156" s="57">
        <v>0</v>
      </c>
      <c r="BH156" s="57">
        <v>628.94000000000005</v>
      </c>
      <c r="BI156" s="57">
        <v>44775.9</v>
      </c>
      <c r="BJ156" s="58">
        <v>0</v>
      </c>
      <c r="BK156" s="57">
        <v>0</v>
      </c>
      <c r="BL156" s="57">
        <v>0</v>
      </c>
      <c r="BM156" s="57">
        <v>0</v>
      </c>
      <c r="BN156" s="57">
        <v>0</v>
      </c>
      <c r="BO156" s="57">
        <v>0</v>
      </c>
      <c r="BP156" s="57">
        <v>0</v>
      </c>
      <c r="BQ156" s="57">
        <v>0</v>
      </c>
      <c r="BR156" s="57">
        <v>0</v>
      </c>
      <c r="BS156" s="57">
        <v>0</v>
      </c>
      <c r="BT156" s="57">
        <v>0</v>
      </c>
      <c r="BU156" s="57">
        <v>0</v>
      </c>
      <c r="BV156" s="57">
        <v>0</v>
      </c>
      <c r="BW156" s="57">
        <v>0</v>
      </c>
      <c r="BX156" s="57">
        <v>0</v>
      </c>
      <c r="BY156" s="57">
        <v>0</v>
      </c>
      <c r="BZ156" s="57">
        <v>0</v>
      </c>
      <c r="CA156" s="57">
        <v>0</v>
      </c>
      <c r="CB156" s="57">
        <v>0</v>
      </c>
      <c r="CC156" s="57">
        <v>0</v>
      </c>
      <c r="CD156" s="57">
        <v>0</v>
      </c>
      <c r="CE156" s="57">
        <v>0</v>
      </c>
      <c r="CF156" s="57">
        <v>0</v>
      </c>
      <c r="CG156" s="57">
        <v>0</v>
      </c>
      <c r="CH156" s="57">
        <v>0</v>
      </c>
      <c r="CI156" s="57">
        <v>0</v>
      </c>
      <c r="CJ156" s="57">
        <v>0</v>
      </c>
      <c r="CK156" s="57">
        <v>0</v>
      </c>
      <c r="CL156" s="57">
        <v>0</v>
      </c>
      <c r="CM156" s="57">
        <v>0</v>
      </c>
      <c r="CN156" s="57">
        <v>0</v>
      </c>
      <c r="CO156" s="57">
        <v>0</v>
      </c>
      <c r="CP156" s="57">
        <v>0</v>
      </c>
      <c r="CQ156" s="57">
        <v>0</v>
      </c>
      <c r="CR156" s="57">
        <v>0</v>
      </c>
      <c r="CS156" s="57">
        <v>0</v>
      </c>
      <c r="CT156" s="57">
        <v>0</v>
      </c>
      <c r="CU156" s="57">
        <v>0</v>
      </c>
      <c r="CV156" s="57">
        <v>0</v>
      </c>
      <c r="CW156" s="57">
        <v>0</v>
      </c>
      <c r="CX156" s="57">
        <v>0</v>
      </c>
      <c r="CY156" s="57">
        <v>0</v>
      </c>
      <c r="CZ156" s="57">
        <v>0</v>
      </c>
      <c r="DA156" s="57">
        <v>0</v>
      </c>
      <c r="DB156" s="57">
        <v>0</v>
      </c>
      <c r="DC156" s="57">
        <v>0</v>
      </c>
      <c r="DD156" s="57">
        <v>0</v>
      </c>
      <c r="DE156" s="57">
        <v>0</v>
      </c>
      <c r="DF156" s="57">
        <v>0</v>
      </c>
      <c r="DG156" s="57">
        <v>0</v>
      </c>
      <c r="DH156" s="57">
        <v>0</v>
      </c>
      <c r="DI156" s="57">
        <v>0</v>
      </c>
      <c r="DJ156" s="57">
        <v>0</v>
      </c>
      <c r="DK156" s="57">
        <v>0</v>
      </c>
      <c r="DL156" s="57">
        <v>0</v>
      </c>
      <c r="DM156" s="57">
        <v>0</v>
      </c>
      <c r="DN156" s="57">
        <v>0</v>
      </c>
      <c r="DO156" s="57">
        <v>0</v>
      </c>
      <c r="DP156" s="57">
        <v>0</v>
      </c>
      <c r="DQ156" s="57">
        <v>0</v>
      </c>
      <c r="DR156" s="57">
        <v>0</v>
      </c>
      <c r="DS156" s="57">
        <v>0</v>
      </c>
      <c r="DT156" s="57">
        <v>0</v>
      </c>
      <c r="DU156" s="57">
        <v>0</v>
      </c>
      <c r="DV156" s="57">
        <v>0</v>
      </c>
      <c r="DW156" s="57">
        <v>0</v>
      </c>
      <c r="DX156" s="57">
        <v>0</v>
      </c>
      <c r="DY156" s="57">
        <v>0</v>
      </c>
      <c r="DZ156" s="57">
        <v>0</v>
      </c>
      <c r="EA156" s="57">
        <v>0</v>
      </c>
      <c r="EB156" s="57">
        <v>0</v>
      </c>
      <c r="EC156" s="57">
        <v>0</v>
      </c>
      <c r="ED156" s="57">
        <v>0</v>
      </c>
      <c r="EE156" s="57">
        <v>0</v>
      </c>
      <c r="EF156" s="57">
        <v>0</v>
      </c>
      <c r="EG156" s="57">
        <v>0</v>
      </c>
      <c r="EH156" s="57">
        <v>0</v>
      </c>
    </row>
    <row r="157" spans="1:138">
      <c r="A157" s="54" t="s">
        <v>329</v>
      </c>
      <c r="B157" s="54" t="s">
        <v>33</v>
      </c>
      <c r="C157" s="55">
        <v>1424805.42</v>
      </c>
      <c r="D157" s="56">
        <v>0</v>
      </c>
      <c r="E157" s="56">
        <v>143044.03</v>
      </c>
      <c r="F157" s="56">
        <v>0</v>
      </c>
      <c r="G157" s="56">
        <v>703092.88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  <c r="U157" s="56">
        <v>0</v>
      </c>
      <c r="V157" s="56">
        <v>0</v>
      </c>
      <c r="W157" s="56">
        <v>0</v>
      </c>
      <c r="X157" s="56">
        <v>0</v>
      </c>
      <c r="Y157" s="56">
        <v>0</v>
      </c>
      <c r="Z157" s="57">
        <v>0</v>
      </c>
      <c r="AA157" s="57">
        <v>0</v>
      </c>
      <c r="AB157" s="58">
        <v>168195.83000000002</v>
      </c>
      <c r="AC157" s="58">
        <v>14007.9</v>
      </c>
      <c r="AD157" s="58">
        <v>1027.8499999999999</v>
      </c>
      <c r="AE157" s="58">
        <v>152.88</v>
      </c>
      <c r="AF157" s="59">
        <v>0</v>
      </c>
      <c r="AG157" s="59">
        <v>0</v>
      </c>
      <c r="AH157" s="58">
        <v>395284.05000000005</v>
      </c>
      <c r="AI157" s="57">
        <v>168085.16</v>
      </c>
      <c r="AJ157" s="57">
        <v>110.67</v>
      </c>
      <c r="AK157" s="57">
        <v>0</v>
      </c>
      <c r="AL157" s="57">
        <v>0</v>
      </c>
      <c r="AM157" s="57">
        <v>0</v>
      </c>
      <c r="AN157" s="57">
        <v>0</v>
      </c>
      <c r="AO157" s="57">
        <v>0</v>
      </c>
      <c r="AP157" s="57">
        <v>1627.12</v>
      </c>
      <c r="AQ157" s="57">
        <v>3034.35</v>
      </c>
      <c r="AR157" s="57">
        <v>1444.97</v>
      </c>
      <c r="AS157" s="57">
        <v>0</v>
      </c>
      <c r="AT157" s="57">
        <v>0</v>
      </c>
      <c r="AU157" s="57">
        <v>4198.38</v>
      </c>
      <c r="AV157" s="57">
        <v>3703.08</v>
      </c>
      <c r="AW157" s="57">
        <v>0</v>
      </c>
      <c r="AX157" s="57">
        <v>0</v>
      </c>
      <c r="AY157" s="57">
        <v>1027.8499999999999</v>
      </c>
      <c r="AZ157" s="57">
        <v>0</v>
      </c>
      <c r="BA157" s="57">
        <v>0</v>
      </c>
      <c r="BB157" s="57">
        <v>152.88</v>
      </c>
      <c r="BC157" s="57">
        <v>0</v>
      </c>
      <c r="BD157" s="57">
        <v>7969.91</v>
      </c>
      <c r="BE157" s="57">
        <v>0</v>
      </c>
      <c r="BF157" s="57">
        <v>0</v>
      </c>
      <c r="BG157" s="57">
        <v>0</v>
      </c>
      <c r="BH157" s="57">
        <v>0</v>
      </c>
      <c r="BI157" s="57">
        <v>3334.54</v>
      </c>
      <c r="BJ157" s="58">
        <v>383979.60000000003</v>
      </c>
      <c r="BK157" s="57">
        <v>3635.9</v>
      </c>
      <c r="BL157" s="57">
        <v>0</v>
      </c>
      <c r="BM157" s="57">
        <v>0</v>
      </c>
      <c r="BN157" s="57">
        <v>0</v>
      </c>
      <c r="BO157" s="57">
        <v>4332.8999999999996</v>
      </c>
      <c r="BP157" s="57">
        <v>47912.47</v>
      </c>
      <c r="BQ157" s="57">
        <v>13283.75</v>
      </c>
      <c r="BR157" s="57">
        <v>37794.080000000002</v>
      </c>
      <c r="BS157" s="57">
        <v>12685.36</v>
      </c>
      <c r="BT157" s="57">
        <v>13188</v>
      </c>
      <c r="BU157" s="57">
        <v>0</v>
      </c>
      <c r="BV157" s="57">
        <v>0</v>
      </c>
      <c r="BW157" s="57">
        <v>50626.95</v>
      </c>
      <c r="BX157" s="57">
        <v>8325.92</v>
      </c>
      <c r="BY157" s="57">
        <v>6267.84</v>
      </c>
      <c r="BZ157" s="57">
        <v>12219.14</v>
      </c>
      <c r="CA157" s="57">
        <v>0</v>
      </c>
      <c r="CB157" s="57">
        <v>7204.79</v>
      </c>
      <c r="CC157" s="57">
        <v>0</v>
      </c>
      <c r="CD157" s="57">
        <v>4938.5600000000004</v>
      </c>
      <c r="CE157" s="57">
        <v>11193.85</v>
      </c>
      <c r="CF157" s="57">
        <v>0</v>
      </c>
      <c r="CG157" s="57">
        <v>3724.73</v>
      </c>
      <c r="CH157" s="57">
        <v>6260.4</v>
      </c>
      <c r="CI157" s="57">
        <v>0</v>
      </c>
      <c r="CJ157" s="57">
        <v>10071.25</v>
      </c>
      <c r="CK157" s="57">
        <v>1164.72</v>
      </c>
      <c r="CL157" s="57">
        <v>0</v>
      </c>
      <c r="CM157" s="57">
        <v>0</v>
      </c>
      <c r="CN157" s="57">
        <v>7632.91</v>
      </c>
      <c r="CO157" s="57">
        <v>0</v>
      </c>
      <c r="CP157" s="57">
        <v>9944.1200000000008</v>
      </c>
      <c r="CQ157" s="57">
        <v>4046.51</v>
      </c>
      <c r="CR157" s="57">
        <v>4012.7</v>
      </c>
      <c r="CS157" s="57">
        <v>0</v>
      </c>
      <c r="CT157" s="57">
        <v>271.43</v>
      </c>
      <c r="CU157" s="57">
        <v>144.38999999999999</v>
      </c>
      <c r="CV157" s="57">
        <v>4814.1499999999996</v>
      </c>
      <c r="CW157" s="57">
        <v>2380.7199999999998</v>
      </c>
      <c r="CX157" s="57">
        <v>0</v>
      </c>
      <c r="CY157" s="57">
        <v>3293.91</v>
      </c>
      <c r="CZ157" s="57">
        <v>866.68</v>
      </c>
      <c r="DA157" s="57">
        <v>1436.12</v>
      </c>
      <c r="DB157" s="57">
        <v>3439.4</v>
      </c>
      <c r="DC157" s="57">
        <v>6446.64</v>
      </c>
      <c r="DD157" s="57">
        <v>0</v>
      </c>
      <c r="DE157" s="57">
        <v>0</v>
      </c>
      <c r="DF157" s="57">
        <v>5851.5</v>
      </c>
      <c r="DG157" s="57">
        <v>1498.29</v>
      </c>
      <c r="DH157" s="57">
        <v>0</v>
      </c>
      <c r="DI157" s="57">
        <v>5447.29</v>
      </c>
      <c r="DJ157" s="57">
        <v>0</v>
      </c>
      <c r="DK157" s="57">
        <v>2772.63</v>
      </c>
      <c r="DL157" s="57">
        <v>0</v>
      </c>
      <c r="DM157" s="57">
        <v>0</v>
      </c>
      <c r="DN157" s="57">
        <v>2457.11</v>
      </c>
      <c r="DO157" s="57">
        <v>4658.17</v>
      </c>
      <c r="DP157" s="57">
        <v>0</v>
      </c>
      <c r="DQ157" s="57">
        <v>1707.19</v>
      </c>
      <c r="DR157" s="57">
        <v>6596.55</v>
      </c>
      <c r="DS157" s="57">
        <v>1260.6500000000001</v>
      </c>
      <c r="DT157" s="57">
        <v>5949.3</v>
      </c>
      <c r="DU157" s="57">
        <v>19176.400000000001</v>
      </c>
      <c r="DV157" s="57">
        <v>1937.1</v>
      </c>
      <c r="DW157" s="57">
        <v>1471.87</v>
      </c>
      <c r="DX157" s="57">
        <v>4452.97</v>
      </c>
      <c r="DY157" s="57">
        <v>5514.74</v>
      </c>
      <c r="DZ157" s="57">
        <v>3724.65</v>
      </c>
      <c r="EA157" s="57">
        <v>1784.09</v>
      </c>
      <c r="EB157" s="57">
        <v>3591.78</v>
      </c>
      <c r="EC157" s="57">
        <v>0</v>
      </c>
      <c r="ED157" s="57">
        <v>0</v>
      </c>
      <c r="EE157" s="57">
        <v>283.7</v>
      </c>
      <c r="EF157" s="57">
        <v>99.86</v>
      </c>
      <c r="EG157" s="57">
        <v>0</v>
      </c>
      <c r="EH157" s="57">
        <v>183.47</v>
      </c>
    </row>
    <row r="158" spans="1:138">
      <c r="A158" s="54" t="s">
        <v>329</v>
      </c>
      <c r="B158" s="54" t="s">
        <v>34</v>
      </c>
      <c r="C158" s="55">
        <v>0</v>
      </c>
      <c r="D158" s="56">
        <v>0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  <c r="U158" s="56">
        <v>0</v>
      </c>
      <c r="V158" s="56">
        <v>0</v>
      </c>
      <c r="W158" s="56">
        <v>0</v>
      </c>
      <c r="X158" s="56">
        <v>0</v>
      </c>
      <c r="Y158" s="56">
        <v>0</v>
      </c>
      <c r="Z158" s="57">
        <v>0</v>
      </c>
      <c r="AA158" s="57">
        <v>0</v>
      </c>
      <c r="AB158" s="58">
        <v>0</v>
      </c>
      <c r="AC158" s="58">
        <v>0</v>
      </c>
      <c r="AD158" s="58">
        <v>0</v>
      </c>
      <c r="AE158" s="58">
        <v>0</v>
      </c>
      <c r="AF158" s="59">
        <v>0</v>
      </c>
      <c r="AG158" s="59">
        <v>0</v>
      </c>
      <c r="AH158" s="58">
        <v>0</v>
      </c>
      <c r="AI158" s="57">
        <v>0</v>
      </c>
      <c r="AJ158" s="57">
        <v>0</v>
      </c>
      <c r="AK158" s="57">
        <v>0</v>
      </c>
      <c r="AL158" s="57">
        <v>0</v>
      </c>
      <c r="AM158" s="57">
        <v>0</v>
      </c>
      <c r="AN158" s="57">
        <v>0</v>
      </c>
      <c r="AO158" s="57">
        <v>0</v>
      </c>
      <c r="AP158" s="57">
        <v>0</v>
      </c>
      <c r="AQ158" s="57">
        <v>0</v>
      </c>
      <c r="AR158" s="57">
        <v>0</v>
      </c>
      <c r="AS158" s="57">
        <v>0</v>
      </c>
      <c r="AT158" s="57">
        <v>0</v>
      </c>
      <c r="AU158" s="57">
        <v>0</v>
      </c>
      <c r="AV158" s="57">
        <v>0</v>
      </c>
      <c r="AW158" s="57">
        <v>0</v>
      </c>
      <c r="AX158" s="57">
        <v>0</v>
      </c>
      <c r="AY158" s="57">
        <v>0</v>
      </c>
      <c r="AZ158" s="57">
        <v>0</v>
      </c>
      <c r="BA158" s="57">
        <v>0</v>
      </c>
      <c r="BB158" s="57">
        <v>0</v>
      </c>
      <c r="BC158" s="57">
        <v>0</v>
      </c>
      <c r="BD158" s="57">
        <v>0</v>
      </c>
      <c r="BE158" s="57">
        <v>0</v>
      </c>
      <c r="BF158" s="57">
        <v>0</v>
      </c>
      <c r="BG158" s="57">
        <v>0</v>
      </c>
      <c r="BH158" s="57">
        <v>0</v>
      </c>
      <c r="BI158" s="57">
        <v>0</v>
      </c>
      <c r="BJ158" s="58">
        <v>0</v>
      </c>
      <c r="BK158" s="57">
        <v>0</v>
      </c>
      <c r="BL158" s="57">
        <v>0</v>
      </c>
      <c r="BM158" s="57">
        <v>0</v>
      </c>
      <c r="BN158" s="57">
        <v>0</v>
      </c>
      <c r="BO158" s="57">
        <v>0</v>
      </c>
      <c r="BP158" s="57">
        <v>0</v>
      </c>
      <c r="BQ158" s="57">
        <v>0</v>
      </c>
      <c r="BR158" s="57">
        <v>0</v>
      </c>
      <c r="BS158" s="57">
        <v>0</v>
      </c>
      <c r="BT158" s="57">
        <v>0</v>
      </c>
      <c r="BU158" s="57">
        <v>0</v>
      </c>
      <c r="BV158" s="57">
        <v>0</v>
      </c>
      <c r="BW158" s="57">
        <v>0</v>
      </c>
      <c r="BX158" s="57">
        <v>0</v>
      </c>
      <c r="BY158" s="57">
        <v>0</v>
      </c>
      <c r="BZ158" s="57">
        <v>0</v>
      </c>
      <c r="CA158" s="57">
        <v>0</v>
      </c>
      <c r="CB158" s="57">
        <v>0</v>
      </c>
      <c r="CC158" s="57">
        <v>0</v>
      </c>
      <c r="CD158" s="57">
        <v>0</v>
      </c>
      <c r="CE158" s="57">
        <v>0</v>
      </c>
      <c r="CF158" s="57">
        <v>0</v>
      </c>
      <c r="CG158" s="57">
        <v>0</v>
      </c>
      <c r="CH158" s="57">
        <v>0</v>
      </c>
      <c r="CI158" s="57">
        <v>0</v>
      </c>
      <c r="CJ158" s="57">
        <v>0</v>
      </c>
      <c r="CK158" s="57">
        <v>0</v>
      </c>
      <c r="CL158" s="57">
        <v>0</v>
      </c>
      <c r="CM158" s="57">
        <v>0</v>
      </c>
      <c r="CN158" s="57">
        <v>0</v>
      </c>
      <c r="CO158" s="57">
        <v>0</v>
      </c>
      <c r="CP158" s="57">
        <v>0</v>
      </c>
      <c r="CQ158" s="57">
        <v>0</v>
      </c>
      <c r="CR158" s="57">
        <v>0</v>
      </c>
      <c r="CS158" s="57">
        <v>0</v>
      </c>
      <c r="CT158" s="57">
        <v>0</v>
      </c>
      <c r="CU158" s="57">
        <v>0</v>
      </c>
      <c r="CV158" s="57">
        <v>0</v>
      </c>
      <c r="CW158" s="57">
        <v>0</v>
      </c>
      <c r="CX158" s="57">
        <v>0</v>
      </c>
      <c r="CY158" s="57">
        <v>0</v>
      </c>
      <c r="CZ158" s="57">
        <v>0</v>
      </c>
      <c r="DA158" s="57">
        <v>0</v>
      </c>
      <c r="DB158" s="57">
        <v>0</v>
      </c>
      <c r="DC158" s="57">
        <v>0</v>
      </c>
      <c r="DD158" s="57">
        <v>0</v>
      </c>
      <c r="DE158" s="57">
        <v>0</v>
      </c>
      <c r="DF158" s="57">
        <v>0</v>
      </c>
      <c r="DG158" s="57">
        <v>0</v>
      </c>
      <c r="DH158" s="57">
        <v>0</v>
      </c>
      <c r="DI158" s="57">
        <v>0</v>
      </c>
      <c r="DJ158" s="57">
        <v>0</v>
      </c>
      <c r="DK158" s="57">
        <v>0</v>
      </c>
      <c r="DL158" s="57">
        <v>0</v>
      </c>
      <c r="DM158" s="57">
        <v>0</v>
      </c>
      <c r="DN158" s="57">
        <v>0</v>
      </c>
      <c r="DO158" s="57">
        <v>0</v>
      </c>
      <c r="DP158" s="57">
        <v>0</v>
      </c>
      <c r="DQ158" s="57">
        <v>0</v>
      </c>
      <c r="DR158" s="57">
        <v>0</v>
      </c>
      <c r="DS158" s="57">
        <v>0</v>
      </c>
      <c r="DT158" s="57">
        <v>0</v>
      </c>
      <c r="DU158" s="57">
        <v>0</v>
      </c>
      <c r="DV158" s="57">
        <v>0</v>
      </c>
      <c r="DW158" s="57">
        <v>0</v>
      </c>
      <c r="DX158" s="57">
        <v>0</v>
      </c>
      <c r="DY158" s="57">
        <v>0</v>
      </c>
      <c r="DZ158" s="57">
        <v>0</v>
      </c>
      <c r="EA158" s="57">
        <v>0</v>
      </c>
      <c r="EB158" s="57">
        <v>0</v>
      </c>
      <c r="EC158" s="57">
        <v>0</v>
      </c>
      <c r="ED158" s="57">
        <v>0</v>
      </c>
      <c r="EE158" s="57">
        <v>0</v>
      </c>
      <c r="EF158" s="57">
        <v>0</v>
      </c>
      <c r="EG158" s="57">
        <v>0</v>
      </c>
      <c r="EH158" s="57">
        <v>0</v>
      </c>
    </row>
    <row r="159" spans="1:138">
      <c r="A159" s="60" t="s">
        <v>329</v>
      </c>
      <c r="B159" s="60" t="s">
        <v>310</v>
      </c>
      <c r="C159" s="55">
        <v>11518205.029999999</v>
      </c>
      <c r="D159" s="55">
        <v>0</v>
      </c>
      <c r="E159" s="55">
        <v>2057084.5599999998</v>
      </c>
      <c r="F159" s="55">
        <v>0</v>
      </c>
      <c r="G159" s="55">
        <v>873129.31</v>
      </c>
      <c r="H159" s="55">
        <v>1100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9433.9699999999993</v>
      </c>
      <c r="P159" s="55">
        <v>557.44000000000005</v>
      </c>
      <c r="Q159" s="55">
        <v>0</v>
      </c>
      <c r="R159" s="55">
        <v>526419.05000000005</v>
      </c>
      <c r="S159" s="55">
        <v>7703.21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8">
        <v>0</v>
      </c>
      <c r="AB159" s="58">
        <v>3061183.62</v>
      </c>
      <c r="AC159" s="58">
        <v>161193.19999999998</v>
      </c>
      <c r="AD159" s="58">
        <v>1027.8499999999999</v>
      </c>
      <c r="AE159" s="58">
        <v>28561.69</v>
      </c>
      <c r="AF159" s="58">
        <v>2650.42</v>
      </c>
      <c r="AG159" s="58">
        <v>0</v>
      </c>
      <c r="AH159" s="58">
        <v>4788160.709999999</v>
      </c>
      <c r="AI159" s="58">
        <v>3049788.33</v>
      </c>
      <c r="AJ159" s="58">
        <v>11272.58</v>
      </c>
      <c r="AK159" s="58">
        <v>122.71</v>
      </c>
      <c r="AL159" s="58">
        <v>0</v>
      </c>
      <c r="AM159" s="58">
        <v>0</v>
      </c>
      <c r="AN159" s="58">
        <v>0</v>
      </c>
      <c r="AO159" s="58">
        <v>0</v>
      </c>
      <c r="AP159" s="58">
        <v>1775.9199999999998</v>
      </c>
      <c r="AQ159" s="58">
        <v>126461.35</v>
      </c>
      <c r="AR159" s="58">
        <v>23885.960000000003</v>
      </c>
      <c r="AS159" s="58">
        <v>0</v>
      </c>
      <c r="AT159" s="58">
        <v>0</v>
      </c>
      <c r="AU159" s="58">
        <v>5069.29</v>
      </c>
      <c r="AV159" s="58">
        <v>4000.68</v>
      </c>
      <c r="AW159" s="58">
        <v>0</v>
      </c>
      <c r="AX159" s="58">
        <v>0</v>
      </c>
      <c r="AY159" s="58">
        <v>1027.8499999999999</v>
      </c>
      <c r="AZ159" s="58">
        <v>0</v>
      </c>
      <c r="BA159" s="58">
        <v>0</v>
      </c>
      <c r="BB159" s="58">
        <v>28561.69</v>
      </c>
      <c r="BC159" s="58">
        <v>0</v>
      </c>
      <c r="BD159" s="58">
        <v>87950.12</v>
      </c>
      <c r="BE159" s="58">
        <v>0</v>
      </c>
      <c r="BF159" s="58">
        <v>46631.759999999995</v>
      </c>
      <c r="BG159" s="58">
        <v>241401.41</v>
      </c>
      <c r="BH159" s="58">
        <v>38724.19</v>
      </c>
      <c r="BI159" s="58">
        <v>265731.28000000003</v>
      </c>
      <c r="BJ159" s="58">
        <v>4107721.9499999988</v>
      </c>
      <c r="BK159" s="58">
        <v>162888.76999999999</v>
      </c>
      <c r="BL159" s="58">
        <v>88012.99</v>
      </c>
      <c r="BM159" s="58">
        <v>98583.17</v>
      </c>
      <c r="BN159" s="58">
        <v>72355.8</v>
      </c>
      <c r="BO159" s="58">
        <v>235695.61</v>
      </c>
      <c r="BP159" s="58">
        <v>132545.80000000002</v>
      </c>
      <c r="BQ159" s="58">
        <v>67292.73</v>
      </c>
      <c r="BR159" s="58">
        <v>157622.20000000001</v>
      </c>
      <c r="BS159" s="58">
        <v>117350.98000000001</v>
      </c>
      <c r="BT159" s="58">
        <v>137756.43</v>
      </c>
      <c r="BU159" s="58">
        <v>265670.80000000005</v>
      </c>
      <c r="BV159" s="58">
        <v>95746.57</v>
      </c>
      <c r="BW159" s="58">
        <v>228350.53000000003</v>
      </c>
      <c r="BX159" s="58">
        <v>31013.14</v>
      </c>
      <c r="BY159" s="58">
        <v>55121.929999999993</v>
      </c>
      <c r="BZ159" s="58">
        <v>32181.129999999997</v>
      </c>
      <c r="CA159" s="58">
        <v>75470.859999999986</v>
      </c>
      <c r="CB159" s="58">
        <v>109067.43999999999</v>
      </c>
      <c r="CC159" s="58">
        <v>60038.67</v>
      </c>
      <c r="CD159" s="58">
        <v>50286.029999999992</v>
      </c>
      <c r="CE159" s="58">
        <v>55368.23</v>
      </c>
      <c r="CF159" s="58">
        <v>78498.849999999991</v>
      </c>
      <c r="CG159" s="58">
        <v>36266.86</v>
      </c>
      <c r="CH159" s="58">
        <v>24051.489999999998</v>
      </c>
      <c r="CI159" s="58">
        <v>29705.110000000004</v>
      </c>
      <c r="CJ159" s="58">
        <v>35854.89</v>
      </c>
      <c r="CK159" s="58">
        <v>15592.06</v>
      </c>
      <c r="CL159" s="58">
        <v>28757.7</v>
      </c>
      <c r="CM159" s="58">
        <v>22213.530000000002</v>
      </c>
      <c r="CN159" s="58">
        <v>43525.59</v>
      </c>
      <c r="CO159" s="58">
        <v>9235.49</v>
      </c>
      <c r="CP159" s="58">
        <v>36882.230000000003</v>
      </c>
      <c r="CQ159" s="58">
        <v>9644.67</v>
      </c>
      <c r="CR159" s="58">
        <v>17134.32</v>
      </c>
      <c r="CS159" s="58">
        <v>15588.84</v>
      </c>
      <c r="CT159" s="58">
        <v>113243.04999999999</v>
      </c>
      <c r="CU159" s="58">
        <v>31169.82</v>
      </c>
      <c r="CV159" s="58">
        <v>35386.86</v>
      </c>
      <c r="CW159" s="58">
        <v>26711.35</v>
      </c>
      <c r="CX159" s="58">
        <v>31813.86</v>
      </c>
      <c r="CY159" s="58">
        <v>33840.910000000003</v>
      </c>
      <c r="CZ159" s="58">
        <v>13179.939999999999</v>
      </c>
      <c r="DA159" s="58">
        <v>19213.59</v>
      </c>
      <c r="DB159" s="58">
        <v>34936.730000000003</v>
      </c>
      <c r="DC159" s="58">
        <v>44416.5</v>
      </c>
      <c r="DD159" s="58">
        <v>12986.82</v>
      </c>
      <c r="DE159" s="58">
        <v>21482.04</v>
      </c>
      <c r="DF159" s="58">
        <v>27702.71</v>
      </c>
      <c r="DG159" s="58">
        <v>21117.350000000002</v>
      </c>
      <c r="DH159" s="58">
        <v>14701.47</v>
      </c>
      <c r="DI159" s="58">
        <v>17169.57</v>
      </c>
      <c r="DJ159" s="58">
        <v>13018.5</v>
      </c>
      <c r="DK159" s="58">
        <v>12541.54</v>
      </c>
      <c r="DL159" s="58">
        <v>16084.15</v>
      </c>
      <c r="DM159" s="58">
        <v>16082.68</v>
      </c>
      <c r="DN159" s="58">
        <v>22361.670000000002</v>
      </c>
      <c r="DO159" s="58">
        <v>14960.62</v>
      </c>
      <c r="DP159" s="58">
        <v>15568.13</v>
      </c>
      <c r="DQ159" s="58">
        <v>14889.660000000002</v>
      </c>
      <c r="DR159" s="58">
        <v>33014.980000000003</v>
      </c>
      <c r="DS159" s="58">
        <v>54571.810000000005</v>
      </c>
      <c r="DT159" s="58">
        <v>29396.66</v>
      </c>
      <c r="DU159" s="58">
        <v>64833.73</v>
      </c>
      <c r="DV159" s="58">
        <v>15601.51</v>
      </c>
      <c r="DW159" s="58">
        <v>146696.66</v>
      </c>
      <c r="DX159" s="58">
        <v>22619.43</v>
      </c>
      <c r="DY159" s="58">
        <v>30772.17</v>
      </c>
      <c r="DZ159" s="58">
        <v>19779.38</v>
      </c>
      <c r="EA159" s="58">
        <v>84164.049999999988</v>
      </c>
      <c r="EB159" s="58">
        <v>42606.55</v>
      </c>
      <c r="EC159" s="58">
        <v>26601.16</v>
      </c>
      <c r="ED159" s="58">
        <v>0</v>
      </c>
      <c r="EE159" s="58">
        <v>76636.649999999994</v>
      </c>
      <c r="EF159" s="58">
        <v>56765.98</v>
      </c>
      <c r="EG159" s="58">
        <v>33859.040000000001</v>
      </c>
      <c r="EH159" s="58">
        <v>13851.23</v>
      </c>
    </row>
    <row r="160" spans="1:138">
      <c r="A160" s="54" t="s">
        <v>336</v>
      </c>
      <c r="B160" s="54" t="s">
        <v>35</v>
      </c>
      <c r="C160" s="55">
        <v>0</v>
      </c>
      <c r="D160" s="56">
        <v>0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  <c r="U160" s="56">
        <v>0</v>
      </c>
      <c r="V160" s="56">
        <v>0</v>
      </c>
      <c r="W160" s="56">
        <v>0</v>
      </c>
      <c r="X160" s="56">
        <v>0</v>
      </c>
      <c r="Y160" s="56">
        <v>0</v>
      </c>
      <c r="Z160" s="57">
        <v>0</v>
      </c>
      <c r="AA160" s="57">
        <v>0</v>
      </c>
      <c r="AB160" s="58">
        <v>0</v>
      </c>
      <c r="AC160" s="58">
        <v>0</v>
      </c>
      <c r="AD160" s="58">
        <v>0</v>
      </c>
      <c r="AE160" s="58">
        <v>0</v>
      </c>
      <c r="AF160" s="59">
        <v>0</v>
      </c>
      <c r="AG160" s="59">
        <v>0</v>
      </c>
      <c r="AH160" s="58">
        <v>0</v>
      </c>
      <c r="AI160" s="57">
        <v>0</v>
      </c>
      <c r="AJ160" s="57">
        <v>0</v>
      </c>
      <c r="AK160" s="57">
        <v>0</v>
      </c>
      <c r="AL160" s="57">
        <v>0</v>
      </c>
      <c r="AM160" s="57">
        <v>0</v>
      </c>
      <c r="AN160" s="57">
        <v>0</v>
      </c>
      <c r="AO160" s="57">
        <v>0</v>
      </c>
      <c r="AP160" s="57">
        <v>0</v>
      </c>
      <c r="AQ160" s="57">
        <v>0</v>
      </c>
      <c r="AR160" s="57">
        <v>0</v>
      </c>
      <c r="AS160" s="57">
        <v>0</v>
      </c>
      <c r="AT160" s="57">
        <v>0</v>
      </c>
      <c r="AU160" s="57">
        <v>0</v>
      </c>
      <c r="AV160" s="57">
        <v>0</v>
      </c>
      <c r="AW160" s="57">
        <v>0</v>
      </c>
      <c r="AX160" s="57">
        <v>0</v>
      </c>
      <c r="AY160" s="57">
        <v>0</v>
      </c>
      <c r="AZ160" s="57">
        <v>0</v>
      </c>
      <c r="BA160" s="57">
        <v>0</v>
      </c>
      <c r="BB160" s="57">
        <v>0</v>
      </c>
      <c r="BC160" s="57">
        <v>0</v>
      </c>
      <c r="BD160" s="57">
        <v>0</v>
      </c>
      <c r="BE160" s="57">
        <v>0</v>
      </c>
      <c r="BF160" s="57">
        <v>0</v>
      </c>
      <c r="BG160" s="57">
        <v>0</v>
      </c>
      <c r="BH160" s="57">
        <v>0</v>
      </c>
      <c r="BI160" s="57">
        <v>0</v>
      </c>
      <c r="BJ160" s="58">
        <v>0</v>
      </c>
      <c r="BK160" s="57">
        <v>0</v>
      </c>
      <c r="BL160" s="57">
        <v>0</v>
      </c>
      <c r="BM160" s="57">
        <v>0</v>
      </c>
      <c r="BN160" s="57">
        <v>0</v>
      </c>
      <c r="BO160" s="57">
        <v>0</v>
      </c>
      <c r="BP160" s="57">
        <v>0</v>
      </c>
      <c r="BQ160" s="57">
        <v>0</v>
      </c>
      <c r="BR160" s="57">
        <v>0</v>
      </c>
      <c r="BS160" s="57">
        <v>0</v>
      </c>
      <c r="BT160" s="57">
        <v>0</v>
      </c>
      <c r="BU160" s="57">
        <v>0</v>
      </c>
      <c r="BV160" s="57">
        <v>0</v>
      </c>
      <c r="BW160" s="57">
        <v>0</v>
      </c>
      <c r="BX160" s="57">
        <v>0</v>
      </c>
      <c r="BY160" s="57">
        <v>0</v>
      </c>
      <c r="BZ160" s="57">
        <v>0</v>
      </c>
      <c r="CA160" s="57">
        <v>0</v>
      </c>
      <c r="CB160" s="57">
        <v>0</v>
      </c>
      <c r="CC160" s="57">
        <v>0</v>
      </c>
      <c r="CD160" s="57">
        <v>0</v>
      </c>
      <c r="CE160" s="57">
        <v>0</v>
      </c>
      <c r="CF160" s="57">
        <v>0</v>
      </c>
      <c r="CG160" s="57">
        <v>0</v>
      </c>
      <c r="CH160" s="57">
        <v>0</v>
      </c>
      <c r="CI160" s="57">
        <v>0</v>
      </c>
      <c r="CJ160" s="57">
        <v>0</v>
      </c>
      <c r="CK160" s="57">
        <v>0</v>
      </c>
      <c r="CL160" s="57">
        <v>0</v>
      </c>
      <c r="CM160" s="57">
        <v>0</v>
      </c>
      <c r="CN160" s="57">
        <v>0</v>
      </c>
      <c r="CO160" s="57">
        <v>0</v>
      </c>
      <c r="CP160" s="57">
        <v>0</v>
      </c>
      <c r="CQ160" s="57">
        <v>0</v>
      </c>
      <c r="CR160" s="57">
        <v>0</v>
      </c>
      <c r="CS160" s="57">
        <v>0</v>
      </c>
      <c r="CT160" s="57">
        <v>0</v>
      </c>
      <c r="CU160" s="57">
        <v>0</v>
      </c>
      <c r="CV160" s="57">
        <v>0</v>
      </c>
      <c r="CW160" s="57">
        <v>0</v>
      </c>
      <c r="CX160" s="57">
        <v>0</v>
      </c>
      <c r="CY160" s="57">
        <v>0</v>
      </c>
      <c r="CZ160" s="57">
        <v>0</v>
      </c>
      <c r="DA160" s="57">
        <v>0</v>
      </c>
      <c r="DB160" s="57">
        <v>0</v>
      </c>
      <c r="DC160" s="57">
        <v>0</v>
      </c>
      <c r="DD160" s="57">
        <v>0</v>
      </c>
      <c r="DE160" s="57">
        <v>0</v>
      </c>
      <c r="DF160" s="57">
        <v>0</v>
      </c>
      <c r="DG160" s="57">
        <v>0</v>
      </c>
      <c r="DH160" s="57">
        <v>0</v>
      </c>
      <c r="DI160" s="57">
        <v>0</v>
      </c>
      <c r="DJ160" s="57">
        <v>0</v>
      </c>
      <c r="DK160" s="57">
        <v>0</v>
      </c>
      <c r="DL160" s="57">
        <v>0</v>
      </c>
      <c r="DM160" s="57">
        <v>0</v>
      </c>
      <c r="DN160" s="57">
        <v>0</v>
      </c>
      <c r="DO160" s="57">
        <v>0</v>
      </c>
      <c r="DP160" s="57">
        <v>0</v>
      </c>
      <c r="DQ160" s="57">
        <v>0</v>
      </c>
      <c r="DR160" s="57">
        <v>0</v>
      </c>
      <c r="DS160" s="57">
        <v>0</v>
      </c>
      <c r="DT160" s="57">
        <v>0</v>
      </c>
      <c r="DU160" s="57">
        <v>0</v>
      </c>
      <c r="DV160" s="57">
        <v>0</v>
      </c>
      <c r="DW160" s="57">
        <v>0</v>
      </c>
      <c r="DX160" s="57">
        <v>0</v>
      </c>
      <c r="DY160" s="57">
        <v>0</v>
      </c>
      <c r="DZ160" s="57">
        <v>0</v>
      </c>
      <c r="EA160" s="57">
        <v>0</v>
      </c>
      <c r="EB160" s="57">
        <v>0</v>
      </c>
      <c r="EC160" s="57">
        <v>0</v>
      </c>
      <c r="ED160" s="57">
        <v>0</v>
      </c>
      <c r="EE160" s="57">
        <v>0</v>
      </c>
      <c r="EF160" s="57">
        <v>0</v>
      </c>
      <c r="EG160" s="57">
        <v>0</v>
      </c>
      <c r="EH160" s="57">
        <v>0</v>
      </c>
    </row>
    <row r="161" spans="1:138">
      <c r="A161" s="54" t="s">
        <v>336</v>
      </c>
      <c r="B161" s="54" t="s">
        <v>36</v>
      </c>
      <c r="C161" s="55">
        <v>0</v>
      </c>
      <c r="D161" s="56">
        <v>0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  <c r="U161" s="56">
        <v>0</v>
      </c>
      <c r="V161" s="56">
        <v>0</v>
      </c>
      <c r="W161" s="56">
        <v>0</v>
      </c>
      <c r="X161" s="56">
        <v>0</v>
      </c>
      <c r="Y161" s="56">
        <v>0</v>
      </c>
      <c r="Z161" s="57">
        <v>0</v>
      </c>
      <c r="AA161" s="57">
        <v>0</v>
      </c>
      <c r="AB161" s="58">
        <v>0</v>
      </c>
      <c r="AC161" s="58">
        <v>0</v>
      </c>
      <c r="AD161" s="58">
        <v>0</v>
      </c>
      <c r="AE161" s="58">
        <v>0</v>
      </c>
      <c r="AF161" s="59">
        <v>0</v>
      </c>
      <c r="AG161" s="59">
        <v>0</v>
      </c>
      <c r="AH161" s="58">
        <v>0</v>
      </c>
      <c r="AI161" s="57">
        <v>0</v>
      </c>
      <c r="AJ161" s="57">
        <v>0</v>
      </c>
      <c r="AK161" s="57">
        <v>0</v>
      </c>
      <c r="AL161" s="57">
        <v>0</v>
      </c>
      <c r="AM161" s="57">
        <v>0</v>
      </c>
      <c r="AN161" s="57">
        <v>0</v>
      </c>
      <c r="AO161" s="57">
        <v>0</v>
      </c>
      <c r="AP161" s="57">
        <v>0</v>
      </c>
      <c r="AQ161" s="57">
        <v>0</v>
      </c>
      <c r="AR161" s="57">
        <v>0</v>
      </c>
      <c r="AS161" s="57">
        <v>0</v>
      </c>
      <c r="AT161" s="57">
        <v>0</v>
      </c>
      <c r="AU161" s="57">
        <v>0</v>
      </c>
      <c r="AV161" s="57">
        <v>0</v>
      </c>
      <c r="AW161" s="57">
        <v>0</v>
      </c>
      <c r="AX161" s="57">
        <v>0</v>
      </c>
      <c r="AY161" s="57">
        <v>0</v>
      </c>
      <c r="AZ161" s="57">
        <v>0</v>
      </c>
      <c r="BA161" s="57">
        <v>0</v>
      </c>
      <c r="BB161" s="57">
        <v>0</v>
      </c>
      <c r="BC161" s="57">
        <v>0</v>
      </c>
      <c r="BD161" s="57">
        <v>0</v>
      </c>
      <c r="BE161" s="57">
        <v>0</v>
      </c>
      <c r="BF161" s="57">
        <v>0</v>
      </c>
      <c r="BG161" s="57">
        <v>0</v>
      </c>
      <c r="BH161" s="57">
        <v>0</v>
      </c>
      <c r="BI161" s="57">
        <v>0</v>
      </c>
      <c r="BJ161" s="58">
        <v>0</v>
      </c>
      <c r="BK161" s="57">
        <v>0</v>
      </c>
      <c r="BL161" s="57">
        <v>0</v>
      </c>
      <c r="BM161" s="57">
        <v>0</v>
      </c>
      <c r="BN161" s="57">
        <v>0</v>
      </c>
      <c r="BO161" s="57">
        <v>0</v>
      </c>
      <c r="BP161" s="57">
        <v>0</v>
      </c>
      <c r="BQ161" s="57">
        <v>0</v>
      </c>
      <c r="BR161" s="57">
        <v>0</v>
      </c>
      <c r="BS161" s="57">
        <v>0</v>
      </c>
      <c r="BT161" s="57">
        <v>0</v>
      </c>
      <c r="BU161" s="57">
        <v>0</v>
      </c>
      <c r="BV161" s="57">
        <v>0</v>
      </c>
      <c r="BW161" s="57">
        <v>0</v>
      </c>
      <c r="BX161" s="57">
        <v>0</v>
      </c>
      <c r="BY161" s="57">
        <v>0</v>
      </c>
      <c r="BZ161" s="57">
        <v>0</v>
      </c>
      <c r="CA161" s="57">
        <v>0</v>
      </c>
      <c r="CB161" s="57">
        <v>0</v>
      </c>
      <c r="CC161" s="57">
        <v>0</v>
      </c>
      <c r="CD161" s="57">
        <v>0</v>
      </c>
      <c r="CE161" s="57">
        <v>0</v>
      </c>
      <c r="CF161" s="57">
        <v>0</v>
      </c>
      <c r="CG161" s="57">
        <v>0</v>
      </c>
      <c r="CH161" s="57">
        <v>0</v>
      </c>
      <c r="CI161" s="57">
        <v>0</v>
      </c>
      <c r="CJ161" s="57">
        <v>0</v>
      </c>
      <c r="CK161" s="57">
        <v>0</v>
      </c>
      <c r="CL161" s="57">
        <v>0</v>
      </c>
      <c r="CM161" s="57">
        <v>0</v>
      </c>
      <c r="CN161" s="57">
        <v>0</v>
      </c>
      <c r="CO161" s="57">
        <v>0</v>
      </c>
      <c r="CP161" s="57">
        <v>0</v>
      </c>
      <c r="CQ161" s="57">
        <v>0</v>
      </c>
      <c r="CR161" s="57">
        <v>0</v>
      </c>
      <c r="CS161" s="57">
        <v>0</v>
      </c>
      <c r="CT161" s="57">
        <v>0</v>
      </c>
      <c r="CU161" s="57">
        <v>0</v>
      </c>
      <c r="CV161" s="57">
        <v>0</v>
      </c>
      <c r="CW161" s="57">
        <v>0</v>
      </c>
      <c r="CX161" s="57">
        <v>0</v>
      </c>
      <c r="CY161" s="57">
        <v>0</v>
      </c>
      <c r="CZ161" s="57">
        <v>0</v>
      </c>
      <c r="DA161" s="57">
        <v>0</v>
      </c>
      <c r="DB161" s="57">
        <v>0</v>
      </c>
      <c r="DC161" s="57">
        <v>0</v>
      </c>
      <c r="DD161" s="57">
        <v>0</v>
      </c>
      <c r="DE161" s="57">
        <v>0</v>
      </c>
      <c r="DF161" s="57">
        <v>0</v>
      </c>
      <c r="DG161" s="57">
        <v>0</v>
      </c>
      <c r="DH161" s="57">
        <v>0</v>
      </c>
      <c r="DI161" s="57">
        <v>0</v>
      </c>
      <c r="DJ161" s="57">
        <v>0</v>
      </c>
      <c r="DK161" s="57">
        <v>0</v>
      </c>
      <c r="DL161" s="57">
        <v>0</v>
      </c>
      <c r="DM161" s="57">
        <v>0</v>
      </c>
      <c r="DN161" s="57">
        <v>0</v>
      </c>
      <c r="DO161" s="57">
        <v>0</v>
      </c>
      <c r="DP161" s="57">
        <v>0</v>
      </c>
      <c r="DQ161" s="57">
        <v>0</v>
      </c>
      <c r="DR161" s="57">
        <v>0</v>
      </c>
      <c r="DS161" s="57">
        <v>0</v>
      </c>
      <c r="DT161" s="57">
        <v>0</v>
      </c>
      <c r="DU161" s="57">
        <v>0</v>
      </c>
      <c r="DV161" s="57">
        <v>0</v>
      </c>
      <c r="DW161" s="57">
        <v>0</v>
      </c>
      <c r="DX161" s="57">
        <v>0</v>
      </c>
      <c r="DY161" s="57">
        <v>0</v>
      </c>
      <c r="DZ161" s="57">
        <v>0</v>
      </c>
      <c r="EA161" s="57">
        <v>0</v>
      </c>
      <c r="EB161" s="57">
        <v>0</v>
      </c>
      <c r="EC161" s="57">
        <v>0</v>
      </c>
      <c r="ED161" s="57">
        <v>0</v>
      </c>
      <c r="EE161" s="57">
        <v>0</v>
      </c>
      <c r="EF161" s="57">
        <v>0</v>
      </c>
      <c r="EG161" s="57">
        <v>0</v>
      </c>
      <c r="EH161" s="57">
        <v>0</v>
      </c>
    </row>
    <row r="162" spans="1:138">
      <c r="A162" s="54" t="s">
        <v>336</v>
      </c>
      <c r="B162" s="54" t="s">
        <v>37</v>
      </c>
      <c r="C162" s="55">
        <v>31686.02</v>
      </c>
      <c r="D162" s="56">
        <v>0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28466.02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  <c r="U162" s="56">
        <v>0</v>
      </c>
      <c r="V162" s="56">
        <v>0</v>
      </c>
      <c r="W162" s="56">
        <v>0</v>
      </c>
      <c r="X162" s="56">
        <v>0</v>
      </c>
      <c r="Y162" s="56">
        <v>0</v>
      </c>
      <c r="Z162" s="57">
        <v>0</v>
      </c>
      <c r="AA162" s="57">
        <v>0</v>
      </c>
      <c r="AB162" s="58">
        <v>0</v>
      </c>
      <c r="AC162" s="58">
        <v>0</v>
      </c>
      <c r="AD162" s="58">
        <v>0</v>
      </c>
      <c r="AE162" s="58">
        <v>0</v>
      </c>
      <c r="AF162" s="59">
        <v>0</v>
      </c>
      <c r="AG162" s="59">
        <v>0</v>
      </c>
      <c r="AH162" s="58">
        <v>3220</v>
      </c>
      <c r="AI162" s="57">
        <v>0</v>
      </c>
      <c r="AJ162" s="57">
        <v>0</v>
      </c>
      <c r="AK162" s="57">
        <v>0</v>
      </c>
      <c r="AL162" s="57">
        <v>0</v>
      </c>
      <c r="AM162" s="57">
        <v>0</v>
      </c>
      <c r="AN162" s="57">
        <v>0</v>
      </c>
      <c r="AO162" s="57">
        <v>0</v>
      </c>
      <c r="AP162" s="57">
        <v>0</v>
      </c>
      <c r="AQ162" s="57">
        <v>0</v>
      </c>
      <c r="AR162" s="57">
        <v>0</v>
      </c>
      <c r="AS162" s="57">
        <v>0</v>
      </c>
      <c r="AT162" s="57">
        <v>0</v>
      </c>
      <c r="AU162" s="57">
        <v>0</v>
      </c>
      <c r="AV162" s="57">
        <v>0</v>
      </c>
      <c r="AW162" s="57">
        <v>0</v>
      </c>
      <c r="AX162" s="57">
        <v>0</v>
      </c>
      <c r="AY162" s="57">
        <v>0</v>
      </c>
      <c r="AZ162" s="57">
        <v>0</v>
      </c>
      <c r="BA162" s="57">
        <v>0</v>
      </c>
      <c r="BB162" s="57">
        <v>0</v>
      </c>
      <c r="BC162" s="57">
        <v>0</v>
      </c>
      <c r="BD162" s="57">
        <v>0</v>
      </c>
      <c r="BE162" s="57">
        <v>0</v>
      </c>
      <c r="BF162" s="57">
        <v>0</v>
      </c>
      <c r="BG162" s="57">
        <v>0</v>
      </c>
      <c r="BH162" s="57">
        <v>0</v>
      </c>
      <c r="BI162" s="57">
        <v>0</v>
      </c>
      <c r="BJ162" s="58">
        <v>3220</v>
      </c>
      <c r="BK162" s="57">
        <v>0</v>
      </c>
      <c r="BL162" s="57">
        <v>3000</v>
      </c>
      <c r="BM162" s="57">
        <v>0</v>
      </c>
      <c r="BN162" s="57">
        <v>0</v>
      </c>
      <c r="BO162" s="57">
        <v>0</v>
      </c>
      <c r="BP162" s="57">
        <v>0</v>
      </c>
      <c r="BQ162" s="57">
        <v>0</v>
      </c>
      <c r="BR162" s="57">
        <v>0</v>
      </c>
      <c r="BS162" s="57">
        <v>0</v>
      </c>
      <c r="BT162" s="57">
        <v>0</v>
      </c>
      <c r="BU162" s="57">
        <v>0</v>
      </c>
      <c r="BV162" s="57">
        <v>220</v>
      </c>
      <c r="BW162" s="57">
        <v>0</v>
      </c>
      <c r="BX162" s="57">
        <v>0</v>
      </c>
      <c r="BY162" s="57">
        <v>0</v>
      </c>
      <c r="BZ162" s="57">
        <v>0</v>
      </c>
      <c r="CA162" s="57">
        <v>0</v>
      </c>
      <c r="CB162" s="57">
        <v>0</v>
      </c>
      <c r="CC162" s="57">
        <v>0</v>
      </c>
      <c r="CD162" s="57">
        <v>0</v>
      </c>
      <c r="CE162" s="57">
        <v>0</v>
      </c>
      <c r="CF162" s="57">
        <v>0</v>
      </c>
      <c r="CG162" s="57">
        <v>0</v>
      </c>
      <c r="CH162" s="57">
        <v>0</v>
      </c>
      <c r="CI162" s="57">
        <v>0</v>
      </c>
      <c r="CJ162" s="57">
        <v>0</v>
      </c>
      <c r="CK162" s="57">
        <v>0</v>
      </c>
      <c r="CL162" s="57">
        <v>0</v>
      </c>
      <c r="CM162" s="57">
        <v>0</v>
      </c>
      <c r="CN162" s="57">
        <v>0</v>
      </c>
      <c r="CO162" s="57">
        <v>0</v>
      </c>
      <c r="CP162" s="57">
        <v>0</v>
      </c>
      <c r="CQ162" s="57">
        <v>0</v>
      </c>
      <c r="CR162" s="57">
        <v>0</v>
      </c>
      <c r="CS162" s="57">
        <v>0</v>
      </c>
      <c r="CT162" s="57">
        <v>0</v>
      </c>
      <c r="CU162" s="57">
        <v>0</v>
      </c>
      <c r="CV162" s="57">
        <v>0</v>
      </c>
      <c r="CW162" s="57">
        <v>0</v>
      </c>
      <c r="CX162" s="57">
        <v>0</v>
      </c>
      <c r="CY162" s="57">
        <v>0</v>
      </c>
      <c r="CZ162" s="57">
        <v>0</v>
      </c>
      <c r="DA162" s="57">
        <v>0</v>
      </c>
      <c r="DB162" s="57">
        <v>0</v>
      </c>
      <c r="DC162" s="57">
        <v>0</v>
      </c>
      <c r="DD162" s="57">
        <v>0</v>
      </c>
      <c r="DE162" s="57">
        <v>0</v>
      </c>
      <c r="DF162" s="57">
        <v>0</v>
      </c>
      <c r="DG162" s="57">
        <v>0</v>
      </c>
      <c r="DH162" s="57">
        <v>0</v>
      </c>
      <c r="DI162" s="57">
        <v>0</v>
      </c>
      <c r="DJ162" s="57">
        <v>0</v>
      </c>
      <c r="DK162" s="57">
        <v>0</v>
      </c>
      <c r="DL162" s="57">
        <v>0</v>
      </c>
      <c r="DM162" s="57">
        <v>0</v>
      </c>
      <c r="DN162" s="57">
        <v>0</v>
      </c>
      <c r="DO162" s="57">
        <v>0</v>
      </c>
      <c r="DP162" s="57">
        <v>0</v>
      </c>
      <c r="DQ162" s="57">
        <v>0</v>
      </c>
      <c r="DR162" s="57">
        <v>0</v>
      </c>
      <c r="DS162" s="57">
        <v>0</v>
      </c>
      <c r="DT162" s="57">
        <v>0</v>
      </c>
      <c r="DU162" s="57">
        <v>0</v>
      </c>
      <c r="DV162" s="57">
        <v>0</v>
      </c>
      <c r="DW162" s="57">
        <v>0</v>
      </c>
      <c r="DX162" s="57">
        <v>0</v>
      </c>
      <c r="DY162" s="57">
        <v>0</v>
      </c>
      <c r="DZ162" s="57">
        <v>0</v>
      </c>
      <c r="EA162" s="57">
        <v>0</v>
      </c>
      <c r="EB162" s="57">
        <v>0</v>
      </c>
      <c r="EC162" s="57">
        <v>0</v>
      </c>
      <c r="ED162" s="57">
        <v>0</v>
      </c>
      <c r="EE162" s="57">
        <v>0</v>
      </c>
      <c r="EF162" s="57">
        <v>0</v>
      </c>
      <c r="EG162" s="57">
        <v>0</v>
      </c>
      <c r="EH162" s="57">
        <v>0</v>
      </c>
    </row>
    <row r="163" spans="1:138">
      <c r="A163" s="54" t="s">
        <v>336</v>
      </c>
      <c r="B163" s="54" t="s">
        <v>38</v>
      </c>
      <c r="C163" s="55">
        <v>31856</v>
      </c>
      <c r="D163" s="56">
        <v>0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  <c r="U163" s="56">
        <v>0</v>
      </c>
      <c r="V163" s="56">
        <v>0</v>
      </c>
      <c r="W163" s="56">
        <v>0</v>
      </c>
      <c r="X163" s="56">
        <v>0</v>
      </c>
      <c r="Y163" s="56">
        <v>0</v>
      </c>
      <c r="Z163" s="57">
        <v>0</v>
      </c>
      <c r="AA163" s="57">
        <v>0</v>
      </c>
      <c r="AB163" s="58">
        <v>0</v>
      </c>
      <c r="AC163" s="58">
        <v>0</v>
      </c>
      <c r="AD163" s="58">
        <v>0</v>
      </c>
      <c r="AE163" s="58">
        <v>0</v>
      </c>
      <c r="AF163" s="59">
        <v>0</v>
      </c>
      <c r="AG163" s="59">
        <v>0</v>
      </c>
      <c r="AH163" s="58">
        <v>31856</v>
      </c>
      <c r="AI163" s="57">
        <v>0</v>
      </c>
      <c r="AJ163" s="57">
        <v>0</v>
      </c>
      <c r="AK163" s="57">
        <v>0</v>
      </c>
      <c r="AL163" s="57">
        <v>0</v>
      </c>
      <c r="AM163" s="57">
        <v>0</v>
      </c>
      <c r="AN163" s="57">
        <v>0</v>
      </c>
      <c r="AO163" s="57">
        <v>0</v>
      </c>
      <c r="AP163" s="57">
        <v>0</v>
      </c>
      <c r="AQ163" s="57">
        <v>0</v>
      </c>
      <c r="AR163" s="57">
        <v>0</v>
      </c>
      <c r="AS163" s="57">
        <v>0</v>
      </c>
      <c r="AT163" s="57">
        <v>0</v>
      </c>
      <c r="AU163" s="57">
        <v>0</v>
      </c>
      <c r="AV163" s="57">
        <v>0</v>
      </c>
      <c r="AW163" s="57">
        <v>0</v>
      </c>
      <c r="AX163" s="57">
        <v>0</v>
      </c>
      <c r="AY163" s="57">
        <v>0</v>
      </c>
      <c r="AZ163" s="57">
        <v>0</v>
      </c>
      <c r="BA163" s="57">
        <v>0</v>
      </c>
      <c r="BB163" s="57">
        <v>0</v>
      </c>
      <c r="BC163" s="57">
        <v>0</v>
      </c>
      <c r="BD163" s="57">
        <v>0</v>
      </c>
      <c r="BE163" s="57">
        <v>0</v>
      </c>
      <c r="BF163" s="57">
        <v>0</v>
      </c>
      <c r="BG163" s="57">
        <v>0</v>
      </c>
      <c r="BH163" s="57">
        <v>0</v>
      </c>
      <c r="BI163" s="57">
        <v>0</v>
      </c>
      <c r="BJ163" s="58">
        <v>31856</v>
      </c>
      <c r="BK163" s="57">
        <v>0</v>
      </c>
      <c r="BL163" s="57">
        <v>0</v>
      </c>
      <c r="BM163" s="57">
        <v>0</v>
      </c>
      <c r="BN163" s="57">
        <v>0</v>
      </c>
      <c r="BO163" s="57">
        <v>0</v>
      </c>
      <c r="BP163" s="57">
        <v>0</v>
      </c>
      <c r="BQ163" s="57">
        <v>0</v>
      </c>
      <c r="BR163" s="57">
        <v>0</v>
      </c>
      <c r="BS163" s="57">
        <v>0</v>
      </c>
      <c r="BT163" s="57">
        <v>0</v>
      </c>
      <c r="BU163" s="57">
        <v>0</v>
      </c>
      <c r="BV163" s="57">
        <v>0</v>
      </c>
      <c r="BW163" s="57">
        <v>0</v>
      </c>
      <c r="BX163" s="57">
        <v>0</v>
      </c>
      <c r="BY163" s="57">
        <v>0</v>
      </c>
      <c r="BZ163" s="57">
        <v>0</v>
      </c>
      <c r="CA163" s="57">
        <v>0</v>
      </c>
      <c r="CB163" s="57">
        <v>0</v>
      </c>
      <c r="CC163" s="57">
        <v>0</v>
      </c>
      <c r="CD163" s="57">
        <v>0</v>
      </c>
      <c r="CE163" s="57">
        <v>0</v>
      </c>
      <c r="CF163" s="57">
        <v>0</v>
      </c>
      <c r="CG163" s="57">
        <v>0</v>
      </c>
      <c r="CH163" s="57">
        <v>0</v>
      </c>
      <c r="CI163" s="57">
        <v>0</v>
      </c>
      <c r="CJ163" s="57">
        <v>0</v>
      </c>
      <c r="CK163" s="57">
        <v>0</v>
      </c>
      <c r="CL163" s="57">
        <v>0</v>
      </c>
      <c r="CM163" s="57">
        <v>0</v>
      </c>
      <c r="CN163" s="57">
        <v>0</v>
      </c>
      <c r="CO163" s="57">
        <v>0</v>
      </c>
      <c r="CP163" s="57">
        <v>0</v>
      </c>
      <c r="CQ163" s="57">
        <v>0</v>
      </c>
      <c r="CR163" s="57">
        <v>0</v>
      </c>
      <c r="CS163" s="57">
        <v>0</v>
      </c>
      <c r="CT163" s="57">
        <v>0</v>
      </c>
      <c r="CU163" s="57">
        <v>0</v>
      </c>
      <c r="CV163" s="57">
        <v>0</v>
      </c>
      <c r="CW163" s="57">
        <v>0</v>
      </c>
      <c r="CX163" s="57">
        <v>0</v>
      </c>
      <c r="CY163" s="57">
        <v>0</v>
      </c>
      <c r="CZ163" s="57">
        <v>0</v>
      </c>
      <c r="DA163" s="57">
        <v>0</v>
      </c>
      <c r="DB163" s="57">
        <v>0</v>
      </c>
      <c r="DC163" s="57">
        <v>0</v>
      </c>
      <c r="DD163" s="57">
        <v>0</v>
      </c>
      <c r="DE163" s="57">
        <v>0</v>
      </c>
      <c r="DF163" s="57">
        <v>0</v>
      </c>
      <c r="DG163" s="57">
        <v>0</v>
      </c>
      <c r="DH163" s="57">
        <v>0</v>
      </c>
      <c r="DI163" s="57">
        <v>0</v>
      </c>
      <c r="DJ163" s="57">
        <v>0</v>
      </c>
      <c r="DK163" s="57">
        <v>0</v>
      </c>
      <c r="DL163" s="57">
        <v>0</v>
      </c>
      <c r="DM163" s="57">
        <v>0</v>
      </c>
      <c r="DN163" s="57">
        <v>0</v>
      </c>
      <c r="DO163" s="57">
        <v>0</v>
      </c>
      <c r="DP163" s="57">
        <v>0</v>
      </c>
      <c r="DQ163" s="57">
        <v>0</v>
      </c>
      <c r="DR163" s="57">
        <v>0</v>
      </c>
      <c r="DS163" s="57">
        <v>0</v>
      </c>
      <c r="DT163" s="57">
        <v>0</v>
      </c>
      <c r="DU163" s="57">
        <v>0</v>
      </c>
      <c r="DV163" s="57">
        <v>0</v>
      </c>
      <c r="DW163" s="57">
        <v>0</v>
      </c>
      <c r="DX163" s="57">
        <v>0</v>
      </c>
      <c r="DY163" s="57">
        <v>0</v>
      </c>
      <c r="DZ163" s="57">
        <v>0</v>
      </c>
      <c r="EA163" s="57">
        <v>0</v>
      </c>
      <c r="EB163" s="57">
        <v>0</v>
      </c>
      <c r="EC163" s="57">
        <v>1723</v>
      </c>
      <c r="ED163" s="57">
        <v>0</v>
      </c>
      <c r="EE163" s="57">
        <v>10844.14</v>
      </c>
      <c r="EF163" s="57">
        <v>6486.45</v>
      </c>
      <c r="EG163" s="57">
        <v>11732.41</v>
      </c>
      <c r="EH163" s="57">
        <v>1070</v>
      </c>
    </row>
    <row r="164" spans="1:138">
      <c r="A164" s="60" t="s">
        <v>336</v>
      </c>
      <c r="B164" s="60" t="s">
        <v>310</v>
      </c>
      <c r="C164" s="55">
        <v>63542.020000000004</v>
      </c>
      <c r="D164" s="55">
        <v>0</v>
      </c>
      <c r="E164" s="55">
        <v>0</v>
      </c>
      <c r="F164" s="55">
        <v>0</v>
      </c>
      <c r="G164" s="55">
        <v>0</v>
      </c>
      <c r="H164" s="55">
        <v>0</v>
      </c>
      <c r="I164" s="55">
        <v>0</v>
      </c>
      <c r="J164" s="55">
        <v>28466.02</v>
      </c>
      <c r="K164" s="55">
        <v>0</v>
      </c>
      <c r="L164" s="55">
        <v>0</v>
      </c>
      <c r="M164" s="55">
        <v>0</v>
      </c>
      <c r="N164" s="55">
        <v>0</v>
      </c>
      <c r="O164" s="55">
        <v>0</v>
      </c>
      <c r="P164" s="55">
        <v>0</v>
      </c>
      <c r="Q164" s="55">
        <v>0</v>
      </c>
      <c r="R164" s="55">
        <v>0</v>
      </c>
      <c r="S164" s="55">
        <v>0</v>
      </c>
      <c r="T164" s="55">
        <v>0</v>
      </c>
      <c r="U164" s="55">
        <v>0</v>
      </c>
      <c r="V164" s="55">
        <v>0</v>
      </c>
      <c r="W164" s="55">
        <v>0</v>
      </c>
      <c r="X164" s="55">
        <v>0</v>
      </c>
      <c r="Y164" s="55">
        <v>0</v>
      </c>
      <c r="Z164" s="55">
        <v>0</v>
      </c>
      <c r="AA164" s="55">
        <v>0</v>
      </c>
      <c r="AB164" s="55">
        <v>0</v>
      </c>
      <c r="AC164" s="55">
        <v>0</v>
      </c>
      <c r="AD164" s="55">
        <v>0</v>
      </c>
      <c r="AE164" s="55">
        <v>0</v>
      </c>
      <c r="AF164" s="55">
        <v>0</v>
      </c>
      <c r="AG164" s="55">
        <v>0</v>
      </c>
      <c r="AH164" s="55">
        <v>35076</v>
      </c>
      <c r="AI164" s="55">
        <v>0</v>
      </c>
      <c r="AJ164" s="55">
        <v>0</v>
      </c>
      <c r="AK164" s="55">
        <v>0</v>
      </c>
      <c r="AL164" s="55">
        <v>0</v>
      </c>
      <c r="AM164" s="55">
        <v>0</v>
      </c>
      <c r="AN164" s="55">
        <v>0</v>
      </c>
      <c r="AO164" s="55">
        <v>0</v>
      </c>
      <c r="AP164" s="55">
        <v>0</v>
      </c>
      <c r="AQ164" s="55">
        <v>0</v>
      </c>
      <c r="AR164" s="55">
        <v>0</v>
      </c>
      <c r="AS164" s="55">
        <v>0</v>
      </c>
      <c r="AT164" s="55">
        <v>0</v>
      </c>
      <c r="AU164" s="55">
        <v>0</v>
      </c>
      <c r="AV164" s="55">
        <v>0</v>
      </c>
      <c r="AW164" s="55">
        <v>0</v>
      </c>
      <c r="AX164" s="55">
        <v>0</v>
      </c>
      <c r="AY164" s="55">
        <v>0</v>
      </c>
      <c r="AZ164" s="55">
        <v>0</v>
      </c>
      <c r="BA164" s="55">
        <v>0</v>
      </c>
      <c r="BB164" s="55">
        <v>0</v>
      </c>
      <c r="BC164" s="55">
        <v>0</v>
      </c>
      <c r="BD164" s="55">
        <v>0</v>
      </c>
      <c r="BE164" s="55">
        <v>0</v>
      </c>
      <c r="BF164" s="55">
        <v>0</v>
      </c>
      <c r="BG164" s="55">
        <v>0</v>
      </c>
      <c r="BH164" s="55">
        <v>0</v>
      </c>
      <c r="BI164" s="55">
        <v>0</v>
      </c>
      <c r="BJ164" s="55">
        <v>35076</v>
      </c>
      <c r="BK164" s="55">
        <v>0</v>
      </c>
      <c r="BL164" s="55">
        <v>3000</v>
      </c>
      <c r="BM164" s="55">
        <v>0</v>
      </c>
      <c r="BN164" s="55">
        <v>0</v>
      </c>
      <c r="BO164" s="55">
        <v>0</v>
      </c>
      <c r="BP164" s="55">
        <v>0</v>
      </c>
      <c r="BQ164" s="55">
        <v>0</v>
      </c>
      <c r="BR164" s="55">
        <v>0</v>
      </c>
      <c r="BS164" s="55">
        <v>0</v>
      </c>
      <c r="BT164" s="55">
        <v>0</v>
      </c>
      <c r="BU164" s="55">
        <v>0</v>
      </c>
      <c r="BV164" s="55">
        <v>220</v>
      </c>
      <c r="BW164" s="55">
        <v>0</v>
      </c>
      <c r="BX164" s="55">
        <v>0</v>
      </c>
      <c r="BY164" s="55">
        <v>0</v>
      </c>
      <c r="BZ164" s="55">
        <v>0</v>
      </c>
      <c r="CA164" s="55">
        <v>0</v>
      </c>
      <c r="CB164" s="55">
        <v>0</v>
      </c>
      <c r="CC164" s="55">
        <v>0</v>
      </c>
      <c r="CD164" s="55">
        <v>0</v>
      </c>
      <c r="CE164" s="55">
        <v>0</v>
      </c>
      <c r="CF164" s="55">
        <v>0</v>
      </c>
      <c r="CG164" s="55">
        <v>0</v>
      </c>
      <c r="CH164" s="55">
        <v>0</v>
      </c>
      <c r="CI164" s="55">
        <v>0</v>
      </c>
      <c r="CJ164" s="55">
        <v>0</v>
      </c>
      <c r="CK164" s="55">
        <v>0</v>
      </c>
      <c r="CL164" s="55">
        <v>0</v>
      </c>
      <c r="CM164" s="55">
        <v>0</v>
      </c>
      <c r="CN164" s="55">
        <v>0</v>
      </c>
      <c r="CO164" s="55">
        <v>0</v>
      </c>
      <c r="CP164" s="55">
        <v>0</v>
      </c>
      <c r="CQ164" s="55">
        <v>0</v>
      </c>
      <c r="CR164" s="55">
        <v>0</v>
      </c>
      <c r="CS164" s="55">
        <v>0</v>
      </c>
      <c r="CT164" s="55">
        <v>0</v>
      </c>
      <c r="CU164" s="55">
        <v>0</v>
      </c>
      <c r="CV164" s="55">
        <v>0</v>
      </c>
      <c r="CW164" s="55">
        <v>0</v>
      </c>
      <c r="CX164" s="55">
        <v>0</v>
      </c>
      <c r="CY164" s="55">
        <v>0</v>
      </c>
      <c r="CZ164" s="55">
        <v>0</v>
      </c>
      <c r="DA164" s="55">
        <v>0</v>
      </c>
      <c r="DB164" s="55">
        <v>0</v>
      </c>
      <c r="DC164" s="55">
        <v>0</v>
      </c>
      <c r="DD164" s="55">
        <v>0</v>
      </c>
      <c r="DE164" s="55">
        <v>0</v>
      </c>
      <c r="DF164" s="55">
        <v>0</v>
      </c>
      <c r="DG164" s="55">
        <v>0</v>
      </c>
      <c r="DH164" s="55">
        <v>0</v>
      </c>
      <c r="DI164" s="55">
        <v>0</v>
      </c>
      <c r="DJ164" s="55">
        <v>0</v>
      </c>
      <c r="DK164" s="55">
        <v>0</v>
      </c>
      <c r="DL164" s="55">
        <v>0</v>
      </c>
      <c r="DM164" s="55">
        <v>0</v>
      </c>
      <c r="DN164" s="55">
        <v>0</v>
      </c>
      <c r="DO164" s="55">
        <v>0</v>
      </c>
      <c r="DP164" s="55">
        <v>0</v>
      </c>
      <c r="DQ164" s="55">
        <v>0</v>
      </c>
      <c r="DR164" s="55">
        <v>0</v>
      </c>
      <c r="DS164" s="55">
        <v>0</v>
      </c>
      <c r="DT164" s="55">
        <v>0</v>
      </c>
      <c r="DU164" s="55">
        <v>0</v>
      </c>
      <c r="DV164" s="55">
        <v>0</v>
      </c>
      <c r="DW164" s="55">
        <v>0</v>
      </c>
      <c r="DX164" s="55">
        <v>0</v>
      </c>
      <c r="DY164" s="55">
        <v>0</v>
      </c>
      <c r="DZ164" s="55">
        <v>0</v>
      </c>
      <c r="EA164" s="55">
        <v>0</v>
      </c>
      <c r="EB164" s="55">
        <v>0</v>
      </c>
      <c r="EC164" s="55">
        <v>1723</v>
      </c>
      <c r="ED164" s="55">
        <v>0</v>
      </c>
      <c r="EE164" s="55">
        <v>10844.14</v>
      </c>
      <c r="EF164" s="55">
        <v>6486.45</v>
      </c>
      <c r="EG164" s="55">
        <v>11732.41</v>
      </c>
      <c r="EH164" s="55">
        <v>1070</v>
      </c>
    </row>
    <row r="165" spans="1:138">
      <c r="A165" s="60" t="s">
        <v>184</v>
      </c>
      <c r="B165" s="60" t="s">
        <v>184</v>
      </c>
      <c r="C165" s="55">
        <v>62282019.200000003</v>
      </c>
      <c r="D165" s="55">
        <v>1062225.75</v>
      </c>
      <c r="E165" s="55">
        <v>1852607.9999999995</v>
      </c>
      <c r="F165" s="55">
        <v>388275.79999999993</v>
      </c>
      <c r="G165" s="55">
        <v>2402166.1500000004</v>
      </c>
      <c r="H165" s="55">
        <v>774171.57</v>
      </c>
      <c r="I165" s="55">
        <v>199365.54</v>
      </c>
      <c r="J165" s="55">
        <v>796187.77</v>
      </c>
      <c r="K165" s="55">
        <v>0</v>
      </c>
      <c r="L165" s="55">
        <v>405084.1</v>
      </c>
      <c r="M165" s="55">
        <v>378721.52</v>
      </c>
      <c r="N165" s="55">
        <v>477220.33</v>
      </c>
      <c r="O165" s="55">
        <v>389022.02</v>
      </c>
      <c r="P165" s="55">
        <v>904060.44000000006</v>
      </c>
      <c r="Q165" s="55">
        <v>607019.9800000001</v>
      </c>
      <c r="R165" s="55">
        <v>2602539.3000000003</v>
      </c>
      <c r="S165" s="55">
        <v>456180.28</v>
      </c>
      <c r="T165" s="55">
        <v>150900.42000000001</v>
      </c>
      <c r="U165" s="55">
        <v>0</v>
      </c>
      <c r="V165" s="55">
        <v>0</v>
      </c>
      <c r="W165" s="55">
        <v>40947.96</v>
      </c>
      <c r="X165" s="55">
        <v>272296.45999999996</v>
      </c>
      <c r="Y165" s="55">
        <v>191963.40000000002</v>
      </c>
      <c r="Z165" s="55">
        <v>0</v>
      </c>
      <c r="AA165" s="55">
        <v>0</v>
      </c>
      <c r="AB165" s="55">
        <v>6336776.8399999999</v>
      </c>
      <c r="AC165" s="55">
        <v>6122395.1000000006</v>
      </c>
      <c r="AD165" s="55">
        <v>1613422.7000000004</v>
      </c>
      <c r="AE165" s="55">
        <v>521247.76000000007</v>
      </c>
      <c r="AF165" s="55">
        <v>463856.99</v>
      </c>
      <c r="AG165" s="55">
        <v>0</v>
      </c>
      <c r="AH165" s="55">
        <v>32873363.02</v>
      </c>
      <c r="AI165" s="55">
        <v>3647224.4499999997</v>
      </c>
      <c r="AJ165" s="55">
        <v>582973.73</v>
      </c>
      <c r="AK165" s="55">
        <v>308487.20999999996</v>
      </c>
      <c r="AL165" s="55">
        <v>777117.54</v>
      </c>
      <c r="AM165" s="55">
        <v>435493.12</v>
      </c>
      <c r="AN165" s="55">
        <v>411779.16</v>
      </c>
      <c r="AO165" s="55">
        <v>173701.63</v>
      </c>
      <c r="AP165" s="55">
        <v>582239.13</v>
      </c>
      <c r="AQ165" s="55">
        <v>1785176.8600000003</v>
      </c>
      <c r="AR165" s="55">
        <v>1841032.86</v>
      </c>
      <c r="AS165" s="55">
        <v>578694.90999999992</v>
      </c>
      <c r="AT165" s="55">
        <v>483963.3</v>
      </c>
      <c r="AU165" s="55">
        <v>554912.35</v>
      </c>
      <c r="AV165" s="55">
        <v>296375.68999999994</v>
      </c>
      <c r="AW165" s="55">
        <v>0</v>
      </c>
      <c r="AX165" s="55">
        <v>293509.91000000003</v>
      </c>
      <c r="AY165" s="55">
        <v>513070.16</v>
      </c>
      <c r="AZ165" s="55">
        <v>338962.7</v>
      </c>
      <c r="BA165" s="55">
        <v>467879.93000000005</v>
      </c>
      <c r="BB165" s="55">
        <v>521247.76000000007</v>
      </c>
      <c r="BC165" s="55">
        <v>0</v>
      </c>
      <c r="BD165" s="55">
        <v>4310243.4800000004</v>
      </c>
      <c r="BE165" s="55">
        <v>0</v>
      </c>
      <c r="BF165" s="55">
        <v>1170875.5</v>
      </c>
      <c r="BG165" s="55">
        <v>803428.75999999989</v>
      </c>
      <c r="BH165" s="55">
        <v>1381260.41</v>
      </c>
      <c r="BI165" s="55">
        <v>1429019.7200000002</v>
      </c>
      <c r="BJ165" s="55">
        <v>23778535.149999995</v>
      </c>
      <c r="BK165" s="55">
        <v>1310410.72</v>
      </c>
      <c r="BL165" s="55">
        <v>1231488.8699999999</v>
      </c>
      <c r="BM165" s="55">
        <v>899360.38</v>
      </c>
      <c r="BN165" s="55">
        <v>815238.8600000001</v>
      </c>
      <c r="BO165" s="55">
        <v>1044646.75</v>
      </c>
      <c r="BP165" s="55">
        <v>769141.96000000008</v>
      </c>
      <c r="BQ165" s="55">
        <v>290513.07</v>
      </c>
      <c r="BR165" s="55">
        <v>1296125.3700000001</v>
      </c>
      <c r="BS165" s="55">
        <v>578057.41</v>
      </c>
      <c r="BT165" s="55">
        <v>477132.07</v>
      </c>
      <c r="BU165" s="55">
        <v>1113647.94</v>
      </c>
      <c r="BV165" s="55">
        <v>508957.68999999994</v>
      </c>
      <c r="BW165" s="55">
        <v>710298.74000000011</v>
      </c>
      <c r="BX165" s="55">
        <v>574120.44999999995</v>
      </c>
      <c r="BY165" s="55">
        <v>380768.7</v>
      </c>
      <c r="BZ165" s="55">
        <v>314294.16000000003</v>
      </c>
      <c r="CA165" s="55">
        <v>344678.99</v>
      </c>
      <c r="CB165" s="55">
        <v>1066141.0999999999</v>
      </c>
      <c r="CC165" s="55">
        <v>515017.53</v>
      </c>
      <c r="CD165" s="55">
        <v>308934.5</v>
      </c>
      <c r="CE165" s="55">
        <v>356475.35</v>
      </c>
      <c r="CF165" s="55">
        <v>483827.76</v>
      </c>
      <c r="CG165" s="55">
        <v>215220.87000000002</v>
      </c>
      <c r="CH165" s="55">
        <v>181705.09999999998</v>
      </c>
      <c r="CI165" s="55">
        <v>199077.61000000002</v>
      </c>
      <c r="CJ165" s="55">
        <v>217637.93000000002</v>
      </c>
      <c r="CK165" s="55">
        <v>200714.11000000002</v>
      </c>
      <c r="CL165" s="55">
        <v>246591.89</v>
      </c>
      <c r="CM165" s="55">
        <v>172915.98</v>
      </c>
      <c r="CN165" s="55">
        <v>386285.61</v>
      </c>
      <c r="CO165" s="55">
        <v>112193.92000000001</v>
      </c>
      <c r="CP165" s="55">
        <v>198759.79</v>
      </c>
      <c r="CQ165" s="55">
        <v>71607.179999999993</v>
      </c>
      <c r="CR165" s="55">
        <v>129565.24</v>
      </c>
      <c r="CS165" s="55">
        <v>126437.34999999999</v>
      </c>
      <c r="CT165" s="55">
        <v>357540.76999999996</v>
      </c>
      <c r="CU165" s="55">
        <v>414535.72</v>
      </c>
      <c r="CV165" s="55">
        <v>121339.66999999998</v>
      </c>
      <c r="CW165" s="55">
        <v>98951.169999999984</v>
      </c>
      <c r="CX165" s="55">
        <v>98347.51</v>
      </c>
      <c r="CY165" s="55">
        <v>133274.26</v>
      </c>
      <c r="CZ165" s="55">
        <v>65168.51</v>
      </c>
      <c r="DA165" s="55">
        <v>181035.39</v>
      </c>
      <c r="DB165" s="55">
        <v>161793.82</v>
      </c>
      <c r="DC165" s="55">
        <v>154867.41000000003</v>
      </c>
      <c r="DD165" s="55">
        <v>138571.94</v>
      </c>
      <c r="DE165" s="55">
        <v>152569.07</v>
      </c>
      <c r="DF165" s="55">
        <v>171401.3</v>
      </c>
      <c r="DG165" s="55">
        <v>100369.33</v>
      </c>
      <c r="DH165" s="55">
        <v>97526.489999999991</v>
      </c>
      <c r="DI165" s="55">
        <v>157314.30000000002</v>
      </c>
      <c r="DJ165" s="55">
        <v>101152.6</v>
      </c>
      <c r="DK165" s="55">
        <v>117379.87</v>
      </c>
      <c r="DL165" s="55">
        <v>99443.220000000016</v>
      </c>
      <c r="DM165" s="55">
        <v>173476.97</v>
      </c>
      <c r="DN165" s="55">
        <v>99773.390000000014</v>
      </c>
      <c r="DO165" s="55">
        <v>131103.25</v>
      </c>
      <c r="DP165" s="55">
        <v>95630.099999999991</v>
      </c>
      <c r="DQ165" s="55">
        <v>125504.1</v>
      </c>
      <c r="DR165" s="55">
        <v>130066.17</v>
      </c>
      <c r="DS165" s="55">
        <v>318000.01</v>
      </c>
      <c r="DT165" s="55">
        <v>221305.72999999998</v>
      </c>
      <c r="DU165" s="55">
        <v>160283.34</v>
      </c>
      <c r="DV165" s="55">
        <v>99942.77</v>
      </c>
      <c r="DW165" s="55">
        <v>409870.3</v>
      </c>
      <c r="DX165" s="55">
        <v>160144.16</v>
      </c>
      <c r="DY165" s="55">
        <v>136515.72</v>
      </c>
      <c r="DZ165" s="55">
        <v>88989.01999999999</v>
      </c>
      <c r="EA165" s="55">
        <v>153750.37999999998</v>
      </c>
      <c r="EB165" s="55">
        <v>128577.56000000001</v>
      </c>
      <c r="EC165" s="55">
        <v>55145.979999999996</v>
      </c>
      <c r="ED165" s="55">
        <v>19546.3</v>
      </c>
      <c r="EE165" s="55">
        <v>110322.01999999999</v>
      </c>
      <c r="EF165" s="55">
        <v>94313.76999999999</v>
      </c>
      <c r="EG165" s="55">
        <v>70302.579999999987</v>
      </c>
      <c r="EH165" s="55">
        <v>25398.23</v>
      </c>
    </row>
    <row r="169" spans="1:138">
      <c r="C169" s="48">
        <v>0</v>
      </c>
      <c r="D169" s="49">
        <v>0</v>
      </c>
      <c r="E169" s="49">
        <v>0</v>
      </c>
      <c r="F169" s="49">
        <v>0</v>
      </c>
      <c r="G169" s="49">
        <v>0</v>
      </c>
      <c r="H169" s="49">
        <v>0</v>
      </c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>
        <v>0</v>
      </c>
      <c r="Q169" s="49">
        <v>0</v>
      </c>
      <c r="R169" s="49">
        <v>0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49">
        <v>0</v>
      </c>
      <c r="AB169" s="49">
        <v>0</v>
      </c>
      <c r="AC169" s="49">
        <v>0</v>
      </c>
      <c r="AD169" s="49">
        <v>0</v>
      </c>
      <c r="AE169" s="49">
        <v>0</v>
      </c>
      <c r="AF169" s="49">
        <v>0</v>
      </c>
      <c r="AG169" s="49">
        <v>0</v>
      </c>
      <c r="AH169" s="49">
        <v>0</v>
      </c>
      <c r="AI169" s="49">
        <v>0</v>
      </c>
      <c r="AJ169" s="49">
        <v>0</v>
      </c>
      <c r="AK169" s="49">
        <v>0</v>
      </c>
      <c r="AL169" s="49">
        <v>0</v>
      </c>
      <c r="AM169" s="49">
        <v>0</v>
      </c>
      <c r="AN169" s="49">
        <v>0</v>
      </c>
      <c r="AO169" s="49">
        <v>0</v>
      </c>
      <c r="AP169" s="49">
        <v>0</v>
      </c>
      <c r="AQ169" s="49">
        <v>0</v>
      </c>
      <c r="AR169" s="49">
        <v>0</v>
      </c>
      <c r="AS169" s="49">
        <v>0</v>
      </c>
      <c r="AT169" s="49">
        <v>0</v>
      </c>
      <c r="AU169" s="49">
        <v>0</v>
      </c>
      <c r="AV169" s="49">
        <v>0</v>
      </c>
      <c r="AW169" s="49">
        <v>0</v>
      </c>
      <c r="AX169" s="49">
        <v>0</v>
      </c>
      <c r="AY169" s="49">
        <v>0</v>
      </c>
      <c r="AZ169" s="49">
        <v>0</v>
      </c>
      <c r="BA169" s="49">
        <v>0</v>
      </c>
      <c r="BB169" s="49">
        <v>0</v>
      </c>
      <c r="BC169" s="49">
        <v>0</v>
      </c>
      <c r="BD169" s="49">
        <v>0</v>
      </c>
      <c r="BE169" s="49">
        <v>0</v>
      </c>
      <c r="BF169" s="49">
        <v>0</v>
      </c>
      <c r="BG169" s="49">
        <v>0</v>
      </c>
      <c r="BH169" s="49">
        <v>0</v>
      </c>
      <c r="BI169" s="49">
        <v>0</v>
      </c>
      <c r="BJ169" s="49">
        <v>0</v>
      </c>
      <c r="BK169" s="49">
        <v>0</v>
      </c>
      <c r="BL169" s="49">
        <v>0</v>
      </c>
      <c r="BM169" s="49">
        <v>0</v>
      </c>
      <c r="BN169" s="49">
        <v>0</v>
      </c>
      <c r="BO169" s="49">
        <v>0</v>
      </c>
      <c r="BP169" s="49">
        <v>0</v>
      </c>
      <c r="BQ169" s="49">
        <v>0</v>
      </c>
      <c r="BR169" s="49">
        <v>0</v>
      </c>
      <c r="BS169" s="49">
        <v>0</v>
      </c>
      <c r="BT169" s="49">
        <v>0</v>
      </c>
      <c r="BU169" s="49">
        <v>0</v>
      </c>
      <c r="BV169" s="49">
        <v>0</v>
      </c>
      <c r="BW169" s="49">
        <v>0</v>
      </c>
      <c r="BX169" s="49">
        <v>0</v>
      </c>
      <c r="BY169" s="49">
        <v>0</v>
      </c>
      <c r="BZ169" s="49">
        <v>0</v>
      </c>
      <c r="CA169" s="49">
        <v>0</v>
      </c>
      <c r="CB169" s="49">
        <v>0</v>
      </c>
      <c r="CC169" s="49">
        <v>0</v>
      </c>
      <c r="CD169" s="49">
        <v>0</v>
      </c>
      <c r="CE169" s="49">
        <v>0</v>
      </c>
      <c r="CF169" s="49">
        <v>0</v>
      </c>
      <c r="CG169" s="49">
        <v>0</v>
      </c>
      <c r="CH169" s="49">
        <v>0</v>
      </c>
      <c r="CI169" s="49">
        <v>0</v>
      </c>
      <c r="CJ169" s="49">
        <v>0</v>
      </c>
      <c r="CK169" s="49">
        <v>0</v>
      </c>
      <c r="CL169" s="49">
        <v>0</v>
      </c>
      <c r="CM169" s="49">
        <v>0</v>
      </c>
      <c r="CN169" s="49">
        <v>0</v>
      </c>
      <c r="CO169" s="49">
        <v>0</v>
      </c>
      <c r="CP169" s="49">
        <v>0</v>
      </c>
      <c r="CQ169" s="49">
        <v>0</v>
      </c>
      <c r="CR169" s="49">
        <v>0</v>
      </c>
      <c r="CS169" s="49">
        <v>0</v>
      </c>
      <c r="CT169" s="49">
        <v>0</v>
      </c>
      <c r="CU169" s="49">
        <v>0</v>
      </c>
      <c r="CV169" s="49">
        <v>0</v>
      </c>
      <c r="CW169" s="49">
        <v>0</v>
      </c>
      <c r="CX169" s="49">
        <v>0</v>
      </c>
      <c r="CY169" s="49">
        <v>0</v>
      </c>
      <c r="CZ169" s="49">
        <v>0</v>
      </c>
      <c r="DA169" s="49">
        <v>0</v>
      </c>
      <c r="DB169" s="49">
        <v>0</v>
      </c>
      <c r="DC169" s="49">
        <v>0</v>
      </c>
      <c r="DD169" s="49">
        <v>0</v>
      </c>
      <c r="DE169" s="49">
        <v>0</v>
      </c>
      <c r="DF169" s="49">
        <v>0</v>
      </c>
      <c r="DG169" s="49">
        <v>0</v>
      </c>
      <c r="DH169" s="49">
        <v>0</v>
      </c>
      <c r="DI169" s="49">
        <v>0</v>
      </c>
      <c r="DJ169" s="49">
        <v>0</v>
      </c>
      <c r="DK169" s="49">
        <v>0</v>
      </c>
      <c r="DL169" s="49">
        <v>0</v>
      </c>
      <c r="DM169" s="49">
        <v>0</v>
      </c>
      <c r="DN169" s="49">
        <v>0</v>
      </c>
      <c r="DO169" s="49">
        <v>0</v>
      </c>
      <c r="DP169" s="49">
        <v>0</v>
      </c>
      <c r="DQ169" s="49">
        <v>0</v>
      </c>
      <c r="DR169" s="49">
        <v>0</v>
      </c>
      <c r="DS169" s="49">
        <v>0</v>
      </c>
      <c r="DT169" s="49">
        <v>0</v>
      </c>
      <c r="DU169" s="49">
        <v>0</v>
      </c>
      <c r="DV169" s="49">
        <v>0</v>
      </c>
      <c r="DW169" s="49">
        <v>0</v>
      </c>
      <c r="DX169" s="49">
        <v>0</v>
      </c>
      <c r="DY169" s="49">
        <v>0</v>
      </c>
      <c r="DZ169" s="49">
        <v>0</v>
      </c>
      <c r="EA169" s="49">
        <v>0</v>
      </c>
      <c r="EB169" s="49">
        <v>0</v>
      </c>
      <c r="EC169" s="49">
        <v>0</v>
      </c>
      <c r="ED169" s="49">
        <v>0</v>
      </c>
      <c r="EE169" s="49">
        <v>0</v>
      </c>
      <c r="EF169" s="49">
        <v>0</v>
      </c>
      <c r="EG169" s="49">
        <v>0</v>
      </c>
      <c r="EH169" s="49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opLeftCell="A40" workbookViewId="0">
      <selection activeCell="R38" sqref="R38:R39"/>
    </sheetView>
  </sheetViews>
  <sheetFormatPr defaultRowHeight="13.5"/>
  <cols>
    <col min="1" max="1" width="31.625" bestFit="1" customWidth="1"/>
    <col min="6" max="6" width="9" style="139"/>
  </cols>
  <sheetData>
    <row r="1" spans="1:18" ht="25.5">
      <c r="A1" s="165" t="s">
        <v>363</v>
      </c>
      <c r="B1" s="165"/>
      <c r="C1" s="165"/>
      <c r="D1" s="165"/>
      <c r="E1" s="165"/>
      <c r="F1"/>
    </row>
    <row r="2" spans="1:18" ht="20.25">
      <c r="A2" s="166" t="s">
        <v>364</v>
      </c>
      <c r="B2" s="166"/>
      <c r="C2" s="166"/>
      <c r="D2" s="166"/>
      <c r="E2" s="166"/>
      <c r="F2"/>
    </row>
    <row r="3" spans="1:18">
      <c r="F3"/>
    </row>
    <row r="4" spans="1:18">
      <c r="A4" s="167" t="s">
        <v>365</v>
      </c>
      <c r="B4" s="168">
        <v>2015</v>
      </c>
      <c r="C4" s="168">
        <v>2016</v>
      </c>
      <c r="D4" s="168">
        <v>2017</v>
      </c>
      <c r="E4" s="167">
        <v>2018</v>
      </c>
      <c r="F4" s="162">
        <v>2019</v>
      </c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4"/>
      <c r="R4" s="157" t="s">
        <v>477</v>
      </c>
    </row>
    <row r="5" spans="1:18">
      <c r="A5" s="167"/>
      <c r="B5" s="169"/>
      <c r="C5" s="169"/>
      <c r="D5" s="169"/>
      <c r="E5" s="167"/>
      <c r="F5" s="137" t="s">
        <v>465</v>
      </c>
      <c r="G5" s="138" t="s">
        <v>466</v>
      </c>
      <c r="H5" s="137" t="s">
        <v>467</v>
      </c>
      <c r="I5" s="138" t="s">
        <v>468</v>
      </c>
      <c r="J5" s="137" t="s">
        <v>469</v>
      </c>
      <c r="K5" s="138" t="s">
        <v>470</v>
      </c>
      <c r="L5" s="137" t="s">
        <v>471</v>
      </c>
      <c r="M5" s="138" t="s">
        <v>472</v>
      </c>
      <c r="N5" s="137" t="s">
        <v>473</v>
      </c>
      <c r="O5" s="138" t="s">
        <v>474</v>
      </c>
      <c r="P5" s="137" t="s">
        <v>475</v>
      </c>
      <c r="Q5" s="138" t="s">
        <v>476</v>
      </c>
      <c r="R5" s="157"/>
    </row>
    <row r="6" spans="1:18" ht="14.25">
      <c r="A6" s="105" t="s">
        <v>275</v>
      </c>
      <c r="B6" s="123">
        <v>20</v>
      </c>
      <c r="C6" s="123">
        <v>13</v>
      </c>
      <c r="D6" s="123">
        <v>14</v>
      </c>
      <c r="E6" s="117">
        <v>13.384615384615385</v>
      </c>
      <c r="F6" s="117">
        <v>13</v>
      </c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>
        <f>AVERAGE(F6:Q6)</f>
        <v>13</v>
      </c>
    </row>
    <row r="7" spans="1:18">
      <c r="A7" s="106" t="s">
        <v>366</v>
      </c>
      <c r="B7" s="124">
        <v>20</v>
      </c>
      <c r="C7" s="124">
        <v>13</v>
      </c>
      <c r="D7" s="125">
        <f>D6</f>
        <v>14</v>
      </c>
      <c r="E7" s="118">
        <v>13.384615384615385</v>
      </c>
      <c r="F7" s="118">
        <f>F6</f>
        <v>13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7">
        <f t="shared" ref="R7:R36" si="0">AVERAGE(F7:Q7)</f>
        <v>13</v>
      </c>
    </row>
    <row r="8" spans="1:18" ht="14.25">
      <c r="A8" s="105" t="s">
        <v>277</v>
      </c>
      <c r="B8" s="126">
        <v>8</v>
      </c>
      <c r="C8" s="126">
        <v>8</v>
      </c>
      <c r="D8" s="123">
        <v>9</v>
      </c>
      <c r="E8" s="117">
        <v>6.4615384615384617</v>
      </c>
      <c r="F8" s="117">
        <v>6</v>
      </c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f t="shared" si="0"/>
        <v>6</v>
      </c>
    </row>
    <row r="9" spans="1:18" ht="14.25">
      <c r="A9" s="105" t="s">
        <v>278</v>
      </c>
      <c r="B9" s="126">
        <v>13</v>
      </c>
      <c r="C9" s="126">
        <v>11</v>
      </c>
      <c r="D9" s="123">
        <v>13</v>
      </c>
      <c r="E9" s="117">
        <v>14</v>
      </c>
      <c r="F9" s="117">
        <v>14</v>
      </c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f t="shared" si="0"/>
        <v>14</v>
      </c>
    </row>
    <row r="10" spans="1:18" ht="14.25">
      <c r="A10" s="105" t="s">
        <v>282</v>
      </c>
      <c r="B10" s="126">
        <v>6</v>
      </c>
      <c r="C10" s="126">
        <v>7</v>
      </c>
      <c r="D10" s="123">
        <v>6</v>
      </c>
      <c r="E10" s="117">
        <v>6</v>
      </c>
      <c r="F10" s="117">
        <v>6</v>
      </c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f t="shared" si="0"/>
        <v>6</v>
      </c>
    </row>
    <row r="11" spans="1:18" ht="14.25">
      <c r="A11" s="105" t="s">
        <v>283</v>
      </c>
      <c r="B11" s="126">
        <v>2</v>
      </c>
      <c r="C11" s="126">
        <v>2</v>
      </c>
      <c r="D11" s="123">
        <v>4</v>
      </c>
      <c r="E11" s="117">
        <v>4.4615384615384617</v>
      </c>
      <c r="F11" s="117">
        <v>4</v>
      </c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>
        <f t="shared" si="0"/>
        <v>4</v>
      </c>
    </row>
    <row r="12" spans="1:18" ht="14.25">
      <c r="A12" s="105" t="s">
        <v>367</v>
      </c>
      <c r="B12" s="126"/>
      <c r="C12" s="126"/>
      <c r="D12" s="123"/>
      <c r="E12" s="117">
        <v>1</v>
      </c>
      <c r="F12" s="117">
        <v>1</v>
      </c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>
        <f t="shared" si="0"/>
        <v>1</v>
      </c>
    </row>
    <row r="13" spans="1:18" ht="14.25">
      <c r="A13" s="105" t="s">
        <v>286</v>
      </c>
      <c r="B13" s="126">
        <v>9</v>
      </c>
      <c r="C13" s="126">
        <v>8</v>
      </c>
      <c r="D13" s="123">
        <v>12</v>
      </c>
      <c r="E13" s="117">
        <v>11</v>
      </c>
      <c r="F13" s="117">
        <v>10</v>
      </c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f t="shared" si="0"/>
        <v>10</v>
      </c>
    </row>
    <row r="14" spans="1:18" ht="14.25">
      <c r="A14" s="105" t="s">
        <v>281</v>
      </c>
      <c r="B14" s="126">
        <v>10</v>
      </c>
      <c r="C14" s="126">
        <v>11</v>
      </c>
      <c r="D14" s="123">
        <v>12</v>
      </c>
      <c r="E14" s="117">
        <v>11.923076923076923</v>
      </c>
      <c r="F14" s="117">
        <v>10</v>
      </c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>
        <f t="shared" si="0"/>
        <v>10</v>
      </c>
    </row>
    <row r="15" spans="1:18" ht="14.25">
      <c r="A15" s="105" t="s">
        <v>291</v>
      </c>
      <c r="B15" s="126" t="s">
        <v>464</v>
      </c>
      <c r="C15" s="126" t="s">
        <v>464</v>
      </c>
      <c r="D15" s="123">
        <v>4</v>
      </c>
      <c r="E15" s="117">
        <v>4</v>
      </c>
      <c r="F15" s="117">
        <v>4</v>
      </c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>
        <f t="shared" si="0"/>
        <v>4</v>
      </c>
    </row>
    <row r="16" spans="1:18" ht="14.25">
      <c r="A16" s="105" t="s">
        <v>279</v>
      </c>
      <c r="B16" s="126">
        <v>23</v>
      </c>
      <c r="C16" s="126">
        <v>26</v>
      </c>
      <c r="D16" s="123">
        <v>30</v>
      </c>
      <c r="E16" s="117">
        <v>29.615384615384617</v>
      </c>
      <c r="F16" s="117">
        <v>29</v>
      </c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f t="shared" si="0"/>
        <v>29</v>
      </c>
    </row>
    <row r="17" spans="1:18" ht="14.25">
      <c r="A17" s="105" t="s">
        <v>280</v>
      </c>
      <c r="B17" s="126">
        <v>7</v>
      </c>
      <c r="C17" s="126">
        <v>7</v>
      </c>
      <c r="D17" s="123">
        <v>6</v>
      </c>
      <c r="E17" s="117">
        <v>5.6923076923076925</v>
      </c>
      <c r="F17" s="117">
        <v>4</v>
      </c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f t="shared" si="0"/>
        <v>4</v>
      </c>
    </row>
    <row r="18" spans="1:18" ht="14.25">
      <c r="A18" s="105" t="s">
        <v>368</v>
      </c>
      <c r="B18" s="126">
        <v>10</v>
      </c>
      <c r="C18" s="126">
        <v>10</v>
      </c>
      <c r="D18" s="123">
        <v>14</v>
      </c>
      <c r="E18" s="117">
        <v>15.153846153846153</v>
      </c>
      <c r="F18" s="117">
        <v>15</v>
      </c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f t="shared" si="0"/>
        <v>15</v>
      </c>
    </row>
    <row r="19" spans="1:18" ht="14.25">
      <c r="A19" s="105" t="s">
        <v>285</v>
      </c>
      <c r="B19" s="126">
        <v>9</v>
      </c>
      <c r="C19" s="126">
        <v>11</v>
      </c>
      <c r="D19" s="123">
        <v>14</v>
      </c>
      <c r="E19" s="117">
        <v>14.76923076923077</v>
      </c>
      <c r="F19" s="117">
        <v>15</v>
      </c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f t="shared" si="0"/>
        <v>15</v>
      </c>
    </row>
    <row r="20" spans="1:18" ht="14.25">
      <c r="A20" s="105" t="s">
        <v>369</v>
      </c>
      <c r="B20" s="126">
        <v>3</v>
      </c>
      <c r="C20" s="126">
        <v>4</v>
      </c>
      <c r="D20" s="123">
        <v>4</v>
      </c>
      <c r="E20" s="117">
        <v>4.7692307692307692</v>
      </c>
      <c r="F20" s="117">
        <v>5</v>
      </c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>
        <f t="shared" si="0"/>
        <v>5</v>
      </c>
    </row>
    <row r="21" spans="1:18" ht="14.25">
      <c r="A21" s="107" t="s">
        <v>370</v>
      </c>
      <c r="B21" s="127">
        <f>SUM(B8:B20)</f>
        <v>100</v>
      </c>
      <c r="C21" s="128">
        <f>SUM(C8:C20)</f>
        <v>105</v>
      </c>
      <c r="D21" s="128">
        <f t="shared" ref="D21" si="1">SUM(D8:D20)</f>
        <v>128</v>
      </c>
      <c r="E21" s="119">
        <v>128.84615384615384</v>
      </c>
      <c r="F21" s="119">
        <f>SUM(F8:F20)</f>
        <v>123</v>
      </c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>
        <f>AVERAGE(F21:Q21)</f>
        <v>123</v>
      </c>
    </row>
    <row r="22" spans="1:18" ht="14.25">
      <c r="A22" s="105" t="s">
        <v>287</v>
      </c>
      <c r="B22" s="126">
        <v>22</v>
      </c>
      <c r="C22" s="126">
        <v>26</v>
      </c>
      <c r="D22" s="123">
        <v>33</v>
      </c>
      <c r="E22" s="117">
        <v>31.76923076923077</v>
      </c>
      <c r="F22" s="117">
        <v>39</v>
      </c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f t="shared" si="0"/>
        <v>39</v>
      </c>
    </row>
    <row r="23" spans="1:18" ht="14.25">
      <c r="A23" s="105" t="s">
        <v>288</v>
      </c>
      <c r="B23" s="126">
        <v>22</v>
      </c>
      <c r="C23" s="126">
        <v>26</v>
      </c>
      <c r="D23" s="123">
        <v>22</v>
      </c>
      <c r="E23" s="117">
        <v>21.76923076923077</v>
      </c>
      <c r="F23" s="117">
        <v>21</v>
      </c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f t="shared" si="0"/>
        <v>21</v>
      </c>
    </row>
    <row r="24" spans="1:18" ht="14.25">
      <c r="A24" s="105" t="s">
        <v>290</v>
      </c>
      <c r="B24" s="126">
        <v>0</v>
      </c>
      <c r="C24" s="126">
        <v>1</v>
      </c>
      <c r="D24" s="123">
        <v>12</v>
      </c>
      <c r="E24" s="117">
        <v>12</v>
      </c>
      <c r="F24" s="117">
        <v>12</v>
      </c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f t="shared" si="0"/>
        <v>12</v>
      </c>
    </row>
    <row r="25" spans="1:18" ht="14.25">
      <c r="A25" s="105" t="s">
        <v>371</v>
      </c>
      <c r="B25" s="126"/>
      <c r="C25" s="126"/>
      <c r="D25" s="123"/>
      <c r="E25" s="117">
        <v>3.4</v>
      </c>
      <c r="F25" s="117">
        <v>4</v>
      </c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>
        <f t="shared" si="0"/>
        <v>4</v>
      </c>
    </row>
    <row r="26" spans="1:18" ht="14.25">
      <c r="A26" s="108" t="s">
        <v>109</v>
      </c>
      <c r="B26" s="129">
        <v>30</v>
      </c>
      <c r="C26" s="129">
        <v>38</v>
      </c>
      <c r="D26" s="123">
        <v>39</v>
      </c>
      <c r="E26" s="117">
        <v>36.07692307692308</v>
      </c>
      <c r="F26" s="117">
        <v>36</v>
      </c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f t="shared" si="0"/>
        <v>36</v>
      </c>
    </row>
    <row r="27" spans="1:18" ht="14.25">
      <c r="A27" s="108" t="s">
        <v>372</v>
      </c>
      <c r="B27" s="129">
        <v>9</v>
      </c>
      <c r="C27" s="129">
        <v>11</v>
      </c>
      <c r="D27" s="123">
        <v>63</v>
      </c>
      <c r="E27" s="117">
        <v>60.92307692307692</v>
      </c>
      <c r="F27" s="117">
        <v>63</v>
      </c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>
        <f t="shared" si="0"/>
        <v>63</v>
      </c>
    </row>
    <row r="28" spans="1:18" ht="14.25">
      <c r="A28" s="105" t="s">
        <v>289</v>
      </c>
      <c r="B28" s="126">
        <v>35</v>
      </c>
      <c r="C28" s="126">
        <v>38</v>
      </c>
      <c r="D28" s="123">
        <v>45</v>
      </c>
      <c r="E28" s="117">
        <v>43.384615384615387</v>
      </c>
      <c r="F28" s="117">
        <v>40</v>
      </c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>
        <f t="shared" si="0"/>
        <v>40</v>
      </c>
    </row>
    <row r="29" spans="1:18" ht="14.25">
      <c r="A29" s="108" t="s">
        <v>99</v>
      </c>
      <c r="B29" s="129">
        <v>28</v>
      </c>
      <c r="C29" s="129">
        <v>33</v>
      </c>
      <c r="D29" s="123">
        <v>21</v>
      </c>
      <c r="E29" s="117">
        <v>20.307692307692307</v>
      </c>
      <c r="F29" s="117">
        <v>20</v>
      </c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>
        <f t="shared" si="0"/>
        <v>20</v>
      </c>
    </row>
    <row r="30" spans="1:18" ht="14.25">
      <c r="A30" s="108" t="s">
        <v>104</v>
      </c>
      <c r="B30" s="129">
        <v>10</v>
      </c>
      <c r="C30" s="129">
        <v>9</v>
      </c>
      <c r="D30" s="123">
        <v>31</v>
      </c>
      <c r="E30" s="117">
        <v>29.384615384615383</v>
      </c>
      <c r="F30" s="117">
        <v>13</v>
      </c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>
        <f t="shared" si="0"/>
        <v>13</v>
      </c>
    </row>
    <row r="31" spans="1:18" ht="14.25">
      <c r="A31" s="108" t="s">
        <v>90</v>
      </c>
      <c r="B31" s="129">
        <v>7</v>
      </c>
      <c r="C31" s="129">
        <v>2</v>
      </c>
      <c r="D31" s="123">
        <v>7</v>
      </c>
      <c r="E31" s="117">
        <v>5.9230769230769234</v>
      </c>
      <c r="F31" s="117">
        <v>6</v>
      </c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>
        <f t="shared" si="0"/>
        <v>6</v>
      </c>
    </row>
    <row r="32" spans="1:18" ht="14.25">
      <c r="A32" s="108" t="s">
        <v>373</v>
      </c>
      <c r="B32" s="129"/>
      <c r="C32" s="130">
        <v>6</v>
      </c>
      <c r="D32" s="123">
        <v>2</v>
      </c>
      <c r="E32" s="117">
        <v>2</v>
      </c>
      <c r="F32" s="117">
        <v>2</v>
      </c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>
        <f t="shared" si="0"/>
        <v>2</v>
      </c>
    </row>
    <row r="33" spans="1:18" ht="14.25">
      <c r="A33" s="108" t="s">
        <v>374</v>
      </c>
      <c r="B33" s="129"/>
      <c r="C33" s="129"/>
      <c r="D33" s="123">
        <v>6</v>
      </c>
      <c r="E33" s="117">
        <v>4.615384615384615</v>
      </c>
      <c r="F33" s="117">
        <v>3</v>
      </c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f t="shared" si="0"/>
        <v>3</v>
      </c>
    </row>
    <row r="34" spans="1:18" ht="14.25">
      <c r="A34" s="108" t="s">
        <v>375</v>
      </c>
      <c r="B34" s="129"/>
      <c r="C34" s="129"/>
      <c r="D34" s="123">
        <v>2</v>
      </c>
      <c r="E34" s="117">
        <v>2.0769230769230771</v>
      </c>
      <c r="F34" s="117">
        <v>2</v>
      </c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>
        <f t="shared" si="0"/>
        <v>2</v>
      </c>
    </row>
    <row r="35" spans="1:18" ht="14.25">
      <c r="A35" s="108" t="s">
        <v>376</v>
      </c>
      <c r="B35" s="129"/>
      <c r="C35" s="129"/>
      <c r="D35" s="123">
        <v>1</v>
      </c>
      <c r="E35" s="117">
        <v>1</v>
      </c>
      <c r="F35" s="117">
        <v>1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>
        <f t="shared" si="0"/>
        <v>1</v>
      </c>
    </row>
    <row r="36" spans="1:18" ht="14.25">
      <c r="A36" s="108" t="s">
        <v>377</v>
      </c>
      <c r="B36" s="129">
        <v>0</v>
      </c>
      <c r="C36" s="129">
        <v>6</v>
      </c>
      <c r="D36" s="123">
        <v>10</v>
      </c>
      <c r="E36" s="117">
        <v>9.3076923076923084</v>
      </c>
      <c r="F36" s="117">
        <v>9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>
        <f t="shared" si="0"/>
        <v>9</v>
      </c>
    </row>
    <row r="37" spans="1:18">
      <c r="A37" s="109" t="s">
        <v>378</v>
      </c>
      <c r="B37" s="140">
        <f t="shared" ref="B37:D37" si="2">SUM(B22:B36)-B26-B27-B30</f>
        <v>114</v>
      </c>
      <c r="C37" s="140">
        <f t="shared" si="2"/>
        <v>138</v>
      </c>
      <c r="D37" s="140">
        <f t="shared" si="2"/>
        <v>161</v>
      </c>
      <c r="E37" s="141">
        <v>157.55384615384619</v>
      </c>
      <c r="F37" s="141">
        <f>F22+F23+F28+F29+F31+F32+F33+F34+F35+F36+F24</f>
        <v>155</v>
      </c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>
        <f>AVERAGE(F37:Q37)</f>
        <v>155</v>
      </c>
    </row>
    <row r="38" spans="1:18" ht="14.25">
      <c r="A38" s="158" t="s">
        <v>106</v>
      </c>
      <c r="B38" s="129">
        <v>10</v>
      </c>
      <c r="C38" s="129">
        <v>18</v>
      </c>
      <c r="D38" s="123">
        <v>18</v>
      </c>
      <c r="E38" s="117">
        <v>26</v>
      </c>
      <c r="F38" s="155">
        <v>27</v>
      </c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>
        <f>AVERAGE(F38:Q39)</f>
        <v>27</v>
      </c>
    </row>
    <row r="39" spans="1:18" ht="14.25">
      <c r="A39" s="159"/>
      <c r="B39" s="130">
        <v>11</v>
      </c>
      <c r="C39" s="130">
        <v>12</v>
      </c>
      <c r="D39" s="123">
        <v>12</v>
      </c>
      <c r="E39" s="117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</row>
    <row r="40" spans="1:18" ht="14.25">
      <c r="A40" s="108" t="s">
        <v>107</v>
      </c>
      <c r="B40" s="131">
        <v>8</v>
      </c>
      <c r="C40" s="131">
        <v>16</v>
      </c>
      <c r="D40" s="123">
        <v>17</v>
      </c>
      <c r="E40" s="117">
        <v>16.692307692307693</v>
      </c>
      <c r="F40" s="117">
        <v>17</v>
      </c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>
        <f>AVERAGE(F40:Q40)</f>
        <v>17</v>
      </c>
    </row>
    <row r="41" spans="1:18" ht="14.25">
      <c r="A41" s="108" t="s">
        <v>296</v>
      </c>
      <c r="B41" s="131"/>
      <c r="C41" s="131"/>
      <c r="D41" s="123"/>
      <c r="E41" s="117">
        <v>4.833333333333333</v>
      </c>
      <c r="F41" s="117">
        <v>5</v>
      </c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f t="shared" ref="R41:R104" si="3">AVERAGE(F41:Q41)</f>
        <v>5</v>
      </c>
    </row>
    <row r="42" spans="1:18" ht="14.25">
      <c r="A42" s="108" t="s">
        <v>91</v>
      </c>
      <c r="B42" s="130">
        <v>25</v>
      </c>
      <c r="C42" s="130">
        <v>46</v>
      </c>
      <c r="D42" s="123">
        <v>50</v>
      </c>
      <c r="E42" s="117">
        <v>50.846153846153847</v>
      </c>
      <c r="F42" s="117">
        <v>50</v>
      </c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>
        <f t="shared" si="3"/>
        <v>50</v>
      </c>
    </row>
    <row r="43" spans="1:18" ht="14.25">
      <c r="A43" s="108" t="s">
        <v>92</v>
      </c>
      <c r="B43" s="130">
        <v>19</v>
      </c>
      <c r="C43" s="130">
        <v>29</v>
      </c>
      <c r="D43" s="123">
        <v>36</v>
      </c>
      <c r="E43" s="117">
        <v>31.615384615384617</v>
      </c>
      <c r="F43" s="117">
        <v>37</v>
      </c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>
        <f t="shared" si="3"/>
        <v>37</v>
      </c>
    </row>
    <row r="44" spans="1:18" ht="14.25">
      <c r="A44" s="108" t="s">
        <v>93</v>
      </c>
      <c r="B44" s="130">
        <v>37</v>
      </c>
      <c r="C44" s="130">
        <v>45</v>
      </c>
      <c r="D44" s="123">
        <v>32</v>
      </c>
      <c r="E44" s="117">
        <v>28.923076923076923</v>
      </c>
      <c r="F44" s="117">
        <v>26</v>
      </c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>
        <f t="shared" si="3"/>
        <v>26</v>
      </c>
    </row>
    <row r="45" spans="1:18" ht="14.25">
      <c r="A45" s="108" t="s">
        <v>94</v>
      </c>
      <c r="B45" s="131"/>
      <c r="C45" s="131"/>
      <c r="D45" s="123">
        <v>9</v>
      </c>
      <c r="E45" s="117">
        <v>8.8461538461538467</v>
      </c>
      <c r="F45" s="117">
        <v>7</v>
      </c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>
        <f t="shared" si="3"/>
        <v>7</v>
      </c>
    </row>
    <row r="46" spans="1:18" ht="14.25">
      <c r="A46" s="108" t="s">
        <v>95</v>
      </c>
      <c r="B46" s="131"/>
      <c r="C46" s="131"/>
      <c r="D46" s="123">
        <v>8</v>
      </c>
      <c r="E46" s="117">
        <v>11.384615384615385</v>
      </c>
      <c r="F46" s="117">
        <v>13</v>
      </c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>
        <f t="shared" si="3"/>
        <v>13</v>
      </c>
    </row>
    <row r="47" spans="1:18" ht="14.25">
      <c r="A47" s="108" t="s">
        <v>96</v>
      </c>
      <c r="B47" s="131"/>
      <c r="C47" s="131"/>
      <c r="D47" s="123">
        <v>4</v>
      </c>
      <c r="E47" s="117">
        <v>4.9230769230769234</v>
      </c>
      <c r="F47" s="117">
        <v>5</v>
      </c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>
        <f t="shared" si="3"/>
        <v>5</v>
      </c>
    </row>
    <row r="48" spans="1:18" ht="14.25">
      <c r="A48" s="110" t="s">
        <v>79</v>
      </c>
      <c r="B48" s="131">
        <v>5</v>
      </c>
      <c r="C48" s="131">
        <v>4</v>
      </c>
      <c r="D48" s="123">
        <v>4</v>
      </c>
      <c r="E48" s="117">
        <v>4</v>
      </c>
      <c r="F48" s="117">
        <v>4</v>
      </c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>
        <f t="shared" si="3"/>
        <v>4</v>
      </c>
    </row>
    <row r="49" spans="1:18" ht="14.25">
      <c r="A49" s="110" t="s">
        <v>379</v>
      </c>
      <c r="B49" s="131">
        <v>0</v>
      </c>
      <c r="C49" s="131">
        <v>4</v>
      </c>
      <c r="D49" s="123">
        <v>5</v>
      </c>
      <c r="E49" s="117">
        <v>5</v>
      </c>
      <c r="F49" s="117">
        <v>4</v>
      </c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>
        <f t="shared" si="3"/>
        <v>4</v>
      </c>
    </row>
    <row r="50" spans="1:18" ht="14.25">
      <c r="A50" s="110" t="s">
        <v>380</v>
      </c>
      <c r="B50" s="131">
        <v>3</v>
      </c>
      <c r="C50" s="131">
        <v>5</v>
      </c>
      <c r="D50" s="123">
        <v>3</v>
      </c>
      <c r="E50" s="117">
        <v>1.8461538461538463</v>
      </c>
      <c r="F50" s="117">
        <v>1</v>
      </c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>
        <f t="shared" si="3"/>
        <v>1</v>
      </c>
    </row>
    <row r="51" spans="1:18" ht="14.25">
      <c r="A51" s="108" t="s">
        <v>98</v>
      </c>
      <c r="B51" s="130">
        <v>11</v>
      </c>
      <c r="C51" s="130">
        <v>14</v>
      </c>
      <c r="D51" s="123">
        <v>9</v>
      </c>
      <c r="E51" s="117">
        <v>10.23076923076923</v>
      </c>
      <c r="F51" s="117">
        <v>11</v>
      </c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>
        <f t="shared" si="3"/>
        <v>11</v>
      </c>
    </row>
    <row r="52" spans="1:18" ht="14.25">
      <c r="A52" s="108" t="s">
        <v>100</v>
      </c>
      <c r="B52" s="131"/>
      <c r="C52" s="131"/>
      <c r="D52" s="123">
        <v>15</v>
      </c>
      <c r="E52" s="117">
        <v>13.692307692307692</v>
      </c>
      <c r="F52" s="117">
        <v>12</v>
      </c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>
        <f t="shared" si="3"/>
        <v>12</v>
      </c>
    </row>
    <row r="53" spans="1:18" ht="14.25">
      <c r="A53" s="108" t="s">
        <v>381</v>
      </c>
      <c r="B53" s="131"/>
      <c r="C53" s="131"/>
      <c r="D53" s="123">
        <v>5</v>
      </c>
      <c r="E53" s="117">
        <v>7.4615384615384617</v>
      </c>
      <c r="F53" s="117">
        <v>10</v>
      </c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f t="shared" si="3"/>
        <v>10</v>
      </c>
    </row>
    <row r="54" spans="1:18" ht="14.25">
      <c r="A54" s="108" t="s">
        <v>76</v>
      </c>
      <c r="B54" s="131">
        <v>2</v>
      </c>
      <c r="C54" s="131">
        <v>2</v>
      </c>
      <c r="D54" s="123">
        <v>4</v>
      </c>
      <c r="E54" s="117">
        <v>3.0769230769230771</v>
      </c>
      <c r="F54" s="117">
        <v>6</v>
      </c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>
        <f t="shared" si="3"/>
        <v>6</v>
      </c>
    </row>
    <row r="55" spans="1:18" ht="14.25">
      <c r="A55" s="108" t="s">
        <v>84</v>
      </c>
      <c r="B55" s="160">
        <v>19</v>
      </c>
      <c r="C55" s="160">
        <v>18</v>
      </c>
      <c r="D55" s="123">
        <v>7</v>
      </c>
      <c r="E55" s="117">
        <v>7.4615384615384617</v>
      </c>
      <c r="F55" s="117">
        <v>15</v>
      </c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>
        <f t="shared" si="3"/>
        <v>15</v>
      </c>
    </row>
    <row r="56" spans="1:18" ht="14.25">
      <c r="A56" s="108" t="s">
        <v>85</v>
      </c>
      <c r="B56" s="161"/>
      <c r="C56" s="161"/>
      <c r="D56" s="123">
        <v>11</v>
      </c>
      <c r="E56" s="117">
        <v>10.076923076923077</v>
      </c>
      <c r="F56" s="117">
        <v>1</v>
      </c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>
        <f t="shared" si="3"/>
        <v>1</v>
      </c>
    </row>
    <row r="57" spans="1:18" ht="14.25">
      <c r="A57" s="108" t="s">
        <v>86</v>
      </c>
      <c r="B57" s="123">
        <v>14</v>
      </c>
      <c r="C57" s="123">
        <v>8</v>
      </c>
      <c r="D57" s="123">
        <v>15</v>
      </c>
      <c r="E57" s="117">
        <v>13.384615384615385</v>
      </c>
      <c r="F57" s="117">
        <v>13</v>
      </c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>
        <f t="shared" si="3"/>
        <v>13</v>
      </c>
    </row>
    <row r="58" spans="1:18" ht="14.25">
      <c r="A58" s="108" t="s">
        <v>382</v>
      </c>
      <c r="B58" s="123">
        <v>8</v>
      </c>
      <c r="C58" s="123">
        <v>7</v>
      </c>
      <c r="D58" s="123">
        <v>9</v>
      </c>
      <c r="E58" s="117">
        <v>8.384615384615385</v>
      </c>
      <c r="F58" s="117">
        <v>7</v>
      </c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>
        <f t="shared" si="3"/>
        <v>7</v>
      </c>
    </row>
    <row r="59" spans="1:18" ht="14.25">
      <c r="A59" s="108" t="s">
        <v>383</v>
      </c>
      <c r="B59" s="123">
        <v>0</v>
      </c>
      <c r="C59" s="123">
        <v>6</v>
      </c>
      <c r="D59" s="123">
        <v>4</v>
      </c>
      <c r="E59" s="117">
        <v>5</v>
      </c>
      <c r="F59" s="117">
        <v>6</v>
      </c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>
        <f t="shared" si="3"/>
        <v>6</v>
      </c>
    </row>
    <row r="60" spans="1:18" ht="14.25">
      <c r="A60" s="111" t="s">
        <v>88</v>
      </c>
      <c r="B60" s="123">
        <v>0</v>
      </c>
      <c r="C60" s="123">
        <v>8</v>
      </c>
      <c r="D60" s="123">
        <v>9</v>
      </c>
      <c r="E60" s="117">
        <v>9</v>
      </c>
      <c r="F60" s="117">
        <v>8</v>
      </c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>
        <f t="shared" si="3"/>
        <v>8</v>
      </c>
    </row>
    <row r="61" spans="1:18">
      <c r="A61" s="110" t="s">
        <v>80</v>
      </c>
      <c r="B61" s="123">
        <v>0</v>
      </c>
      <c r="C61" s="123">
        <v>3</v>
      </c>
      <c r="D61" s="123">
        <v>3</v>
      </c>
      <c r="E61" s="117">
        <v>3</v>
      </c>
      <c r="F61" s="117">
        <v>3</v>
      </c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>
        <f t="shared" si="3"/>
        <v>3</v>
      </c>
    </row>
    <row r="62" spans="1:18">
      <c r="A62" s="110" t="s">
        <v>384</v>
      </c>
      <c r="B62" s="123"/>
      <c r="C62" s="123"/>
      <c r="D62" s="123">
        <v>2</v>
      </c>
      <c r="E62" s="117">
        <v>2</v>
      </c>
      <c r="F62" s="117">
        <v>2</v>
      </c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>
        <f t="shared" si="3"/>
        <v>2</v>
      </c>
    </row>
    <row r="63" spans="1:18">
      <c r="A63" s="110" t="s">
        <v>385</v>
      </c>
      <c r="B63" s="123"/>
      <c r="C63" s="123"/>
      <c r="D63" s="123">
        <v>3</v>
      </c>
      <c r="E63" s="117">
        <v>1.1538461538461537</v>
      </c>
      <c r="F63" s="117">
        <v>1</v>
      </c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>
        <f t="shared" si="3"/>
        <v>1</v>
      </c>
    </row>
    <row r="64" spans="1:18">
      <c r="A64" s="112" t="s">
        <v>386</v>
      </c>
      <c r="B64" s="123"/>
      <c r="C64" s="123"/>
      <c r="D64" s="123">
        <v>2</v>
      </c>
      <c r="E64" s="117">
        <v>2</v>
      </c>
      <c r="F64" s="117">
        <v>2</v>
      </c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>
        <f t="shared" si="3"/>
        <v>2</v>
      </c>
    </row>
    <row r="65" spans="1:18" ht="14.25">
      <c r="A65" s="113" t="s">
        <v>387</v>
      </c>
      <c r="B65" s="132">
        <f>SUM(B38:B64)+B26+B30+B27</f>
        <v>221</v>
      </c>
      <c r="C65" s="132">
        <f t="shared" ref="C65" si="4">SUM(C38:C64)+C26+C30+C27</f>
        <v>303</v>
      </c>
      <c r="D65" s="132">
        <f>SUM(D38:D64)+D26+D30+D27</f>
        <v>429</v>
      </c>
      <c r="E65" s="120">
        <v>417.21794871794862</v>
      </c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17" t="e">
        <f t="shared" si="3"/>
        <v>#DIV/0!</v>
      </c>
    </row>
    <row r="66" spans="1:18" ht="14.25">
      <c r="A66" s="113" t="s">
        <v>388</v>
      </c>
      <c r="B66" s="132">
        <f>B7+B21+B37+B65</f>
        <v>455</v>
      </c>
      <c r="C66" s="132">
        <f t="shared" ref="C66:D66" si="5">C7+C21+C37+C65</f>
        <v>559</v>
      </c>
      <c r="D66" s="132">
        <f t="shared" si="5"/>
        <v>732</v>
      </c>
      <c r="E66" s="120">
        <v>717.00256410256407</v>
      </c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17" t="e">
        <f t="shared" si="3"/>
        <v>#DIV/0!</v>
      </c>
    </row>
    <row r="67" spans="1:18" ht="14.25">
      <c r="A67" s="108" t="s">
        <v>389</v>
      </c>
      <c r="B67" s="129">
        <v>104</v>
      </c>
      <c r="C67" s="129">
        <v>62</v>
      </c>
      <c r="D67" s="123">
        <v>18</v>
      </c>
      <c r="E67" s="117">
        <v>20.153846153846153</v>
      </c>
      <c r="F67" s="117">
        <v>21</v>
      </c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>
        <f t="shared" si="3"/>
        <v>21</v>
      </c>
    </row>
    <row r="68" spans="1:18" ht="14.25">
      <c r="A68" s="108" t="s">
        <v>390</v>
      </c>
      <c r="B68" s="129">
        <v>42</v>
      </c>
      <c r="C68" s="129">
        <v>40</v>
      </c>
      <c r="D68" s="123">
        <v>37</v>
      </c>
      <c r="E68" s="117">
        <v>38.153846153846153</v>
      </c>
      <c r="F68" s="117">
        <v>34</v>
      </c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>
        <f t="shared" si="3"/>
        <v>34</v>
      </c>
    </row>
    <row r="69" spans="1:18" ht="14.25">
      <c r="A69" s="108" t="s">
        <v>391</v>
      </c>
      <c r="B69" s="129">
        <v>4</v>
      </c>
      <c r="C69" s="129">
        <v>3</v>
      </c>
      <c r="D69" s="123">
        <v>9</v>
      </c>
      <c r="E69" s="117">
        <v>10.538461538461538</v>
      </c>
      <c r="F69" s="117">
        <v>8</v>
      </c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>
        <f t="shared" si="3"/>
        <v>8</v>
      </c>
    </row>
    <row r="70" spans="1:18" ht="14.25">
      <c r="A70" s="108" t="s">
        <v>392</v>
      </c>
      <c r="B70" s="129">
        <v>47</v>
      </c>
      <c r="C70" s="129">
        <v>48</v>
      </c>
      <c r="D70" s="123">
        <v>52</v>
      </c>
      <c r="E70" s="117">
        <v>46.92307692307692</v>
      </c>
      <c r="F70" s="117">
        <v>38</v>
      </c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>
        <f t="shared" si="3"/>
        <v>38</v>
      </c>
    </row>
    <row r="71" spans="1:18" ht="14.25">
      <c r="A71" s="108" t="s">
        <v>393</v>
      </c>
      <c r="B71" s="129">
        <v>7</v>
      </c>
      <c r="C71" s="129">
        <v>7</v>
      </c>
      <c r="D71" s="123">
        <v>8</v>
      </c>
      <c r="E71" s="117">
        <v>9</v>
      </c>
      <c r="F71" s="117">
        <v>11</v>
      </c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>
        <f t="shared" si="3"/>
        <v>11</v>
      </c>
    </row>
    <row r="72" spans="1:18" ht="14.25">
      <c r="A72" s="108" t="s">
        <v>394</v>
      </c>
      <c r="B72" s="129">
        <v>51</v>
      </c>
      <c r="C72" s="129">
        <v>59</v>
      </c>
      <c r="D72" s="123">
        <v>59</v>
      </c>
      <c r="E72" s="117">
        <v>55.615384615384613</v>
      </c>
      <c r="F72" s="117">
        <v>55</v>
      </c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>
        <f t="shared" si="3"/>
        <v>55</v>
      </c>
    </row>
    <row r="73" spans="1:18" ht="14.25">
      <c r="A73" s="108" t="s">
        <v>395</v>
      </c>
      <c r="B73" s="129">
        <v>48</v>
      </c>
      <c r="C73" s="129">
        <v>45</v>
      </c>
      <c r="D73" s="123">
        <v>51</v>
      </c>
      <c r="E73" s="117">
        <v>49.769230769230766</v>
      </c>
      <c r="F73" s="117">
        <v>44</v>
      </c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>
        <f t="shared" si="3"/>
        <v>44</v>
      </c>
    </row>
    <row r="74" spans="1:18" ht="14.25">
      <c r="A74" s="108" t="s">
        <v>396</v>
      </c>
      <c r="B74" s="129">
        <v>8</v>
      </c>
      <c r="C74" s="129">
        <v>13</v>
      </c>
      <c r="D74" s="123">
        <v>13</v>
      </c>
      <c r="E74" s="117">
        <v>13.692307692307692</v>
      </c>
      <c r="F74" s="117">
        <v>15</v>
      </c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>
        <f t="shared" si="3"/>
        <v>15</v>
      </c>
    </row>
    <row r="75" spans="1:18" ht="14.25">
      <c r="A75" s="110" t="s">
        <v>397</v>
      </c>
      <c r="B75" s="129">
        <v>8</v>
      </c>
      <c r="C75" s="129">
        <v>11</v>
      </c>
      <c r="D75" s="123">
        <v>17</v>
      </c>
      <c r="E75" s="117">
        <v>15.923076923076923</v>
      </c>
      <c r="F75" s="117">
        <v>13</v>
      </c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>
        <f t="shared" si="3"/>
        <v>13</v>
      </c>
    </row>
    <row r="76" spans="1:18" ht="14.25">
      <c r="A76" s="108" t="s">
        <v>398</v>
      </c>
      <c r="B76" s="129">
        <v>7</v>
      </c>
      <c r="C76" s="129">
        <v>11</v>
      </c>
      <c r="D76" s="123">
        <v>9</v>
      </c>
      <c r="E76" s="117">
        <v>8.384615384615385</v>
      </c>
      <c r="F76" s="117">
        <v>9</v>
      </c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>
        <f t="shared" si="3"/>
        <v>9</v>
      </c>
    </row>
    <row r="77" spans="1:18" ht="14.25">
      <c r="A77" s="108" t="s">
        <v>399</v>
      </c>
      <c r="B77" s="129">
        <v>48</v>
      </c>
      <c r="C77" s="129">
        <v>43</v>
      </c>
      <c r="D77" s="123">
        <v>43</v>
      </c>
      <c r="E77" s="117">
        <v>43.769230769230766</v>
      </c>
      <c r="F77" s="117">
        <v>40</v>
      </c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>
        <f t="shared" si="3"/>
        <v>40</v>
      </c>
    </row>
    <row r="78" spans="1:18" ht="14.25">
      <c r="A78" s="108" t="s">
        <v>400</v>
      </c>
      <c r="B78" s="129">
        <v>4</v>
      </c>
      <c r="C78" s="129">
        <v>3</v>
      </c>
      <c r="D78" s="123">
        <v>4</v>
      </c>
      <c r="E78" s="117">
        <v>4.3076923076923075</v>
      </c>
      <c r="F78" s="117">
        <v>4</v>
      </c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f t="shared" si="3"/>
        <v>4</v>
      </c>
    </row>
    <row r="79" spans="1:18" ht="14.25">
      <c r="A79" s="108" t="s">
        <v>401</v>
      </c>
      <c r="B79" s="129">
        <v>31</v>
      </c>
      <c r="C79" s="129">
        <v>32</v>
      </c>
      <c r="D79" s="123">
        <v>34</v>
      </c>
      <c r="E79" s="117">
        <v>34.615384615384613</v>
      </c>
      <c r="F79" s="117">
        <v>35</v>
      </c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>
        <f t="shared" si="3"/>
        <v>35</v>
      </c>
    </row>
    <row r="80" spans="1:18" ht="14.25">
      <c r="A80" s="108" t="s">
        <v>402</v>
      </c>
      <c r="B80" s="129">
        <v>7</v>
      </c>
      <c r="C80" s="129">
        <v>9</v>
      </c>
      <c r="D80" s="123">
        <v>13</v>
      </c>
      <c r="E80" s="117">
        <v>13.384615384615385</v>
      </c>
      <c r="F80" s="117">
        <v>13</v>
      </c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>
        <f t="shared" si="3"/>
        <v>13</v>
      </c>
    </row>
    <row r="81" spans="1:18" ht="14.25">
      <c r="A81" s="108" t="s">
        <v>403</v>
      </c>
      <c r="B81" s="129">
        <v>24</v>
      </c>
      <c r="C81" s="129">
        <v>24</v>
      </c>
      <c r="D81" s="123">
        <v>25</v>
      </c>
      <c r="E81" s="117">
        <v>26</v>
      </c>
      <c r="F81" s="117">
        <v>26</v>
      </c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>
        <f t="shared" si="3"/>
        <v>26</v>
      </c>
    </row>
    <row r="82" spans="1:18" ht="14.25">
      <c r="A82" s="108" t="s">
        <v>404</v>
      </c>
      <c r="B82" s="129">
        <v>21</v>
      </c>
      <c r="C82" s="129">
        <v>23</v>
      </c>
      <c r="D82" s="123">
        <v>23</v>
      </c>
      <c r="E82" s="117">
        <v>24.307692307692307</v>
      </c>
      <c r="F82" s="117">
        <v>18</v>
      </c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>
        <f t="shared" si="3"/>
        <v>18</v>
      </c>
    </row>
    <row r="83" spans="1:18" ht="14.25">
      <c r="A83" s="108" t="s">
        <v>405</v>
      </c>
      <c r="B83" s="129">
        <v>42</v>
      </c>
      <c r="C83" s="129">
        <v>40</v>
      </c>
      <c r="D83" s="123">
        <v>43</v>
      </c>
      <c r="E83" s="117">
        <v>44.46153846153846</v>
      </c>
      <c r="F83" s="117">
        <v>44</v>
      </c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>
        <f t="shared" si="3"/>
        <v>44</v>
      </c>
    </row>
    <row r="84" spans="1:18" ht="14.25">
      <c r="A84" s="108" t="s">
        <v>406</v>
      </c>
      <c r="B84" s="129">
        <v>6</v>
      </c>
      <c r="C84" s="129">
        <v>8</v>
      </c>
      <c r="D84" s="123">
        <v>10</v>
      </c>
      <c r="E84" s="117">
        <v>10.076923076923077</v>
      </c>
      <c r="F84" s="117">
        <v>10</v>
      </c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>
        <f t="shared" si="3"/>
        <v>10</v>
      </c>
    </row>
    <row r="85" spans="1:18" ht="14.25">
      <c r="A85" s="108" t="s">
        <v>407</v>
      </c>
      <c r="B85" s="129">
        <v>5</v>
      </c>
      <c r="C85" s="129">
        <v>5</v>
      </c>
      <c r="D85" s="123">
        <v>9</v>
      </c>
      <c r="E85" s="117">
        <v>9</v>
      </c>
      <c r="F85" s="117">
        <v>9</v>
      </c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>
        <f t="shared" si="3"/>
        <v>9</v>
      </c>
    </row>
    <row r="86" spans="1:18" ht="14.25">
      <c r="A86" s="108" t="s">
        <v>408</v>
      </c>
      <c r="B86" s="129">
        <v>20</v>
      </c>
      <c r="C86" s="129">
        <v>19</v>
      </c>
      <c r="D86" s="123">
        <v>19</v>
      </c>
      <c r="E86" s="117">
        <v>19.307692307692307</v>
      </c>
      <c r="F86" s="117">
        <v>17</v>
      </c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>
        <f t="shared" si="3"/>
        <v>17</v>
      </c>
    </row>
    <row r="87" spans="1:18" ht="14.25">
      <c r="A87" s="114" t="s">
        <v>210</v>
      </c>
      <c r="B87" s="129">
        <v>45</v>
      </c>
      <c r="C87" s="129">
        <v>45</v>
      </c>
      <c r="D87" s="123">
        <v>41</v>
      </c>
      <c r="E87" s="117">
        <v>38.846153846153847</v>
      </c>
      <c r="F87" s="117">
        <v>39</v>
      </c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>
        <f t="shared" si="3"/>
        <v>39</v>
      </c>
    </row>
    <row r="88" spans="1:18" ht="14.25">
      <c r="A88" s="108" t="s">
        <v>409</v>
      </c>
      <c r="B88" s="129">
        <v>25</v>
      </c>
      <c r="C88" s="129">
        <v>24</v>
      </c>
      <c r="D88" s="123">
        <v>24</v>
      </c>
      <c r="E88" s="117">
        <v>23.307692307692307</v>
      </c>
      <c r="F88" s="117">
        <v>23</v>
      </c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>
        <f t="shared" si="3"/>
        <v>23</v>
      </c>
    </row>
    <row r="89" spans="1:18" ht="14.25">
      <c r="A89" s="108" t="s">
        <v>410</v>
      </c>
      <c r="B89" s="129">
        <v>22</v>
      </c>
      <c r="C89" s="129">
        <v>20</v>
      </c>
      <c r="D89" s="123">
        <v>18</v>
      </c>
      <c r="E89" s="117">
        <v>22.53846153846154</v>
      </c>
      <c r="F89" s="117">
        <v>20</v>
      </c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>
        <f t="shared" si="3"/>
        <v>20</v>
      </c>
    </row>
    <row r="90" spans="1:18" ht="14.25">
      <c r="A90" s="108" t="s">
        <v>411</v>
      </c>
      <c r="B90" s="129">
        <v>12</v>
      </c>
      <c r="C90" s="129">
        <v>12</v>
      </c>
      <c r="D90" s="123">
        <v>14</v>
      </c>
      <c r="E90" s="117">
        <v>15</v>
      </c>
      <c r="F90" s="117">
        <v>16</v>
      </c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>
        <f t="shared" si="3"/>
        <v>16</v>
      </c>
    </row>
    <row r="91" spans="1:18" ht="14.25">
      <c r="A91" s="108" t="s">
        <v>412</v>
      </c>
      <c r="B91" s="123">
        <v>29</v>
      </c>
      <c r="C91" s="123">
        <v>20</v>
      </c>
      <c r="D91" s="123">
        <v>17</v>
      </c>
      <c r="E91" s="117">
        <v>14.692307692307692</v>
      </c>
      <c r="F91" s="117">
        <v>11</v>
      </c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>
        <f t="shared" si="3"/>
        <v>11</v>
      </c>
    </row>
    <row r="92" spans="1:18" ht="14.25">
      <c r="A92" s="108" t="s">
        <v>413</v>
      </c>
      <c r="B92" s="123">
        <v>31</v>
      </c>
      <c r="C92" s="123">
        <v>29</v>
      </c>
      <c r="D92" s="123">
        <v>32</v>
      </c>
      <c r="E92" s="117">
        <v>31.846153846153847</v>
      </c>
      <c r="F92" s="117">
        <v>25</v>
      </c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>
        <f t="shared" si="3"/>
        <v>25</v>
      </c>
    </row>
    <row r="93" spans="1:18" ht="14.25">
      <c r="A93" s="108" t="s">
        <v>414</v>
      </c>
      <c r="B93" s="129">
        <v>24</v>
      </c>
      <c r="C93" s="129">
        <v>20</v>
      </c>
      <c r="D93" s="123">
        <v>24</v>
      </c>
      <c r="E93" s="117">
        <v>23.307692307692307</v>
      </c>
      <c r="F93" s="117">
        <v>22</v>
      </c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>
        <f t="shared" si="3"/>
        <v>22</v>
      </c>
    </row>
    <row r="94" spans="1:18" ht="14.25">
      <c r="A94" s="108" t="s">
        <v>415</v>
      </c>
      <c r="B94" s="129">
        <v>29</v>
      </c>
      <c r="C94" s="129">
        <v>28</v>
      </c>
      <c r="D94" s="123">
        <v>27</v>
      </c>
      <c r="E94" s="117">
        <v>24.615384615384617</v>
      </c>
      <c r="F94" s="117">
        <v>24</v>
      </c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>
        <f t="shared" si="3"/>
        <v>24</v>
      </c>
    </row>
    <row r="95" spans="1:18" ht="14.25">
      <c r="A95" s="108" t="s">
        <v>416</v>
      </c>
      <c r="B95" s="129">
        <v>20</v>
      </c>
      <c r="C95" s="129">
        <v>19</v>
      </c>
      <c r="D95" s="123">
        <v>21</v>
      </c>
      <c r="E95" s="117">
        <v>19.692307692307693</v>
      </c>
      <c r="F95" s="117">
        <v>19</v>
      </c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>
        <f t="shared" si="3"/>
        <v>19</v>
      </c>
    </row>
    <row r="96" spans="1:18" ht="14.25">
      <c r="A96" s="108" t="s">
        <v>417</v>
      </c>
      <c r="B96" s="129">
        <v>18</v>
      </c>
      <c r="C96" s="129">
        <v>15</v>
      </c>
      <c r="D96" s="123">
        <v>19</v>
      </c>
      <c r="E96" s="117">
        <v>17.307692307692307</v>
      </c>
      <c r="F96" s="117">
        <v>13</v>
      </c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f t="shared" si="3"/>
        <v>13</v>
      </c>
    </row>
    <row r="97" spans="1:18" ht="14.25">
      <c r="A97" s="108" t="s">
        <v>418</v>
      </c>
      <c r="B97" s="129">
        <v>22</v>
      </c>
      <c r="C97" s="129">
        <v>20</v>
      </c>
      <c r="D97" s="123">
        <v>20</v>
      </c>
      <c r="E97" s="117">
        <v>20.384615384615383</v>
      </c>
      <c r="F97" s="117">
        <v>20</v>
      </c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>
        <f t="shared" si="3"/>
        <v>20</v>
      </c>
    </row>
    <row r="98" spans="1:18" ht="14.25">
      <c r="A98" s="108" t="s">
        <v>419</v>
      </c>
      <c r="B98" s="129">
        <v>22</v>
      </c>
      <c r="C98" s="129">
        <v>22</v>
      </c>
      <c r="D98" s="123">
        <v>21</v>
      </c>
      <c r="E98" s="117">
        <v>18.307692307692307</v>
      </c>
      <c r="F98" s="117">
        <v>18</v>
      </c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>
        <f t="shared" si="3"/>
        <v>18</v>
      </c>
    </row>
    <row r="99" spans="1:18" ht="14.25">
      <c r="A99" s="108" t="s">
        <v>420</v>
      </c>
      <c r="B99" s="129">
        <v>9</v>
      </c>
      <c r="C99" s="129">
        <v>9</v>
      </c>
      <c r="D99" s="123">
        <v>10</v>
      </c>
      <c r="E99" s="117">
        <v>10.923076923076923</v>
      </c>
      <c r="F99" s="117">
        <v>10</v>
      </c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>
        <f t="shared" si="3"/>
        <v>10</v>
      </c>
    </row>
    <row r="100" spans="1:18" ht="14.25">
      <c r="A100" s="108" t="s">
        <v>421</v>
      </c>
      <c r="B100" s="129">
        <v>7</v>
      </c>
      <c r="C100" s="129">
        <v>7</v>
      </c>
      <c r="D100" s="123">
        <v>12</v>
      </c>
      <c r="E100" s="117">
        <v>13.461538461538462</v>
      </c>
      <c r="F100" s="117">
        <v>13</v>
      </c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>
        <f t="shared" si="3"/>
        <v>13</v>
      </c>
    </row>
    <row r="101" spans="1:18" ht="14.25">
      <c r="A101" s="108" t="s">
        <v>422</v>
      </c>
      <c r="B101" s="129">
        <v>18</v>
      </c>
      <c r="C101" s="129">
        <v>17</v>
      </c>
      <c r="D101" s="123">
        <v>19</v>
      </c>
      <c r="E101" s="117">
        <v>18.53846153846154</v>
      </c>
      <c r="F101" s="117">
        <v>18</v>
      </c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>
        <f t="shared" si="3"/>
        <v>18</v>
      </c>
    </row>
    <row r="102" spans="1:18" ht="14.25">
      <c r="A102" s="108" t="s">
        <v>423</v>
      </c>
      <c r="B102" s="129">
        <v>7</v>
      </c>
      <c r="C102" s="129">
        <v>13</v>
      </c>
      <c r="D102" s="123">
        <v>12</v>
      </c>
      <c r="E102" s="117">
        <v>16.76923076923077</v>
      </c>
      <c r="F102" s="117">
        <v>16</v>
      </c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>
        <f t="shared" si="3"/>
        <v>16</v>
      </c>
    </row>
    <row r="103" spans="1:18" ht="14.25">
      <c r="A103" s="115" t="s">
        <v>424</v>
      </c>
      <c r="B103" s="134">
        <v>0</v>
      </c>
      <c r="C103" s="134">
        <v>6</v>
      </c>
      <c r="D103" s="123">
        <v>11</v>
      </c>
      <c r="E103" s="117">
        <v>11.538461538461538</v>
      </c>
      <c r="F103" s="117">
        <v>13</v>
      </c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>
        <f t="shared" si="3"/>
        <v>13</v>
      </c>
    </row>
    <row r="104" spans="1:18" ht="14.25">
      <c r="A104" s="115" t="s">
        <v>425</v>
      </c>
      <c r="B104" s="134">
        <v>8</v>
      </c>
      <c r="C104" s="134">
        <v>11</v>
      </c>
      <c r="D104" s="123">
        <v>12</v>
      </c>
      <c r="E104" s="117">
        <v>9.9230769230769234</v>
      </c>
      <c r="F104" s="117">
        <v>10</v>
      </c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>
        <f t="shared" si="3"/>
        <v>10</v>
      </c>
    </row>
    <row r="105" spans="1:18" ht="14.25">
      <c r="A105" s="115" t="s">
        <v>426</v>
      </c>
      <c r="B105" s="134">
        <v>2</v>
      </c>
      <c r="C105" s="134">
        <v>5</v>
      </c>
      <c r="D105" s="123">
        <v>5</v>
      </c>
      <c r="E105" s="117">
        <v>4.0769230769230766</v>
      </c>
      <c r="F105" s="117">
        <v>5</v>
      </c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>
        <f t="shared" ref="R105:R141" si="6">AVERAGE(F105:Q105)</f>
        <v>5</v>
      </c>
    </row>
    <row r="106" spans="1:18" ht="14.25">
      <c r="A106" s="115" t="s">
        <v>427</v>
      </c>
      <c r="B106" s="123"/>
      <c r="C106" s="123">
        <v>9</v>
      </c>
      <c r="D106" s="123">
        <v>7</v>
      </c>
      <c r="E106" s="117">
        <v>7.9230769230769234</v>
      </c>
      <c r="F106" s="117">
        <v>15</v>
      </c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>
        <f t="shared" si="6"/>
        <v>15</v>
      </c>
    </row>
    <row r="107" spans="1:18" ht="14.25">
      <c r="A107" s="108" t="s">
        <v>428</v>
      </c>
      <c r="B107" s="123"/>
      <c r="C107" s="123">
        <v>5</v>
      </c>
      <c r="D107" s="123">
        <v>6</v>
      </c>
      <c r="E107" s="117">
        <v>4.3076923076923075</v>
      </c>
      <c r="F107" s="117">
        <v>4</v>
      </c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>
        <f t="shared" si="6"/>
        <v>4</v>
      </c>
    </row>
    <row r="108" spans="1:18" ht="14.25">
      <c r="A108" s="115" t="s">
        <v>429</v>
      </c>
      <c r="B108" s="123"/>
      <c r="C108" s="123">
        <v>7</v>
      </c>
      <c r="D108" s="123">
        <v>8</v>
      </c>
      <c r="E108" s="117">
        <v>6.5384615384615383</v>
      </c>
      <c r="F108" s="117">
        <v>6</v>
      </c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>
        <f t="shared" si="6"/>
        <v>6</v>
      </c>
    </row>
    <row r="109" spans="1:18" ht="14.25">
      <c r="A109" s="108" t="s">
        <v>430</v>
      </c>
      <c r="B109" s="123"/>
      <c r="C109" s="123">
        <v>4</v>
      </c>
      <c r="D109" s="123">
        <v>3</v>
      </c>
      <c r="E109" s="117">
        <v>3.9230769230769229</v>
      </c>
      <c r="F109" s="117">
        <v>7</v>
      </c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>
        <f t="shared" si="6"/>
        <v>7</v>
      </c>
    </row>
    <row r="110" spans="1:18" ht="14.25">
      <c r="A110" s="108" t="s">
        <v>431</v>
      </c>
      <c r="B110" s="123">
        <v>0</v>
      </c>
      <c r="C110" s="123">
        <v>8</v>
      </c>
      <c r="D110" s="123">
        <v>7</v>
      </c>
      <c r="E110" s="117">
        <v>8.0769230769230766</v>
      </c>
      <c r="F110" s="117">
        <v>10</v>
      </c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>
        <f t="shared" si="6"/>
        <v>10</v>
      </c>
    </row>
    <row r="111" spans="1:18" ht="14.25">
      <c r="A111" s="108" t="s">
        <v>432</v>
      </c>
      <c r="B111" s="123"/>
      <c r="C111" s="123">
        <v>6</v>
      </c>
      <c r="D111" s="123">
        <v>8</v>
      </c>
      <c r="E111" s="117">
        <v>8.5384615384615383</v>
      </c>
      <c r="F111" s="117">
        <v>6</v>
      </c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>
        <f t="shared" si="6"/>
        <v>6</v>
      </c>
    </row>
    <row r="112" spans="1:18" ht="14.25">
      <c r="A112" s="108" t="s">
        <v>433</v>
      </c>
      <c r="B112" s="123">
        <v>0</v>
      </c>
      <c r="C112" s="123">
        <v>11</v>
      </c>
      <c r="D112" s="123">
        <v>9</v>
      </c>
      <c r="E112" s="117">
        <v>6.615384615384615</v>
      </c>
      <c r="F112" s="117">
        <v>7</v>
      </c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>
        <f t="shared" si="6"/>
        <v>7</v>
      </c>
    </row>
    <row r="113" spans="1:18" ht="14.25">
      <c r="A113" s="108" t="s">
        <v>434</v>
      </c>
      <c r="B113" s="123">
        <v>0</v>
      </c>
      <c r="C113" s="123">
        <v>11</v>
      </c>
      <c r="D113" s="123">
        <v>15</v>
      </c>
      <c r="E113" s="117">
        <v>11.615384615384615</v>
      </c>
      <c r="F113" s="117">
        <v>6</v>
      </c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>
        <f t="shared" si="6"/>
        <v>6</v>
      </c>
    </row>
    <row r="114" spans="1:18" ht="14.25">
      <c r="A114" s="108" t="s">
        <v>435</v>
      </c>
      <c r="B114" s="123">
        <v>0</v>
      </c>
      <c r="C114" s="123">
        <v>7</v>
      </c>
      <c r="D114" s="123">
        <v>14</v>
      </c>
      <c r="E114" s="117">
        <v>12.846153846153847</v>
      </c>
      <c r="F114" s="117">
        <v>13</v>
      </c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>
        <f t="shared" si="6"/>
        <v>13</v>
      </c>
    </row>
    <row r="115" spans="1:18" ht="14.25">
      <c r="A115" s="108" t="s">
        <v>436</v>
      </c>
      <c r="B115" s="123">
        <v>0</v>
      </c>
      <c r="C115" s="123">
        <v>4</v>
      </c>
      <c r="D115" s="123">
        <v>6</v>
      </c>
      <c r="E115" s="117">
        <v>6.0769230769230766</v>
      </c>
      <c r="F115" s="117">
        <v>4</v>
      </c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>
        <f t="shared" si="6"/>
        <v>4</v>
      </c>
    </row>
    <row r="116" spans="1:18">
      <c r="A116" s="116" t="s">
        <v>437</v>
      </c>
      <c r="B116" s="123">
        <v>0</v>
      </c>
      <c r="C116" s="123">
        <v>4</v>
      </c>
      <c r="D116" s="123">
        <v>6</v>
      </c>
      <c r="E116" s="117">
        <v>6.5384615384615383</v>
      </c>
      <c r="F116" s="117">
        <v>11</v>
      </c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>
        <f t="shared" si="6"/>
        <v>11</v>
      </c>
    </row>
    <row r="117" spans="1:18" ht="14.25">
      <c r="A117" s="108" t="s">
        <v>438</v>
      </c>
      <c r="B117" s="123">
        <v>0</v>
      </c>
      <c r="C117" s="123">
        <v>9</v>
      </c>
      <c r="D117" s="123">
        <v>11</v>
      </c>
      <c r="E117" s="117">
        <v>9.4615384615384617</v>
      </c>
      <c r="F117" s="117">
        <v>10</v>
      </c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>
        <f t="shared" si="6"/>
        <v>10</v>
      </c>
    </row>
    <row r="118" spans="1:18">
      <c r="A118" s="116" t="s">
        <v>439</v>
      </c>
      <c r="B118" s="123">
        <v>0</v>
      </c>
      <c r="C118" s="123">
        <v>5</v>
      </c>
      <c r="D118" s="123">
        <v>11</v>
      </c>
      <c r="E118" s="117">
        <v>7.615384615384615</v>
      </c>
      <c r="F118" s="117">
        <v>8</v>
      </c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>
        <f t="shared" si="6"/>
        <v>8</v>
      </c>
    </row>
    <row r="119" spans="1:18" ht="14.25">
      <c r="A119" s="108" t="s">
        <v>440</v>
      </c>
      <c r="B119" s="123">
        <v>0</v>
      </c>
      <c r="C119" s="123">
        <v>12</v>
      </c>
      <c r="D119" s="123">
        <v>12</v>
      </c>
      <c r="E119" s="117">
        <v>11.76923076923077</v>
      </c>
      <c r="F119" s="117">
        <v>9</v>
      </c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>
        <f t="shared" si="6"/>
        <v>9</v>
      </c>
    </row>
    <row r="120" spans="1:18" ht="14.25">
      <c r="A120" s="108" t="s">
        <v>441</v>
      </c>
      <c r="B120" s="123">
        <v>0</v>
      </c>
      <c r="C120" s="123">
        <v>12</v>
      </c>
      <c r="D120" s="123">
        <v>15</v>
      </c>
      <c r="E120" s="117">
        <v>12.153846153846153</v>
      </c>
      <c r="F120" s="117">
        <v>12</v>
      </c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>
        <f t="shared" si="6"/>
        <v>12</v>
      </c>
    </row>
    <row r="121" spans="1:18" ht="14.25">
      <c r="A121" s="108" t="s">
        <v>442</v>
      </c>
      <c r="B121" s="123">
        <v>0</v>
      </c>
      <c r="C121" s="123">
        <v>9</v>
      </c>
      <c r="D121" s="123">
        <v>12</v>
      </c>
      <c r="E121" s="117">
        <v>8.0769230769230766</v>
      </c>
      <c r="F121" s="117">
        <v>6</v>
      </c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>
        <f t="shared" si="6"/>
        <v>6</v>
      </c>
    </row>
    <row r="122" spans="1:18" ht="14.25">
      <c r="A122" s="108" t="s">
        <v>443</v>
      </c>
      <c r="B122" s="123">
        <v>0</v>
      </c>
      <c r="C122" s="123">
        <v>10</v>
      </c>
      <c r="D122" s="123">
        <v>11</v>
      </c>
      <c r="E122" s="117">
        <v>10.923076923076923</v>
      </c>
      <c r="F122" s="117">
        <v>11</v>
      </c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>
        <f t="shared" si="6"/>
        <v>11</v>
      </c>
    </row>
    <row r="123" spans="1:18" ht="14.25">
      <c r="A123" s="108" t="s">
        <v>444</v>
      </c>
      <c r="B123" s="123">
        <v>0</v>
      </c>
      <c r="C123" s="123">
        <v>2</v>
      </c>
      <c r="D123" s="123">
        <v>7</v>
      </c>
      <c r="E123" s="117">
        <v>8.0769230769230766</v>
      </c>
      <c r="F123" s="117">
        <v>6</v>
      </c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>
        <f t="shared" si="6"/>
        <v>6</v>
      </c>
    </row>
    <row r="124" spans="1:18" ht="14.25">
      <c r="A124" s="108" t="s">
        <v>445</v>
      </c>
      <c r="B124" s="123">
        <v>0</v>
      </c>
      <c r="C124" s="123">
        <v>5</v>
      </c>
      <c r="D124" s="123">
        <v>6</v>
      </c>
      <c r="E124" s="117">
        <v>10</v>
      </c>
      <c r="F124" s="117">
        <v>9</v>
      </c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>
        <f t="shared" si="6"/>
        <v>9</v>
      </c>
    </row>
    <row r="125" spans="1:18" ht="14.25">
      <c r="A125" s="108" t="s">
        <v>446</v>
      </c>
      <c r="B125" s="123">
        <v>0</v>
      </c>
      <c r="C125" s="123">
        <v>11</v>
      </c>
      <c r="D125" s="123">
        <v>12</v>
      </c>
      <c r="E125" s="117">
        <v>12.923076923076923</v>
      </c>
      <c r="F125" s="117">
        <v>12</v>
      </c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>
        <f t="shared" si="6"/>
        <v>12</v>
      </c>
    </row>
    <row r="126" spans="1:18" ht="14.25">
      <c r="A126" s="108" t="s">
        <v>447</v>
      </c>
      <c r="B126" s="123">
        <v>0</v>
      </c>
      <c r="C126" s="123">
        <v>6</v>
      </c>
      <c r="D126" s="123">
        <v>9</v>
      </c>
      <c r="E126" s="117">
        <v>8.0769230769230766</v>
      </c>
      <c r="F126" s="117">
        <v>8</v>
      </c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>
        <f t="shared" si="6"/>
        <v>8</v>
      </c>
    </row>
    <row r="127" spans="1:18" ht="14.25">
      <c r="A127" s="108" t="s">
        <v>448</v>
      </c>
      <c r="B127" s="123">
        <v>0</v>
      </c>
      <c r="C127" s="123">
        <v>8</v>
      </c>
      <c r="D127" s="123">
        <v>7</v>
      </c>
      <c r="E127" s="117">
        <v>6.5384615384615383</v>
      </c>
      <c r="F127" s="117">
        <v>5</v>
      </c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>
        <f t="shared" si="6"/>
        <v>5</v>
      </c>
    </row>
    <row r="128" spans="1:18" ht="14.25">
      <c r="A128" s="108" t="s">
        <v>449</v>
      </c>
      <c r="B128" s="123">
        <v>0</v>
      </c>
      <c r="C128" s="123">
        <v>9</v>
      </c>
      <c r="D128" s="123">
        <v>10</v>
      </c>
      <c r="E128" s="117">
        <v>10</v>
      </c>
      <c r="F128" s="117">
        <v>10</v>
      </c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>
        <f t="shared" si="6"/>
        <v>10</v>
      </c>
    </row>
    <row r="129" spans="1:18" ht="14.25">
      <c r="A129" s="108" t="s">
        <v>450</v>
      </c>
      <c r="B129" s="123">
        <v>0</v>
      </c>
      <c r="C129" s="123">
        <v>11</v>
      </c>
      <c r="D129" s="123">
        <v>11</v>
      </c>
      <c r="E129" s="117">
        <v>6.615384615384615</v>
      </c>
      <c r="F129" s="117">
        <v>6</v>
      </c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>
        <f t="shared" si="6"/>
        <v>6</v>
      </c>
    </row>
    <row r="130" spans="1:18" ht="14.25">
      <c r="A130" s="108" t="s">
        <v>451</v>
      </c>
      <c r="B130" s="123">
        <v>0</v>
      </c>
      <c r="C130" s="123">
        <v>5</v>
      </c>
      <c r="D130" s="123">
        <v>6</v>
      </c>
      <c r="E130" s="117">
        <v>6</v>
      </c>
      <c r="F130" s="117">
        <v>5</v>
      </c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>
        <f t="shared" si="6"/>
        <v>5</v>
      </c>
    </row>
    <row r="131" spans="1:18" ht="14.25">
      <c r="A131" s="108" t="s">
        <v>452</v>
      </c>
      <c r="B131" s="123">
        <v>0</v>
      </c>
      <c r="C131" s="123">
        <v>4</v>
      </c>
      <c r="D131" s="123">
        <v>12</v>
      </c>
      <c r="E131" s="117">
        <v>10.615384615384615</v>
      </c>
      <c r="F131" s="117">
        <v>10</v>
      </c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>
        <f t="shared" si="6"/>
        <v>10</v>
      </c>
    </row>
    <row r="132" spans="1:18" ht="14.25">
      <c r="A132" s="108" t="s">
        <v>453</v>
      </c>
      <c r="B132" s="123"/>
      <c r="C132" s="123">
        <v>2</v>
      </c>
      <c r="D132" s="123">
        <v>7</v>
      </c>
      <c r="E132" s="117">
        <v>7.2307692307692308</v>
      </c>
      <c r="F132" s="117">
        <v>5</v>
      </c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>
        <f t="shared" si="6"/>
        <v>5</v>
      </c>
    </row>
    <row r="133" spans="1:18" ht="14.25">
      <c r="A133" s="108" t="s">
        <v>454</v>
      </c>
      <c r="B133" s="123"/>
      <c r="C133" s="123"/>
      <c r="D133" s="123"/>
      <c r="E133" s="117">
        <v>4.666666666666667</v>
      </c>
      <c r="F133" s="117">
        <v>7</v>
      </c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>
        <f t="shared" si="6"/>
        <v>7</v>
      </c>
    </row>
    <row r="134" spans="1:18" ht="14.25">
      <c r="A134" s="108" t="s">
        <v>455</v>
      </c>
      <c r="B134" s="133"/>
      <c r="C134" s="135"/>
      <c r="D134" s="123"/>
      <c r="E134" s="117">
        <v>4.375</v>
      </c>
      <c r="F134" s="117">
        <v>4</v>
      </c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>
        <f t="shared" si="6"/>
        <v>4</v>
      </c>
    </row>
    <row r="135" spans="1:18" ht="14.25">
      <c r="A135" s="108" t="s">
        <v>456</v>
      </c>
      <c r="B135" s="133"/>
      <c r="C135" s="135"/>
      <c r="D135" s="123"/>
      <c r="E135" s="117">
        <v>4</v>
      </c>
      <c r="F135" s="117">
        <v>4</v>
      </c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>
        <f t="shared" si="6"/>
        <v>4</v>
      </c>
    </row>
    <row r="136" spans="1:18" ht="14.25">
      <c r="A136" s="108" t="s">
        <v>457</v>
      </c>
      <c r="B136" s="133"/>
      <c r="C136" s="135"/>
      <c r="D136" s="123"/>
      <c r="E136" s="117">
        <v>9</v>
      </c>
      <c r="F136" s="117">
        <v>9</v>
      </c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>
        <f t="shared" si="6"/>
        <v>9</v>
      </c>
    </row>
    <row r="137" spans="1:18" ht="14.25">
      <c r="A137" s="108" t="s">
        <v>458</v>
      </c>
      <c r="B137" s="133"/>
      <c r="C137" s="135"/>
      <c r="D137" s="123"/>
      <c r="E137" s="117">
        <v>1</v>
      </c>
      <c r="F137" s="117">
        <v>0</v>
      </c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>
        <f t="shared" si="6"/>
        <v>0</v>
      </c>
    </row>
    <row r="138" spans="1:18" ht="14.25">
      <c r="A138" s="108" t="s">
        <v>459</v>
      </c>
      <c r="B138" s="133"/>
      <c r="C138" s="135"/>
      <c r="D138" s="123"/>
      <c r="E138" s="117">
        <v>2</v>
      </c>
      <c r="F138" s="117">
        <v>0</v>
      </c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>
        <f t="shared" si="6"/>
        <v>0</v>
      </c>
    </row>
    <row r="139" spans="1:18" ht="14.25">
      <c r="A139" s="108" t="s">
        <v>460</v>
      </c>
      <c r="B139" s="133"/>
      <c r="C139" s="135"/>
      <c r="D139" s="123"/>
      <c r="E139" s="117">
        <v>2</v>
      </c>
      <c r="F139" s="117">
        <v>0</v>
      </c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>
        <f t="shared" si="6"/>
        <v>0</v>
      </c>
    </row>
    <row r="140" spans="1:18">
      <c r="A140" s="106" t="s">
        <v>461</v>
      </c>
      <c r="B140" s="124">
        <v>884</v>
      </c>
      <c r="C140" s="124">
        <v>1043</v>
      </c>
      <c r="D140" s="136">
        <f>SUM(D67:D136)</f>
        <v>1103</v>
      </c>
      <c r="E140" s="121">
        <v>1097</v>
      </c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17" t="e">
        <f t="shared" si="6"/>
        <v>#DIV/0!</v>
      </c>
    </row>
    <row r="141" spans="1:18">
      <c r="A141" s="106" t="s">
        <v>462</v>
      </c>
      <c r="B141" s="124">
        <v>1346</v>
      </c>
      <c r="C141" s="124">
        <v>1602</v>
      </c>
      <c r="D141" s="136">
        <f>D140+D66</f>
        <v>1835</v>
      </c>
      <c r="E141" s="121">
        <v>1814.0025641025641</v>
      </c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17" t="e">
        <f t="shared" si="6"/>
        <v>#DIV/0!</v>
      </c>
    </row>
    <row r="142" spans="1:18">
      <c r="A142" s="106" t="s">
        <v>463</v>
      </c>
      <c r="B142" s="124">
        <f>VLOOKUP(A142,'[1]三、人力资源状况统计表汇总'!$A:$E,5,0)</f>
        <v>1</v>
      </c>
      <c r="C142" s="124"/>
      <c r="D142" s="122"/>
      <c r="E142" s="122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</row>
  </sheetData>
  <mergeCells count="25">
    <mergeCell ref="A1:E1"/>
    <mergeCell ref="A2:E2"/>
    <mergeCell ref="A4:A5"/>
    <mergeCell ref="B4:B5"/>
    <mergeCell ref="C4:C5"/>
    <mergeCell ref="D4:D5"/>
    <mergeCell ref="E4:E5"/>
    <mergeCell ref="N38:N39"/>
    <mergeCell ref="A38:A39"/>
    <mergeCell ref="B55:B56"/>
    <mergeCell ref="C55:C56"/>
    <mergeCell ref="F4:Q4"/>
    <mergeCell ref="F38:F39"/>
    <mergeCell ref="G38:G39"/>
    <mergeCell ref="H38:H39"/>
    <mergeCell ref="I38:I39"/>
    <mergeCell ref="J38:J39"/>
    <mergeCell ref="K38:K39"/>
    <mergeCell ref="L38:L39"/>
    <mergeCell ref="M38:M39"/>
    <mergeCell ref="O38:O39"/>
    <mergeCell ref="P38:P39"/>
    <mergeCell ref="Q38:Q39"/>
    <mergeCell ref="R4:R5"/>
    <mergeCell ref="R38:R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考核利润表</vt:lpstr>
      <vt:lpstr>考核费用表</vt:lpstr>
      <vt:lpstr>利润分部表</vt:lpstr>
      <vt:lpstr>费用分部表</vt:lpstr>
      <vt:lpstr>人数（人力发）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2019-03-04T09:10:22Z</dcterms:modified>
</cp:coreProperties>
</file>