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Sheet1" sheetId="7" state="hidden" r:id="rId6"/>
    <sheet name="现金流量表" sheetId="5" state="hidden" r:id="rId7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/>
</workbook>
</file>

<file path=xl/calcChain.xml><?xml version="1.0" encoding="utf-8"?>
<calcChain xmlns="http://schemas.openxmlformats.org/spreadsheetml/2006/main">
  <c r="B3" i="2" l="1"/>
  <c r="B49" i="2"/>
  <c r="B45" i="2"/>
  <c r="B41" i="2"/>
  <c r="B35" i="2"/>
  <c r="B32" i="2"/>
  <c r="B30" i="2"/>
  <c r="B29" i="2"/>
  <c r="B27" i="2"/>
  <c r="B26" i="2"/>
  <c r="B25" i="2"/>
  <c r="B24" i="2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M24" i="7" l="1"/>
  <c r="M25" i="7" l="1"/>
  <c r="M26" i="7" s="1"/>
  <c r="C37" i="4" l="1"/>
  <c r="C42" i="4"/>
  <c r="B42" i="4"/>
  <c r="B37" i="4"/>
  <c r="C22" i="4"/>
  <c r="B22" i="4"/>
  <c r="C5" i="4"/>
  <c r="B5" i="4"/>
  <c r="C39" i="3"/>
  <c r="B39" i="3"/>
  <c r="C47" i="2"/>
  <c r="B47" i="2"/>
  <c r="C42" i="2"/>
  <c r="B42" i="2"/>
  <c r="C22" i="2"/>
  <c r="B22" i="2"/>
  <c r="C5" i="2"/>
  <c r="B5" i="2"/>
  <c r="C41" i="1"/>
  <c r="B41" i="1"/>
  <c r="B3" i="4"/>
  <c r="B28" i="4" l="1"/>
  <c r="B31" i="4" s="1"/>
  <c r="B33" i="4" s="1"/>
  <c r="B34" i="4" s="1"/>
  <c r="B35" i="4" s="1"/>
  <c r="C28" i="2"/>
  <c r="C31" i="2" s="1"/>
  <c r="C33" i="2" s="1"/>
  <c r="C35" i="2" s="1"/>
  <c r="C39" i="2" s="1"/>
  <c r="C37" i="2" s="1"/>
  <c r="C41" i="2"/>
  <c r="C40" i="2" s="1"/>
  <c r="C28" i="4"/>
  <c r="C31" i="4" s="1"/>
  <c r="C33" i="4" s="1"/>
  <c r="C34" i="4" s="1"/>
  <c r="C35" i="4" s="1"/>
  <c r="B28" i="2"/>
  <c r="B31" i="2" s="1"/>
  <c r="B33" i="2" s="1"/>
  <c r="B39" i="2" s="1"/>
  <c r="B37" i="2" s="1"/>
  <c r="B40" i="2"/>
  <c r="B36" i="4"/>
  <c r="C36" i="4"/>
  <c r="F26" i="3"/>
  <c r="E26" i="3"/>
  <c r="F38" i="3"/>
  <c r="E38" i="3"/>
  <c r="B49" i="4" l="1"/>
  <c r="C49" i="4"/>
  <c r="C55" i="2"/>
  <c r="C34" i="2"/>
  <c r="B55" i="2"/>
  <c r="F39" i="3"/>
  <c r="E39" i="3"/>
  <c r="G39" i="3" s="1"/>
  <c r="G40" i="3"/>
  <c r="F38" i="1"/>
  <c r="F40" i="1" s="1"/>
  <c r="E38" i="1"/>
  <c r="E40" i="1" s="1"/>
  <c r="F26" i="1"/>
  <c r="E26" i="1"/>
  <c r="F41" i="1" l="1"/>
  <c r="E41" i="1"/>
  <c r="H39" i="3"/>
  <c r="C70" i="6" l="1"/>
  <c r="C70" i="5"/>
  <c r="C53" i="5"/>
  <c r="C53" i="6"/>
  <c r="C51" i="6"/>
  <c r="C51" i="5"/>
  <c r="D3" i="3" l="1"/>
  <c r="B34" i="2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<sst xmlns="http://schemas.openxmlformats.org/spreadsheetml/2006/main" count="664" uniqueCount="261">
  <si>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</si>
  <si>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</si>
  <si>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</si>
  <si>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</si>
  <si>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</si>
  <si>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</si>
  <si>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</si>
  <si>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</si>
  <si>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</si>
  <si>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</si>
  <si>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</si>
  <si>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</si>
  <si>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</si>
  <si>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</si>
  <si>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</si>
  <si>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</si>
  <si>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</si>
  <si>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</si>
  <si>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</si>
  <si>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</si>
  <si>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股东(或所有者）权益：</t>
  </si>
  <si>
    <t>归属于母公司股东（或所有者）权益合计</t>
  </si>
  <si>
    <t>少数股东权益</t>
  </si>
  <si>
    <t>股东（或所有者）权益合计</t>
  </si>
  <si>
    <t>负债和股东（或所有者）权益总计</t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</si>
  <si>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</si>
  <si>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</si>
  <si>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</si>
  <si>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</si>
  <si>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</si>
  <si>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</si>
  <si>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</si>
  <si>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</si>
  <si>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</si>
  <si>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 xml:space="preserve">  负 债 合 计:</t>
  </si>
  <si>
    <t xml:space="preserve"> 股东(或所有者）权益：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</si>
  <si>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</si>
  <si>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</si>
  <si>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</si>
  <si>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</si>
  <si>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</si>
  <si>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</si>
  <si>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</si>
  <si>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</si>
  <si>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</si>
  <si>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</si>
  <si>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</si>
  <si>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</si>
  <si>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</si>
  <si>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</si>
  <si>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</si>
  <si>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</si>
  <si>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</si>
  <si>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</si>
  <si>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</si>
  <si>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</si>
  <si>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</si>
  <si>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</si>
  <si>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</si>
  <si>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</si>
  <si>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</si>
  <si>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</si>
  <si>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</si>
  <si>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</si>
  <si>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</si>
  <si>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</si>
  <si>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</si>
  <si>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</si>
  <si>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</si>
  <si>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</si>
  <si>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</si>
  <si>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</si>
  <si>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</si>
  <si>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</si>
  <si>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</si>
  <si>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</si>
  <si>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</si>
  <si>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</si>
  <si>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</si>
  <si>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</si>
  <si>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</si>
  <si>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</si>
  <si>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</si>
  <si>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</si>
  <si>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</si>
  <si>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</si>
  <si>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</si>
  <si>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</si>
  <si>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</si>
  <si>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</si>
  <si>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</si>
  <si>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</si>
  <si>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</si>
  <si>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</si>
  <si>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</si>
  <si>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</si>
  <si>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</si>
  <si>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</si>
  <si>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</si>
  <si>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</si>
  <si>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</si>
  <si>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</si>
  <si>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</si>
  <si>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</si>
  <si>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</si>
  <si>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</si>
  <si>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</si>
  <si>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</si>
  <si>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</si>
  <si>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</si>
  <si>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</si>
  <si>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</si>
  <si>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</si>
  <si>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</si>
  <si>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</si>
  <si>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</si>
  <si>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>负 债 合 计: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</si>
  <si>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</si>
  <si>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</si>
  <si>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</si>
  <si>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</si>
  <si>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</si>
  <si>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</si>
  <si>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</si>
  <si>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</si>
  <si>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</si>
  <si>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</si>
  <si>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</si>
  <si>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</si>
  <si>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</si>
  <si>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</si>
  <si>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</si>
  <si>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</si>
  <si>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</si>
  <si>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</si>
  <si>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</si>
  <si>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</si>
  <si>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</si>
  <si>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</si>
  <si>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</si>
  <si>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</si>
  <si>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</si>
  <si>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</si>
  <si>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</si>
  <si>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</si>
  <si>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</si>
  <si>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</si>
  <si>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</si>
  <si>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</si>
  <si>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</si>
  <si>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</si>
  <si>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</si>
  <si>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</si>
  <si>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</si>
  <si>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</si>
  <si>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</si>
  <si>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</si>
  <si>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</si>
  <si>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</si>
  <si>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</si>
  <si>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</si>
  <si>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</si>
  <si>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</si>
  <si>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</si>
  <si>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</si>
  <si>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</si>
  <si>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</si>
  <si>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</si>
  <si>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</si>
  <si>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</si>
  <si>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</si>
  <si>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</si>
  <si>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</si>
  <si>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</si>
  <si>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</si>
  <si>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</si>
  <si>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</si>
  <si>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</si>
  <si>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</si>
  <si>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</si>
  <si>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</si>
  <si>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</si>
  <si>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</si>
  <si>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</si>
  <si>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</si>
  <si>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</si>
  <si>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</si>
  <si>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</si>
  <si>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</si>
  <si>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</si>
  <si>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</si>
  <si>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</si>
  <si>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</si>
  <si>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</si>
  <si>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</si>
  <si>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</si>
  <si>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</si>
  <si>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</si>
  <si>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</si>
  <si>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</si>
  <si>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</si>
  <si>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</si>
  <si>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</si>
  <si>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</si>
  <si>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</si>
  <si>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</si>
  <si>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</si>
  <si>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</si>
  <si>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</si>
  <si>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</si>
  <si>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</si>
  <si>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</si>
  <si>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</si>
  <si>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</si>
  <si>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</si>
  <si>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</si>
  <si>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</si>
  <si>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借方</t>
  </si>
  <si>
    <t>贷方</t>
  </si>
  <si>
    <t>余额</t>
  </si>
  <si>
    <t>月</t>
  </si>
  <si>
    <t>日</t>
  </si>
  <si>
    <t>核算账簿</t>
  </si>
  <si>
    <t>凭证号</t>
  </si>
  <si>
    <t>摘要</t>
  </si>
  <si>
    <t>本币</t>
  </si>
  <si>
    <t>方向</t>
  </si>
  <si>
    <t>来源系统</t>
  </si>
  <si>
    <t>做市业务部-财富证券</t>
  </si>
  <si>
    <t>业务-0028</t>
  </si>
  <si>
    <t>股票.计提公允价值变动损益(430632-希奥信息)</t>
  </si>
  <si>
    <t>借</t>
  </si>
  <si>
    <t>金融业务核算成本计算</t>
  </si>
  <si>
    <t>股票.计提公允价值变动损益(430211-丰电科技)</t>
  </si>
  <si>
    <t>股票.计提公允价值变动损益(837628-和兴隆)</t>
  </si>
  <si>
    <t>股票.计提公允价值变动损益(430592-凯德自控)</t>
  </si>
  <si>
    <t>股票.计提公允价值变动损益(832084-深川股份)</t>
  </si>
  <si>
    <t>股票.计提公允价值变动损益(839242-大业创智)</t>
  </si>
  <si>
    <t>股票.计提公允价值变动损益(836482-京弘全)</t>
  </si>
  <si>
    <t>股票.计提公允价值变动损益(831134-爱特科技)</t>
  </si>
  <si>
    <t>股票.计提公允价值变动损益(830815-蓝山科技)</t>
  </si>
  <si>
    <t>股票.计提公允价值变动损益(831449-赛格立诺)</t>
  </si>
  <si>
    <t>股票.计提公允价值变动损益(831061-中瀛鑫)</t>
  </si>
  <si>
    <t>股票.计提公允价值变动损益(831060-天香苑)</t>
  </si>
  <si>
    <t>股票.计提公允价值变动损益(871042-休恩科技)</t>
  </si>
  <si>
    <t>股票.计提公允价值变动损益(430759-凯路仕)</t>
  </si>
  <si>
    <t>股票.计提公允价值变动损益(839316-长城网科)</t>
  </si>
  <si>
    <t>股票.计提公允价值变动损益(837626-华博军卫)</t>
  </si>
  <si>
    <t>股票.计提公允价值变动损益(430462-树业环保)</t>
  </si>
  <si>
    <t>股票.计提公允价值变动损益(833284-灵鸽科技)</t>
  </si>
  <si>
    <t>股票.计提公允价值变动损益(834793-华强方特)</t>
  </si>
  <si>
    <t>股票.计提公允价值变动损益(832876-慧为智能)</t>
  </si>
  <si>
    <t>股票.计提公允价值变动损益(834101-择尚科技)</t>
  </si>
  <si>
    <t>股票.计提公允价值变动损益(830806-ST亚锦)</t>
  </si>
  <si>
    <t>业务-0027</t>
  </si>
  <si>
    <t>贷</t>
  </si>
  <si>
    <t>股票.计提公允价值变动损益(430222-璟泓科技)</t>
  </si>
  <si>
    <t>股票.计提公允价值变动损益(833684-联赢激光)</t>
  </si>
  <si>
    <t>股票.计提公允价值变动损益(837865-亘峰嘉能)</t>
  </si>
  <si>
    <t>股票.计提公允价值变动损益(836810-创扬医药)</t>
  </si>
  <si>
    <t>股票.计提公允价值变动损益(830851-骏华农牧)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</si>
</sst>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  <numFmt numFmtId="186" formatCode="#,##0.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26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protection locked="0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 applyProtection="1">
      <alignment horizontal="right" vertical="center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179" fontId="4" fillId="2" borderId="4" xfId="0" applyNumberFormat="1" applyFont="1" applyFill="1" applyBorder="1" applyAlignment="1">
      <alignment horizontal="right"/>
    </xf>
    <xf numFmtId="0" fontId="4" fillId="0" borderId="4" xfId="5" applyNumberFormat="1" applyFont="1" applyFill="1" applyBorder="1" applyAlignment="1" applyProtection="1">
      <alignment horizontal="left" vertical="center" wrapText="1"/>
    </xf>
    <xf numFmtId="0" fontId="7" fillId="0" borderId="3" xfId="5" applyNumberFormat="1" applyFont="1" applyFill="1" applyBorder="1" applyAlignment="1" applyProtection="1">
      <alignment horizontal="left" vertical="center" wrapText="1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horizontal="left"/>
      <protection locked="0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80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 wrapText="1"/>
      <protection locked="0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7" fillId="5" borderId="4" xfId="1" applyNumberFormat="1" applyFont="1" applyFill="1" applyBorder="1" applyAlignment="1"/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7" fillId="5" borderId="5" xfId="1" applyNumberFormat="1" applyFont="1" applyFill="1" applyBorder="1" applyAlignment="1"/>
    <xf numFmtId="177" fontId="10" fillId="5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43" fontId="4" fillId="0" borderId="4" xfId="1" applyFont="1" applyBorder="1" applyProtection="1">
      <alignment vertical="center"/>
      <protection locked="0"/>
    </xf>
    <xf numFmtId="43" fontId="4" fillId="0" borderId="5" xfId="1" applyFont="1" applyBorder="1" applyProtection="1">
      <alignment vertical="center"/>
      <protection locked="0"/>
    </xf>
    <xf numFmtId="43" fontId="16" fillId="0" borderId="4" xfId="1" applyFont="1" applyBorder="1" applyAlignment="1">
      <alignment vertical="center" shrinkToFit="1"/>
    </xf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20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43" fontId="4" fillId="0" borderId="7" xfId="1" applyFont="1" applyBorder="1" applyProtection="1">
      <alignment vertical="center"/>
      <protection locked="0"/>
    </xf>
    <xf numFmtId="43" fontId="4" fillId="0" borderId="8" xfId="1" applyFont="1" applyBorder="1" applyProtection="1">
      <alignment vertical="center"/>
      <protection locked="0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186" fontId="0" fillId="0" borderId="0" xfId="0" applyNumberFormat="1"/>
    <xf numFmtId="43" fontId="0" fillId="0" borderId="0" xfId="1" applyFont="1" applyAlignment="1"/>
    <xf numFmtId="179" fontId="0" fillId="0" borderId="0" xfId="0" applyNumberFormat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4" sqref="D4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7" width="19.375" bestFit="1" customWidth="1"/>
    <col min="8" max="8" width="18.375" bestFit="1" customWidth="1"/>
    <col min="9" max="9" width="16.125" bestFit="1" customWidth="1"/>
  </cols>
  <sheetData>
    <row r="1" spans="1:9">
      <c r="B1" s="53"/>
      <c r="I1" s="53">
        <v>43373</v>
      </c>
    </row>
    <row r="2" spans="1:9">
      <c r="A2" s="114" t="s">
        <v>18</v>
      </c>
      <c r="B2" s="114"/>
      <c r="C2" s="114"/>
      <c r="D2" s="114"/>
      <c r="E2" s="114"/>
      <c r="F2" s="115"/>
    </row>
    <row r="3" spans="1:9" ht="14.25" thickBot="1">
      <c r="A3" s="97" t="s">
        <v>114</v>
      </c>
      <c r="B3" s="37"/>
      <c r="C3" s="37"/>
      <c r="D3" s="98">
        <v>43524</v>
      </c>
      <c r="E3" s="38" t="s">
        <v>1</v>
      </c>
      <c r="F3" s="99" t="s">
        <v>2</v>
      </c>
    </row>
    <row r="4" spans="1:9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9">
      <c r="A5" s="1" t="s">
        <v>7</v>
      </c>
      <c r="B5" s="2"/>
      <c r="C5" s="2"/>
      <c r="D5" s="26" t="s">
        <v>115</v>
      </c>
      <c r="E5" s="2"/>
      <c r="F5" s="14"/>
    </row>
    <row r="6" spans="1:9">
      <c r="A6" s="7" t="s">
        <v>118</v>
      </c>
      <c r="B6" s="6">
        <v>9477575368.7999992</v>
      </c>
      <c r="C6" s="6">
        <v>6194598861.4399996</v>
      </c>
      <c r="D6" s="7" t="s">
        <v>144</v>
      </c>
      <c r="E6" s="6">
        <v>0</v>
      </c>
      <c r="F6" s="27"/>
    </row>
    <row r="7" spans="1:9">
      <c r="A7" s="7" t="s">
        <v>119</v>
      </c>
      <c r="B7" s="6">
        <v>8659139099.4400005</v>
      </c>
      <c r="C7" s="6">
        <v>4532074165.3599997</v>
      </c>
      <c r="D7" s="7" t="s">
        <v>145</v>
      </c>
      <c r="E7" s="6">
        <v>16100000</v>
      </c>
      <c r="F7" s="27">
        <v>16649345.210000001</v>
      </c>
    </row>
    <row r="8" spans="1:9">
      <c r="A8" s="7" t="s">
        <v>120</v>
      </c>
      <c r="B8" s="6">
        <v>1049798745.2499999</v>
      </c>
      <c r="C8" s="6">
        <v>1066620579.3900001</v>
      </c>
      <c r="D8" s="7" t="s">
        <v>146</v>
      </c>
      <c r="E8" s="6">
        <v>300000000</v>
      </c>
      <c r="F8" s="27">
        <v>0</v>
      </c>
    </row>
    <row r="9" spans="1:9">
      <c r="A9" s="7" t="s">
        <v>121</v>
      </c>
      <c r="B9" s="6">
        <v>806611582.64999986</v>
      </c>
      <c r="C9" s="6">
        <v>857957999.49000013</v>
      </c>
      <c r="D9" s="7" t="s">
        <v>147</v>
      </c>
      <c r="E9" s="6">
        <v>859456667.04000008</v>
      </c>
      <c r="F9" s="27">
        <v>861011338.26000011</v>
      </c>
    </row>
    <row r="10" spans="1:9">
      <c r="A10" s="7" t="s">
        <v>122</v>
      </c>
      <c r="B10" s="28">
        <v>0</v>
      </c>
      <c r="C10" s="28">
        <v>0</v>
      </c>
      <c r="D10" s="7" t="s">
        <v>148</v>
      </c>
      <c r="E10" s="6">
        <v>0.01</v>
      </c>
      <c r="F10" s="27">
        <v>8.82</v>
      </c>
    </row>
    <row r="11" spans="1:9">
      <c r="A11" s="7" t="s">
        <v>123</v>
      </c>
      <c r="B11" s="6">
        <v>0</v>
      </c>
      <c r="C11" s="6">
        <v>0</v>
      </c>
      <c r="D11" s="7" t="s">
        <v>149</v>
      </c>
      <c r="E11" s="6">
        <v>5233323520.8199997</v>
      </c>
      <c r="F11" s="27">
        <v>4073849107.4399996</v>
      </c>
    </row>
    <row r="12" spans="1:9">
      <c r="A12" s="7" t="s">
        <v>124</v>
      </c>
      <c r="B12" s="6">
        <v>3635915586.3299999</v>
      </c>
      <c r="C12" s="6">
        <v>3424293335.6700001</v>
      </c>
      <c r="D12" s="7" t="s">
        <v>150</v>
      </c>
      <c r="E12" s="6">
        <v>9642644380.1300011</v>
      </c>
      <c r="F12" s="29">
        <v>5716793188.1100006</v>
      </c>
    </row>
    <row r="13" spans="1:9">
      <c r="A13" s="7" t="s">
        <v>125</v>
      </c>
      <c r="B13" s="6">
        <v>0</v>
      </c>
      <c r="C13" s="6">
        <v>0</v>
      </c>
      <c r="D13" s="7" t="s">
        <v>151</v>
      </c>
      <c r="E13" s="6">
        <v>0</v>
      </c>
      <c r="F13" s="29">
        <v>0</v>
      </c>
    </row>
    <row r="14" spans="1:9">
      <c r="A14" s="7" t="s">
        <v>126</v>
      </c>
      <c r="B14" s="6">
        <v>239694046.86000001</v>
      </c>
      <c r="C14" s="6">
        <v>199208153.65000001</v>
      </c>
      <c r="D14" s="7" t="s">
        <v>152</v>
      </c>
      <c r="E14" s="6">
        <v>155764424.55000001</v>
      </c>
      <c r="F14" s="30">
        <v>168595459.66999999</v>
      </c>
    </row>
    <row r="15" spans="1:9">
      <c r="A15" s="7" t="s">
        <v>127</v>
      </c>
      <c r="B15" s="6">
        <v>492737606.21999997</v>
      </c>
      <c r="C15" s="6">
        <v>451883249.80000001</v>
      </c>
      <c r="D15" s="7" t="s">
        <v>153</v>
      </c>
      <c r="E15" s="6">
        <v>12756994.820000002</v>
      </c>
      <c r="F15" s="29">
        <v>12934641.24</v>
      </c>
    </row>
    <row r="16" spans="1:9">
      <c r="A16" s="7" t="s">
        <v>128</v>
      </c>
      <c r="B16" s="6">
        <v>0</v>
      </c>
      <c r="C16" s="6">
        <v>0</v>
      </c>
      <c r="D16" s="7" t="s">
        <v>154</v>
      </c>
      <c r="E16" s="6">
        <v>213562739.75999999</v>
      </c>
      <c r="F16" s="29">
        <v>57954375.390000001</v>
      </c>
    </row>
    <row r="17" spans="1:8">
      <c r="A17" s="7" t="s">
        <v>129</v>
      </c>
      <c r="B17" s="6">
        <v>2294370315.25</v>
      </c>
      <c r="C17" s="6">
        <v>2372854639.79</v>
      </c>
      <c r="D17" s="7" t="s">
        <v>155</v>
      </c>
      <c r="E17" s="6">
        <v>0</v>
      </c>
      <c r="F17" s="29">
        <v>0</v>
      </c>
    </row>
    <row r="18" spans="1:8">
      <c r="A18" s="7" t="s">
        <v>130</v>
      </c>
      <c r="B18" s="6">
        <v>0</v>
      </c>
      <c r="C18" s="6">
        <v>0</v>
      </c>
      <c r="D18" s="7" t="s">
        <v>156</v>
      </c>
      <c r="E18" s="6"/>
      <c r="F18" s="29">
        <v>0</v>
      </c>
    </row>
    <row r="19" spans="1:8">
      <c r="A19" s="7" t="s">
        <v>131</v>
      </c>
      <c r="B19" s="6">
        <v>8423290302.6000004</v>
      </c>
      <c r="C19" s="6">
        <v>6188029835.8699989</v>
      </c>
      <c r="D19" s="7" t="s">
        <v>157</v>
      </c>
      <c r="E19" s="6">
        <v>0</v>
      </c>
      <c r="F19" s="29">
        <v>0</v>
      </c>
    </row>
    <row r="20" spans="1:8">
      <c r="A20" s="7" t="s">
        <v>132</v>
      </c>
      <c r="B20" s="28">
        <v>6282330758.8800001</v>
      </c>
      <c r="C20" s="28">
        <v>4235038201.0899992</v>
      </c>
      <c r="D20" s="7" t="s">
        <v>158</v>
      </c>
      <c r="E20" s="6">
        <v>0</v>
      </c>
      <c r="F20" s="31">
        <v>0</v>
      </c>
    </row>
    <row r="21" spans="1:8">
      <c r="A21" s="7" t="s">
        <v>133</v>
      </c>
      <c r="B21" s="6">
        <v>0</v>
      </c>
      <c r="C21" s="6">
        <v>0</v>
      </c>
      <c r="D21" s="7" t="s">
        <v>159</v>
      </c>
      <c r="E21" s="6">
        <v>3369914324.7399998</v>
      </c>
      <c r="F21" s="30">
        <v>3339599760.6700001</v>
      </c>
    </row>
    <row r="22" spans="1:8">
      <c r="A22" s="7" t="s">
        <v>134</v>
      </c>
      <c r="B22" s="28">
        <v>1972612027.72</v>
      </c>
      <c r="C22" s="28">
        <v>1951591634.7799997</v>
      </c>
      <c r="D22" s="7" t="s">
        <v>160</v>
      </c>
      <c r="E22" s="6"/>
      <c r="F22" s="30">
        <v>0</v>
      </c>
    </row>
    <row r="23" spans="1:8">
      <c r="A23" s="7" t="s">
        <v>135</v>
      </c>
      <c r="B23" s="28">
        <v>168347516</v>
      </c>
      <c r="C23" s="6">
        <v>1400000</v>
      </c>
      <c r="D23" s="7" t="s">
        <v>117</v>
      </c>
      <c r="E23" s="6"/>
      <c r="F23" s="30">
        <v>0</v>
      </c>
    </row>
    <row r="24" spans="1:8">
      <c r="A24" s="7" t="s">
        <v>136</v>
      </c>
      <c r="B24" s="28">
        <v>294235.23000001907</v>
      </c>
      <c r="C24" s="6">
        <v>294435.62999999523</v>
      </c>
      <c r="D24" s="7" t="s">
        <v>161</v>
      </c>
      <c r="E24" s="6">
        <v>0</v>
      </c>
      <c r="F24" s="30">
        <v>0</v>
      </c>
    </row>
    <row r="25" spans="1:8">
      <c r="A25" s="7" t="s">
        <v>137</v>
      </c>
      <c r="B25" s="28">
        <v>0</v>
      </c>
      <c r="C25" s="28">
        <v>0</v>
      </c>
      <c r="D25" s="7" t="s">
        <v>162</v>
      </c>
      <c r="E25" s="6">
        <v>80368530.62999998</v>
      </c>
      <c r="F25" s="29">
        <v>78203818.439999998</v>
      </c>
    </row>
    <row r="26" spans="1:8">
      <c r="A26" s="7" t="s">
        <v>138</v>
      </c>
      <c r="B26" s="28">
        <v>95036658.609999999</v>
      </c>
      <c r="C26" s="28">
        <v>94986113.879999995</v>
      </c>
      <c r="D26" s="42" t="s">
        <v>116</v>
      </c>
      <c r="E26" s="43">
        <f>SUM(E7:E25)-E22-E23</f>
        <v>19883891582.5</v>
      </c>
      <c r="F26" s="43">
        <f>SUM(F7:F25)-F22-F23</f>
        <v>14325591043.25</v>
      </c>
    </row>
    <row r="27" spans="1:8">
      <c r="A27" s="7" t="s">
        <v>139</v>
      </c>
      <c r="B27" s="28">
        <v>27911461.309999999</v>
      </c>
      <c r="C27" s="28">
        <v>28442066.100000001</v>
      </c>
      <c r="D27" s="44" t="s">
        <v>20</v>
      </c>
      <c r="E27" s="45"/>
      <c r="F27" s="45"/>
    </row>
    <row r="28" spans="1:8">
      <c r="A28" s="7" t="s">
        <v>140</v>
      </c>
      <c r="B28" s="28">
        <v>42008141.219999999</v>
      </c>
      <c r="C28" s="28">
        <v>41871181.789999999</v>
      </c>
      <c r="D28" s="7" t="s">
        <v>163</v>
      </c>
      <c r="E28" s="6">
        <v>3441445000</v>
      </c>
      <c r="F28" s="6">
        <v>3441445000</v>
      </c>
      <c r="H28" s="113"/>
    </row>
    <row r="29" spans="1:8">
      <c r="A29" s="17" t="s">
        <v>141</v>
      </c>
      <c r="B29" s="28">
        <v>4818002.08</v>
      </c>
      <c r="C29" s="28">
        <v>4818002.08</v>
      </c>
      <c r="D29" s="7" t="s">
        <v>164</v>
      </c>
      <c r="E29" s="6">
        <v>0</v>
      </c>
      <c r="F29" s="6">
        <v>0</v>
      </c>
    </row>
    <row r="30" spans="1:8">
      <c r="A30" s="4" t="s">
        <v>142</v>
      </c>
      <c r="B30" s="28">
        <v>135251350.72000003</v>
      </c>
      <c r="C30" s="6">
        <v>170818517.64999998</v>
      </c>
      <c r="D30" s="7" t="s">
        <v>165</v>
      </c>
      <c r="E30" s="6"/>
      <c r="F30" s="6">
        <v>0</v>
      </c>
    </row>
    <row r="31" spans="1:8">
      <c r="A31" s="4" t="s">
        <v>143</v>
      </c>
      <c r="B31" s="28">
        <v>71095491.390000015</v>
      </c>
      <c r="C31" s="6">
        <v>88639436.210000008</v>
      </c>
      <c r="D31" s="7" t="s">
        <v>166</v>
      </c>
      <c r="E31" s="6"/>
      <c r="F31" s="6">
        <v>0</v>
      </c>
    </row>
    <row r="32" spans="1:8">
      <c r="A32" s="4"/>
      <c r="B32" s="28"/>
      <c r="C32" s="33"/>
      <c r="D32" s="7" t="s">
        <v>167</v>
      </c>
      <c r="E32" s="6">
        <v>1694433525.8699999</v>
      </c>
      <c r="F32" s="6">
        <v>1694433525.8699999</v>
      </c>
    </row>
    <row r="33" spans="1:9">
      <c r="A33" s="4"/>
      <c r="B33" s="32"/>
      <c r="C33" s="33"/>
      <c r="D33" s="7" t="s">
        <v>168</v>
      </c>
      <c r="E33" s="6">
        <v>0</v>
      </c>
      <c r="F33" s="6">
        <v>0</v>
      </c>
    </row>
    <row r="34" spans="1:9">
      <c r="A34" s="4"/>
      <c r="B34" s="2"/>
      <c r="C34" s="2"/>
      <c r="D34" s="7" t="s">
        <v>169</v>
      </c>
      <c r="E34" s="6">
        <v>49692947.93</v>
      </c>
      <c r="F34" s="6">
        <v>5843632.9699999988</v>
      </c>
    </row>
    <row r="35" spans="1:9">
      <c r="A35" s="4"/>
      <c r="B35" s="2"/>
      <c r="C35" s="2"/>
      <c r="D35" s="7" t="s">
        <v>170</v>
      </c>
      <c r="E35" s="6">
        <v>327314195.44999999</v>
      </c>
      <c r="F35" s="6">
        <v>327314195.44999999</v>
      </c>
      <c r="G35" s="36"/>
      <c r="I35" s="35"/>
    </row>
    <row r="36" spans="1:9">
      <c r="A36" s="4"/>
      <c r="B36" s="2"/>
      <c r="C36" s="2"/>
      <c r="D36" s="7" t="s">
        <v>171</v>
      </c>
      <c r="E36" s="6">
        <v>656192480.50999999</v>
      </c>
      <c r="F36" s="6">
        <v>654628390.89999998</v>
      </c>
    </row>
    <row r="37" spans="1:9">
      <c r="A37" s="4"/>
      <c r="B37" s="2"/>
      <c r="C37" s="2"/>
      <c r="D37" s="7" t="s">
        <v>172</v>
      </c>
      <c r="E37" s="6">
        <v>-63172420.390000045</v>
      </c>
      <c r="F37" s="6">
        <v>-121897379.49000007</v>
      </c>
    </row>
    <row r="38" spans="1:9">
      <c r="A38" s="4"/>
      <c r="B38" s="2"/>
      <c r="C38" s="2"/>
      <c r="D38" s="46" t="s">
        <v>21</v>
      </c>
      <c r="E38" s="47">
        <f>SUM(E28:E37)-E30-E31-E33</f>
        <v>6105905729.3699999</v>
      </c>
      <c r="F38" s="47">
        <f>SUM(F27:F37)-F30-F31-F33</f>
        <v>6001767365.6999998</v>
      </c>
      <c r="I38" s="36"/>
    </row>
    <row r="39" spans="1:9">
      <c r="A39" s="4"/>
      <c r="B39" s="2"/>
      <c r="C39" s="2"/>
      <c r="D39" s="19" t="s">
        <v>22</v>
      </c>
      <c r="E39" s="6"/>
      <c r="F39" s="34"/>
    </row>
    <row r="40" spans="1:9">
      <c r="A40" s="4"/>
      <c r="B40" s="2"/>
      <c r="C40" s="2"/>
      <c r="D40" s="48" t="s">
        <v>23</v>
      </c>
      <c r="E40" s="49">
        <f>E38+E39</f>
        <v>6105905729.3699999</v>
      </c>
      <c r="F40" s="49">
        <f>F38+F39</f>
        <v>6001767365.6999998</v>
      </c>
    </row>
    <row r="41" spans="1:9" ht="14.25" thickBot="1">
      <c r="A41" s="50" t="s">
        <v>9</v>
      </c>
      <c r="B41" s="51">
        <f>SUM(B6:B31)-B7-B9-B19</f>
        <v>25989797311.870003</v>
      </c>
      <c r="C41" s="51">
        <f>SUM(C6:C31)-C7-C9-C19</f>
        <v>20327358408.949997</v>
      </c>
      <c r="D41" s="52" t="s">
        <v>24</v>
      </c>
      <c r="E41" s="51">
        <f>E40+E26</f>
        <v>25989797311.869999</v>
      </c>
      <c r="F41" s="51">
        <f>F40+F26</f>
        <v>20327358408.950001</v>
      </c>
      <c r="G41" s="100"/>
      <c r="H41" s="36"/>
    </row>
    <row r="42" spans="1:9">
      <c r="A42" s="54" t="s">
        <v>27</v>
      </c>
      <c r="B42" s="54"/>
      <c r="C42" s="116" t="s">
        <v>25</v>
      </c>
      <c r="D42" s="116"/>
      <c r="E42" s="116" t="s">
        <v>26</v>
      </c>
      <c r="F42" s="116"/>
      <c r="G42" s="35"/>
    </row>
    <row r="45" spans="1:9">
      <c r="C45" s="36"/>
    </row>
    <row r="46" spans="1:9">
      <c r="C46" s="110"/>
    </row>
    <row r="48" spans="1:9">
      <c r="F48" s="112"/>
    </row>
    <row r="49" spans="5:6">
      <c r="E49" s="111"/>
      <c r="F49" s="112"/>
    </row>
    <row r="51" spans="5:6">
      <c r="F51" s="35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0"/>
  <sheetViews>
    <sheetView workbookViewId="0">
      <selection activeCell="B4" sqref="B4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  <col min="4" max="4" width="0" hidden="1" customWidth="1"/>
  </cols>
  <sheetData>
    <row r="2" spans="1:4" ht="18.75">
      <c r="A2" s="117" t="s">
        <v>17</v>
      </c>
      <c r="B2" s="118"/>
      <c r="C2" s="118"/>
    </row>
    <row r="3" spans="1:4" ht="14.25" thickBot="1">
      <c r="A3" s="37" t="s">
        <v>19</v>
      </c>
      <c r="B3" s="102">
        <f>合并资产负债表!D3</f>
        <v>43524</v>
      </c>
      <c r="C3" s="38" t="s">
        <v>11</v>
      </c>
    </row>
    <row r="4" spans="1:4">
      <c r="A4" s="39" t="s">
        <v>12</v>
      </c>
      <c r="B4" s="40" t="s">
        <v>13</v>
      </c>
      <c r="C4" s="41" t="s">
        <v>14</v>
      </c>
    </row>
    <row r="5" spans="1:4">
      <c r="A5" s="59" t="s">
        <v>173</v>
      </c>
      <c r="B5" s="80">
        <f>B6+B9+B13+B15+B16+B17+B18+B19+B20+B21</f>
        <v>159765446.98999998</v>
      </c>
      <c r="C5" s="80">
        <f>C6+C9+C13+C15+C16+C17+C18+C19+C20+C21</f>
        <v>240494188.82000005</v>
      </c>
      <c r="D5">
        <v>80728741.830000117</v>
      </c>
    </row>
    <row r="6" spans="1:4">
      <c r="A6" s="20" t="s">
        <v>174</v>
      </c>
      <c r="B6" s="81">
        <f>C6-D6</f>
        <v>-1468947.8300000075</v>
      </c>
      <c r="C6" s="82">
        <v>10140271.949999999</v>
      </c>
      <c r="D6">
        <v>11609219.780000007</v>
      </c>
    </row>
    <row r="7" spans="1:4">
      <c r="A7" s="20" t="s">
        <v>175</v>
      </c>
      <c r="B7" s="81">
        <f t="shared" ref="B7:B21" si="0">C7-D7</f>
        <v>33060401.239999995</v>
      </c>
      <c r="C7" s="82">
        <v>71539190.599999994</v>
      </c>
      <c r="D7">
        <v>38478789.359999999</v>
      </c>
    </row>
    <row r="8" spans="1:4">
      <c r="A8" s="20" t="s">
        <v>176</v>
      </c>
      <c r="B8" s="81">
        <f t="shared" si="0"/>
        <v>34529349.070000008</v>
      </c>
      <c r="C8" s="82">
        <v>61398918.649999999</v>
      </c>
      <c r="D8">
        <v>26869569.579999991</v>
      </c>
    </row>
    <row r="9" spans="1:4">
      <c r="A9" s="20" t="s">
        <v>177</v>
      </c>
      <c r="B9" s="81">
        <f t="shared" si="0"/>
        <v>43866582.230000019</v>
      </c>
      <c r="C9" s="82">
        <v>88407500.87000002</v>
      </c>
      <c r="D9">
        <v>44540918.640000001</v>
      </c>
    </row>
    <row r="10" spans="1:4">
      <c r="A10" s="20" t="s">
        <v>178</v>
      </c>
      <c r="B10" s="81">
        <f t="shared" si="0"/>
        <v>33771998.299999997</v>
      </c>
      <c r="C10" s="82">
        <v>62243570.170000002</v>
      </c>
      <c r="D10">
        <v>28471571.870000001</v>
      </c>
    </row>
    <row r="11" spans="1:4">
      <c r="A11" s="20" t="s">
        <v>179</v>
      </c>
      <c r="B11" s="81">
        <f t="shared" si="0"/>
        <v>3014150.9399999995</v>
      </c>
      <c r="C11" s="82">
        <v>9614150.9299999997</v>
      </c>
      <c r="D11">
        <v>6599999.9900000002</v>
      </c>
    </row>
    <row r="12" spans="1:4">
      <c r="A12" s="20" t="s">
        <v>180</v>
      </c>
      <c r="B12" s="81">
        <f t="shared" si="0"/>
        <v>-3170408.0999999996</v>
      </c>
      <c r="C12" s="82">
        <v>6323977.2699999996</v>
      </c>
      <c r="D12">
        <v>9494385.3699999992</v>
      </c>
    </row>
    <row r="13" spans="1:4">
      <c r="A13" s="20" t="s">
        <v>181</v>
      </c>
      <c r="B13" s="81">
        <f t="shared" si="0"/>
        <v>45635798.140000001</v>
      </c>
      <c r="C13" s="82">
        <v>61306976.780000001</v>
      </c>
      <c r="D13">
        <v>15671178.639999997</v>
      </c>
    </row>
    <row r="14" spans="1:4">
      <c r="A14" s="20" t="s">
        <v>182</v>
      </c>
      <c r="B14" s="81">
        <f t="shared" si="0"/>
        <v>-160.4</v>
      </c>
      <c r="C14" s="82">
        <v>-200.4</v>
      </c>
      <c r="D14">
        <v>-40</v>
      </c>
    </row>
    <row r="15" spans="1:4">
      <c r="A15" s="20" t="s">
        <v>183</v>
      </c>
      <c r="B15" s="81">
        <f t="shared" si="0"/>
        <v>0</v>
      </c>
      <c r="C15" s="82">
        <v>0</v>
      </c>
      <c r="D15">
        <v>0</v>
      </c>
    </row>
    <row r="16" spans="1:4">
      <c r="A16" s="20" t="s">
        <v>184</v>
      </c>
      <c r="B16" s="81">
        <f t="shared" si="0"/>
        <v>0</v>
      </c>
      <c r="C16" s="82">
        <v>0</v>
      </c>
      <c r="D16">
        <v>0</v>
      </c>
    </row>
    <row r="17" spans="1:4">
      <c r="A17" s="20" t="s">
        <v>185</v>
      </c>
      <c r="B17" s="81">
        <f t="shared" si="0"/>
        <v>0</v>
      </c>
      <c r="C17" s="82">
        <v>0</v>
      </c>
      <c r="D17">
        <v>0</v>
      </c>
    </row>
    <row r="18" spans="1:4">
      <c r="A18" s="20" t="s">
        <v>186</v>
      </c>
      <c r="B18" s="81">
        <f t="shared" si="0"/>
        <v>67218809.149999946</v>
      </c>
      <c r="C18" s="82">
        <v>75791641.940000042</v>
      </c>
      <c r="D18">
        <v>8572832.7900001034</v>
      </c>
    </row>
    <row r="19" spans="1:4">
      <c r="A19" s="20" t="s">
        <v>187</v>
      </c>
      <c r="B19" s="81">
        <f t="shared" si="0"/>
        <v>-31702.140000000014</v>
      </c>
      <c r="C19" s="82">
        <v>-379646.86</v>
      </c>
      <c r="D19">
        <v>-347944.72</v>
      </c>
    </row>
    <row r="20" spans="1:4">
      <c r="A20" s="20" t="s">
        <v>188</v>
      </c>
      <c r="B20" s="81">
        <f t="shared" si="0"/>
        <v>4420007.9399999995</v>
      </c>
      <c r="C20" s="82">
        <v>5102544.6399999997</v>
      </c>
      <c r="D20">
        <v>682536.7</v>
      </c>
    </row>
    <row r="21" spans="1:4">
      <c r="A21" s="20" t="s">
        <v>189</v>
      </c>
      <c r="B21" s="81">
        <f t="shared" si="0"/>
        <v>124899.5</v>
      </c>
      <c r="C21" s="82">
        <v>124899.5</v>
      </c>
      <c r="D21">
        <v>0</v>
      </c>
    </row>
    <row r="22" spans="1:4">
      <c r="A22" s="59" t="s">
        <v>190</v>
      </c>
      <c r="B22" s="80">
        <f>SUM(B23:B27)</f>
        <v>45548697.579999998</v>
      </c>
      <c r="C22" s="80">
        <f>SUM(C23:C27)</f>
        <v>113492069.47999999</v>
      </c>
      <c r="D22">
        <v>67943371.899999991</v>
      </c>
    </row>
    <row r="23" spans="1:4">
      <c r="A23" s="20" t="s">
        <v>191</v>
      </c>
      <c r="B23" s="81">
        <f t="shared" ref="B23:B27" si="1">C23-D23</f>
        <v>853973.85000000009</v>
      </c>
      <c r="C23" s="82">
        <v>1445785.56</v>
      </c>
      <c r="D23">
        <v>591811.71</v>
      </c>
    </row>
    <row r="24" spans="1:4">
      <c r="A24" s="20" t="s">
        <v>192</v>
      </c>
      <c r="B24" s="81">
        <f t="shared" si="1"/>
        <v>44345390.409999996</v>
      </c>
      <c r="C24" s="82">
        <v>111481057.14999999</v>
      </c>
      <c r="D24">
        <v>67135666.739999995</v>
      </c>
    </row>
    <row r="25" spans="1:4">
      <c r="A25" s="20" t="s">
        <v>193</v>
      </c>
      <c r="B25" s="81">
        <f t="shared" si="1"/>
        <v>0</v>
      </c>
      <c r="C25" s="82">
        <v>0</v>
      </c>
      <c r="D25">
        <v>0</v>
      </c>
    </row>
    <row r="26" spans="1:4">
      <c r="A26" s="20" t="s">
        <v>194</v>
      </c>
      <c r="B26" s="81">
        <f t="shared" si="1"/>
        <v>0</v>
      </c>
      <c r="C26" s="82">
        <v>0</v>
      </c>
      <c r="D26">
        <v>0</v>
      </c>
    </row>
    <row r="27" spans="1:4">
      <c r="A27" s="20" t="s">
        <v>195</v>
      </c>
      <c r="B27" s="81">
        <f t="shared" si="1"/>
        <v>349333.32</v>
      </c>
      <c r="C27" s="82">
        <v>565226.77</v>
      </c>
      <c r="D27">
        <v>215893.45</v>
      </c>
    </row>
    <row r="28" spans="1:4">
      <c r="A28" s="59" t="s">
        <v>196</v>
      </c>
      <c r="B28" s="80">
        <f>B5-B22</f>
        <v>114216749.40999998</v>
      </c>
      <c r="C28" s="80">
        <f>C5-C22</f>
        <v>127002119.34000006</v>
      </c>
      <c r="D28">
        <v>12785369.930000126</v>
      </c>
    </row>
    <row r="29" spans="1:4">
      <c r="A29" s="20" t="s">
        <v>197</v>
      </c>
      <c r="B29" s="81">
        <f t="shared" ref="B29:B30" si="2">C29-D29</f>
        <v>2100.5999999999985</v>
      </c>
      <c r="C29" s="82">
        <v>23846.28</v>
      </c>
      <c r="D29">
        <v>21745.68</v>
      </c>
    </row>
    <row r="30" spans="1:4">
      <c r="A30" s="20" t="s">
        <v>198</v>
      </c>
      <c r="B30" s="81">
        <f t="shared" si="2"/>
        <v>213.7899999999936</v>
      </c>
      <c r="C30" s="82">
        <v>36769.81</v>
      </c>
      <c r="D30">
        <v>36556.020000000004</v>
      </c>
    </row>
    <row r="31" spans="1:4">
      <c r="A31" s="59" t="s">
        <v>199</v>
      </c>
      <c r="B31" s="80">
        <f>B28+B29-B30</f>
        <v>114218636.21999997</v>
      </c>
      <c r="C31" s="80">
        <f>C28+C29-C30</f>
        <v>126989195.81000006</v>
      </c>
      <c r="D31">
        <v>12770559.590000127</v>
      </c>
    </row>
    <row r="32" spans="1:4">
      <c r="A32" s="20" t="s">
        <v>200</v>
      </c>
      <c r="B32" s="81">
        <f>C32-D32</f>
        <v>28682788.490000002</v>
      </c>
      <c r="C32" s="82">
        <v>32719367.500000004</v>
      </c>
      <c r="D32">
        <v>4036579.01</v>
      </c>
    </row>
    <row r="33" spans="1:4">
      <c r="A33" s="59" t="s">
        <v>201</v>
      </c>
      <c r="B33" s="80">
        <f>B31-B32</f>
        <v>85535847.729999959</v>
      </c>
      <c r="C33" s="80">
        <f>C31-C32</f>
        <v>94269828.310000062</v>
      </c>
      <c r="D33">
        <v>8733980.5800001267</v>
      </c>
    </row>
    <row r="34" spans="1:4">
      <c r="A34" s="59" t="s">
        <v>28</v>
      </c>
      <c r="B34" s="80">
        <f>B35+B36</f>
        <v>85535847.72999993</v>
      </c>
      <c r="C34" s="80">
        <f>C35+C36</f>
        <v>94269828.310000062</v>
      </c>
      <c r="D34">
        <v>8733980.5800001267</v>
      </c>
    </row>
    <row r="35" spans="1:4">
      <c r="A35" s="25" t="s">
        <v>107</v>
      </c>
      <c r="B35" s="81">
        <f>C35-D35</f>
        <v>85535847.72999993</v>
      </c>
      <c r="C35" s="81">
        <f>C33</f>
        <v>94269828.310000062</v>
      </c>
      <c r="D35">
        <v>8733980.5800001267</v>
      </c>
    </row>
    <row r="36" spans="1:4">
      <c r="A36" s="25" t="s">
        <v>108</v>
      </c>
      <c r="B36" s="81"/>
      <c r="C36" s="81"/>
    </row>
    <row r="37" spans="1:4">
      <c r="A37" s="59" t="s">
        <v>29</v>
      </c>
      <c r="B37" s="80">
        <f>B38+B39</f>
        <v>85535847.72999993</v>
      </c>
      <c r="C37" s="80">
        <f>C38+C39</f>
        <v>94269828.310000062</v>
      </c>
      <c r="D37">
        <v>8733980.5800001267</v>
      </c>
    </row>
    <row r="38" spans="1:4">
      <c r="A38" s="20" t="s">
        <v>109</v>
      </c>
      <c r="B38" s="81">
        <v>0</v>
      </c>
      <c r="C38" s="82">
        <v>0</v>
      </c>
      <c r="D38">
        <v>0</v>
      </c>
    </row>
    <row r="39" spans="1:4">
      <c r="A39" s="20" t="s">
        <v>110</v>
      </c>
      <c r="B39" s="81">
        <f>B35</f>
        <v>85535847.72999993</v>
      </c>
      <c r="C39" s="82">
        <f>C35</f>
        <v>94269828.310000062</v>
      </c>
      <c r="D39">
        <v>8733980.5800001267</v>
      </c>
    </row>
    <row r="40" spans="1:4">
      <c r="A40" s="59" t="s">
        <v>15</v>
      </c>
      <c r="B40" s="80">
        <f>B41+B54</f>
        <v>11935737.66</v>
      </c>
      <c r="C40" s="80">
        <f>C41+C54</f>
        <v>9868535.3599999994</v>
      </c>
      <c r="D40">
        <v>-2067202.2999999998</v>
      </c>
    </row>
    <row r="41" spans="1:4">
      <c r="A41" s="12" t="s">
        <v>30</v>
      </c>
      <c r="B41" s="83">
        <f>C41-D41</f>
        <v>11935737.66</v>
      </c>
      <c r="C41" s="83">
        <f>C42+C47</f>
        <v>9868535.3599999994</v>
      </c>
      <c r="D41">
        <v>-2067202.2999999998</v>
      </c>
    </row>
    <row r="42" spans="1:4">
      <c r="A42" s="59" t="s">
        <v>202</v>
      </c>
      <c r="B42" s="80">
        <f>SUM(B43:B46)</f>
        <v>14375391.379999999</v>
      </c>
      <c r="C42" s="80">
        <f>SUM(C43:C46)</f>
        <v>11065983.75</v>
      </c>
      <c r="D42">
        <v>-3309407.63</v>
      </c>
    </row>
    <row r="43" spans="1:4">
      <c r="A43" s="20" t="s">
        <v>203</v>
      </c>
      <c r="B43" s="81"/>
      <c r="C43" s="82"/>
    </row>
    <row r="44" spans="1:4">
      <c r="A44" s="20" t="s">
        <v>204</v>
      </c>
      <c r="B44" s="81"/>
      <c r="C44" s="82">
        <v>0</v>
      </c>
      <c r="D44">
        <v>0</v>
      </c>
    </row>
    <row r="45" spans="1:4">
      <c r="A45" s="20" t="s">
        <v>205</v>
      </c>
      <c r="B45" s="81">
        <f>C45-D45</f>
        <v>14375391.379999999</v>
      </c>
      <c r="C45" s="82">
        <v>11065983.75</v>
      </c>
      <c r="D45">
        <v>-3309407.63</v>
      </c>
    </row>
    <row r="46" spans="1:4">
      <c r="A46" s="20" t="s">
        <v>206</v>
      </c>
      <c r="B46" s="81"/>
      <c r="C46" s="82">
        <v>0</v>
      </c>
      <c r="D46">
        <v>0</v>
      </c>
    </row>
    <row r="47" spans="1:4">
      <c r="A47" s="59" t="s">
        <v>207</v>
      </c>
      <c r="B47" s="80">
        <f>SUM(B48:B53)</f>
        <v>-2439653.7200000002</v>
      </c>
      <c r="C47" s="80">
        <f>SUM(C48:C53)</f>
        <v>-1197448.3900000001</v>
      </c>
      <c r="D47">
        <v>1242205.33</v>
      </c>
    </row>
    <row r="48" spans="1:4">
      <c r="A48" s="20" t="s">
        <v>208</v>
      </c>
      <c r="B48" s="81"/>
      <c r="C48" s="82">
        <v>0</v>
      </c>
      <c r="D48">
        <v>0</v>
      </c>
    </row>
    <row r="49" spans="1:4">
      <c r="A49" s="20" t="s">
        <v>209</v>
      </c>
      <c r="B49" s="81">
        <f>C49-D49</f>
        <v>-2439653.7200000002</v>
      </c>
      <c r="C49" s="82">
        <v>-1197448.3900000001</v>
      </c>
      <c r="D49">
        <v>1242205.33</v>
      </c>
    </row>
    <row r="50" spans="1:4">
      <c r="A50" s="20" t="s">
        <v>210</v>
      </c>
      <c r="B50" s="81"/>
      <c r="C50" s="82"/>
    </row>
    <row r="51" spans="1:4">
      <c r="A51" s="20" t="s">
        <v>211</v>
      </c>
      <c r="B51" s="81"/>
      <c r="C51" s="82"/>
    </row>
    <row r="52" spans="1:4">
      <c r="A52" s="20" t="s">
        <v>212</v>
      </c>
      <c r="B52" s="81"/>
      <c r="C52" s="82">
        <v>0</v>
      </c>
      <c r="D52">
        <v>0</v>
      </c>
    </row>
    <row r="53" spans="1:4">
      <c r="A53" s="20" t="s">
        <v>213</v>
      </c>
      <c r="B53" s="81"/>
      <c r="C53" s="82"/>
    </row>
    <row r="54" spans="1:4">
      <c r="A54" s="23" t="s">
        <v>111</v>
      </c>
      <c r="B54" s="81"/>
      <c r="C54" s="82"/>
    </row>
    <row r="55" spans="1:4">
      <c r="A55" s="59" t="s">
        <v>16</v>
      </c>
      <c r="B55" s="80">
        <f>B40+B37</f>
        <v>97471585.389999926</v>
      </c>
      <c r="C55" s="80">
        <f>C40+C37</f>
        <v>104138363.67000006</v>
      </c>
      <c r="D55">
        <v>6666778.2800001269</v>
      </c>
    </row>
    <row r="56" spans="1:4">
      <c r="A56" s="12" t="s">
        <v>112</v>
      </c>
      <c r="B56" s="81"/>
      <c r="C56" s="82"/>
    </row>
    <row r="57" spans="1:4">
      <c r="A57" s="12" t="s">
        <v>113</v>
      </c>
      <c r="B57" s="81"/>
      <c r="C57" s="82"/>
    </row>
    <row r="58" spans="1:4">
      <c r="A58" s="23" t="s">
        <v>214</v>
      </c>
      <c r="B58" s="81"/>
      <c r="C58" s="82"/>
    </row>
    <row r="59" spans="1:4">
      <c r="A59" s="12" t="s">
        <v>215</v>
      </c>
      <c r="B59" s="81"/>
      <c r="C59" s="82"/>
    </row>
    <row r="60" spans="1:4" ht="14.25" thickBot="1">
      <c r="A60" s="103" t="s">
        <v>216</v>
      </c>
      <c r="B60" s="104"/>
      <c r="C60" s="105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43" workbookViewId="0">
      <selection activeCell="A43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9" t="s">
        <v>36</v>
      </c>
      <c r="B2" s="119"/>
    </row>
    <row r="3" spans="1:2">
      <c r="A3" s="120"/>
      <c r="B3" s="120"/>
    </row>
    <row r="4" spans="1:2" ht="14.25" thickBot="1">
      <c r="A4" s="84" t="s">
        <v>37</v>
      </c>
      <c r="B4" s="85" t="s">
        <v>1</v>
      </c>
    </row>
    <row r="5" spans="1:2" ht="14.25" thickTop="1">
      <c r="A5" s="86" t="s">
        <v>38</v>
      </c>
      <c r="B5" s="87" t="s">
        <v>39</v>
      </c>
    </row>
    <row r="6" spans="1:2">
      <c r="A6" s="88" t="s">
        <v>40</v>
      </c>
      <c r="B6" s="89"/>
    </row>
    <row r="7" spans="1:2">
      <c r="A7" s="88" t="s">
        <v>41</v>
      </c>
      <c r="B7" s="89">
        <v>-1702317311.5500002</v>
      </c>
    </row>
    <row r="8" spans="1:2">
      <c r="A8" s="88" t="s">
        <v>42</v>
      </c>
      <c r="B8" s="89">
        <v>772591051.44000006</v>
      </c>
    </row>
    <row r="9" spans="1:2">
      <c r="A9" s="88" t="s">
        <v>43</v>
      </c>
      <c r="B9" s="89">
        <v>-100000000</v>
      </c>
    </row>
    <row r="10" spans="1:2">
      <c r="A10" s="88" t="s">
        <v>44</v>
      </c>
      <c r="B10" s="89">
        <v>1887535455.8299997</v>
      </c>
    </row>
    <row r="11" spans="1:2">
      <c r="A11" s="88" t="s">
        <v>45</v>
      </c>
      <c r="B11" s="89">
        <v>858624593.14999962</v>
      </c>
    </row>
    <row r="12" spans="1:2">
      <c r="A12" s="88" t="s">
        <v>46</v>
      </c>
      <c r="B12" s="89">
        <v>1006804719.3600019</v>
      </c>
    </row>
    <row r="13" spans="1:2">
      <c r="A13" s="88" t="s">
        <v>47</v>
      </c>
      <c r="B13" s="89">
        <v>26080189.719999969</v>
      </c>
    </row>
    <row r="14" spans="1:2">
      <c r="A14" s="90" t="s">
        <v>48</v>
      </c>
      <c r="B14" s="80">
        <v>2749318697.9500008</v>
      </c>
    </row>
    <row r="15" spans="1:2">
      <c r="A15" s="88" t="s">
        <v>49</v>
      </c>
      <c r="B15" s="89">
        <v>0</v>
      </c>
    </row>
    <row r="16" spans="1:2">
      <c r="A16" s="88" t="s">
        <v>50</v>
      </c>
      <c r="B16" s="89">
        <v>-61392539.74000001</v>
      </c>
    </row>
    <row r="17" spans="1:2">
      <c r="A17" s="88" t="s">
        <v>51</v>
      </c>
      <c r="B17" s="89">
        <v>99436166.589999989</v>
      </c>
    </row>
    <row r="18" spans="1:2">
      <c r="A18" s="88" t="s">
        <v>52</v>
      </c>
      <c r="B18" s="89">
        <v>288706591.26999998</v>
      </c>
    </row>
    <row r="19" spans="1:2">
      <c r="A19" s="88" t="s">
        <v>53</v>
      </c>
      <c r="B19" s="89">
        <v>680303.82639999501</v>
      </c>
    </row>
    <row r="20" spans="1:2">
      <c r="A20" s="88" t="s">
        <v>54</v>
      </c>
      <c r="B20" s="89">
        <v>1157400855.2900014</v>
      </c>
    </row>
    <row r="21" spans="1:2">
      <c r="A21" s="90" t="s">
        <v>55</v>
      </c>
      <c r="B21" s="80">
        <v>1484831377.2364013</v>
      </c>
    </row>
    <row r="22" spans="1:2">
      <c r="A22" s="90" t="s">
        <v>56</v>
      </c>
      <c r="B22" s="80">
        <v>1264487320.7135994</v>
      </c>
    </row>
    <row r="23" spans="1:2">
      <c r="A23" s="90" t="s">
        <v>57</v>
      </c>
      <c r="B23" s="91"/>
    </row>
    <row r="24" spans="1:2">
      <c r="A24" s="88" t="s">
        <v>58</v>
      </c>
      <c r="B24" s="89">
        <v>869864476.57999992</v>
      </c>
    </row>
    <row r="25" spans="1:2">
      <c r="A25" s="88" t="s">
        <v>59</v>
      </c>
      <c r="B25" s="89">
        <v>-584083982.90360022</v>
      </c>
    </row>
    <row r="26" spans="1:2">
      <c r="A26" s="88" t="s">
        <v>60</v>
      </c>
      <c r="B26" s="89">
        <v>0</v>
      </c>
    </row>
    <row r="27" spans="1:2">
      <c r="A27" s="88" t="s">
        <v>61</v>
      </c>
      <c r="B27" s="89">
        <v>2278030.4100000015</v>
      </c>
    </row>
    <row r="28" spans="1:2">
      <c r="A28" s="90" t="s">
        <v>62</v>
      </c>
      <c r="B28" s="80">
        <v>288058524.08639973</v>
      </c>
    </row>
    <row r="29" spans="1:2">
      <c r="A29" s="88" t="s">
        <v>63</v>
      </c>
      <c r="B29" s="89">
        <v>126000000</v>
      </c>
    </row>
    <row r="30" spans="1:2">
      <c r="A30" s="88" t="s">
        <v>64</v>
      </c>
      <c r="B30" s="89">
        <v>19351682.04000001</v>
      </c>
    </row>
    <row r="31" spans="1:2">
      <c r="A31" s="88" t="s">
        <v>65</v>
      </c>
      <c r="B31" s="89">
        <v>0</v>
      </c>
    </row>
    <row r="32" spans="1:2">
      <c r="A32" s="88" t="s">
        <v>66</v>
      </c>
      <c r="B32" s="89">
        <v>0</v>
      </c>
    </row>
    <row r="33" spans="1:2">
      <c r="A33" s="90" t="s">
        <v>67</v>
      </c>
      <c r="B33" s="80">
        <v>145351682.04000002</v>
      </c>
    </row>
    <row r="34" spans="1:2">
      <c r="A34" s="90" t="s">
        <v>68</v>
      </c>
      <c r="B34" s="80">
        <v>142706842.04639971</v>
      </c>
    </row>
    <row r="35" spans="1:2">
      <c r="A35" s="88" t="s">
        <v>69</v>
      </c>
      <c r="B35" s="89"/>
    </row>
    <row r="36" spans="1:2">
      <c r="A36" s="88" t="s">
        <v>70</v>
      </c>
      <c r="B36" s="89">
        <v>0</v>
      </c>
    </row>
    <row r="37" spans="1:2">
      <c r="A37" s="88" t="s">
        <v>71</v>
      </c>
      <c r="B37" s="89">
        <v>0</v>
      </c>
    </row>
    <row r="38" spans="1:2">
      <c r="A38" s="88" t="s">
        <v>72</v>
      </c>
      <c r="B38" s="89">
        <v>123772001236.81</v>
      </c>
    </row>
    <row r="39" spans="1:2">
      <c r="A39" s="88" t="s">
        <v>73</v>
      </c>
      <c r="B39" s="89">
        <v>0</v>
      </c>
    </row>
    <row r="40" spans="1:2">
      <c r="A40" s="88" t="s">
        <v>74</v>
      </c>
      <c r="B40" s="89">
        <v>0</v>
      </c>
    </row>
    <row r="41" spans="1:2">
      <c r="A41" s="90" t="s">
        <v>75</v>
      </c>
      <c r="B41" s="80">
        <v>123772001236.81</v>
      </c>
    </row>
    <row r="42" spans="1:2">
      <c r="A42" s="88" t="s">
        <v>76</v>
      </c>
      <c r="B42" s="89">
        <v>124772001236.81</v>
      </c>
    </row>
    <row r="43" spans="1:2">
      <c r="A43" s="88" t="s">
        <v>77</v>
      </c>
      <c r="B43" s="89">
        <v>364589814.08000034</v>
      </c>
    </row>
    <row r="44" spans="1:2">
      <c r="A44" s="88" t="s">
        <v>78</v>
      </c>
      <c r="B44" s="89">
        <v>0</v>
      </c>
    </row>
    <row r="45" spans="1:2">
      <c r="A45" s="88" t="s">
        <v>79</v>
      </c>
      <c r="B45" s="89">
        <v>0</v>
      </c>
    </row>
    <row r="46" spans="1:2">
      <c r="A46" s="90" t="s">
        <v>80</v>
      </c>
      <c r="B46" s="80">
        <v>125136591050.89</v>
      </c>
    </row>
    <row r="47" spans="1:2">
      <c r="A47" s="90" t="s">
        <v>81</v>
      </c>
      <c r="B47" s="80">
        <v>-1364589814.0800018</v>
      </c>
    </row>
    <row r="48" spans="1:2">
      <c r="A48" s="90" t="s">
        <v>82</v>
      </c>
      <c r="B48" s="89">
        <v>150133.35</v>
      </c>
    </row>
    <row r="49" spans="1:3">
      <c r="A49" s="90" t="s">
        <v>83</v>
      </c>
      <c r="B49" s="80">
        <v>42754482.029997446</v>
      </c>
    </row>
    <row r="50" spans="1:3">
      <c r="A50" s="90" t="s">
        <v>84</v>
      </c>
      <c r="B50" s="89">
        <v>7980598408.8299999</v>
      </c>
    </row>
    <row r="51" spans="1:3" ht="14.25" thickBot="1">
      <c r="A51" s="90" t="s">
        <v>85</v>
      </c>
      <c r="B51" s="95">
        <v>8023352890.8599977</v>
      </c>
      <c r="C51" s="36">
        <f>B51-合并资产负债表!B6-合并资产负债表!B8</f>
        <v>-2504021223.1900015</v>
      </c>
    </row>
    <row r="52" spans="1:3" ht="15" thickTop="1" thickBot="1">
      <c r="A52" s="121" t="s">
        <v>86</v>
      </c>
      <c r="B52" s="121"/>
    </row>
    <row r="53" spans="1:3" ht="14.25" thickTop="1">
      <c r="A53" s="92" t="s">
        <v>87</v>
      </c>
      <c r="B53" s="89">
        <v>-175828797.72999999</v>
      </c>
      <c r="C53" s="35">
        <f>B53-合并损益表!C28</f>
        <v>-302830917.07000005</v>
      </c>
    </row>
    <row r="54" spans="1:3">
      <c r="A54" s="93" t="s">
        <v>88</v>
      </c>
      <c r="B54" s="89">
        <v>-1697663.9799999997</v>
      </c>
    </row>
    <row r="55" spans="1:3">
      <c r="A55" s="93" t="s">
        <v>89</v>
      </c>
      <c r="B55" s="89">
        <v>9690009.6899999995</v>
      </c>
    </row>
    <row r="56" spans="1:3">
      <c r="A56" s="93" t="s">
        <v>90</v>
      </c>
      <c r="B56" s="89">
        <v>5911676.3499999996</v>
      </c>
    </row>
    <row r="57" spans="1:3">
      <c r="A57" s="93" t="s">
        <v>91</v>
      </c>
      <c r="B57" s="89">
        <v>3630112.9899999998</v>
      </c>
    </row>
    <row r="58" spans="1:3" ht="24">
      <c r="A58" s="93" t="s">
        <v>92</v>
      </c>
      <c r="B58" s="89">
        <v>425390.82</v>
      </c>
    </row>
    <row r="59" spans="1:3">
      <c r="A59" s="93" t="s">
        <v>93</v>
      </c>
      <c r="B59" s="89">
        <v>0</v>
      </c>
    </row>
    <row r="60" spans="1:3">
      <c r="A60" s="93" t="s">
        <v>94</v>
      </c>
      <c r="B60" s="89">
        <v>-32179693.399999984</v>
      </c>
    </row>
    <row r="61" spans="1:3">
      <c r="A61" s="93" t="s">
        <v>95</v>
      </c>
      <c r="B61" s="89">
        <v>175972636.54000002</v>
      </c>
    </row>
    <row r="62" spans="1:3">
      <c r="A62" s="93" t="s">
        <v>96</v>
      </c>
      <c r="B62" s="89">
        <v>-150133.35</v>
      </c>
    </row>
    <row r="63" spans="1:3">
      <c r="A63" s="93" t="s">
        <v>97</v>
      </c>
      <c r="B63" s="89">
        <v>110906662.91000009</v>
      </c>
    </row>
    <row r="64" spans="1:3">
      <c r="A64" s="93" t="s">
        <v>98</v>
      </c>
      <c r="B64" s="89">
        <v>-43626053.206399992</v>
      </c>
    </row>
    <row r="65" spans="1:3">
      <c r="A65" s="93" t="s">
        <v>99</v>
      </c>
      <c r="B65" s="89">
        <v>46901780.873600088</v>
      </c>
    </row>
    <row r="66" spans="1:3" ht="24">
      <c r="A66" s="93" t="s">
        <v>100</v>
      </c>
      <c r="B66" s="89">
        <v>-1453840482.9200001</v>
      </c>
    </row>
    <row r="67" spans="1:3">
      <c r="A67" s="93" t="s">
        <v>101</v>
      </c>
      <c r="B67" s="89">
        <v>-1014452958.37</v>
      </c>
    </row>
    <row r="68" spans="1:3">
      <c r="A68" s="93" t="s">
        <v>102</v>
      </c>
      <c r="B68" s="89">
        <v>2455114366.5963998</v>
      </c>
    </row>
    <row r="69" spans="1:3">
      <c r="A69" s="93" t="s">
        <v>103</v>
      </c>
      <c r="B69" s="89">
        <v>1177710466.9000001</v>
      </c>
    </row>
    <row r="70" spans="1:3" ht="14.25" thickBot="1">
      <c r="A70" s="94" t="s">
        <v>104</v>
      </c>
      <c r="B70" s="96">
        <v>1264487320.7136002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workbookViewId="0">
      <selection activeCell="E34" sqref="E34:E37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bestFit="1" customWidth="1"/>
  </cols>
  <sheetData>
    <row r="2" spans="1:6" ht="18.75">
      <c r="A2" s="122" t="s">
        <v>0</v>
      </c>
      <c r="B2" s="123"/>
      <c r="C2" s="123"/>
      <c r="D2" s="123"/>
      <c r="E2" s="123"/>
      <c r="F2" s="123"/>
    </row>
    <row r="3" spans="1:6" ht="14.25" thickBot="1">
      <c r="A3" s="37" t="s">
        <v>19</v>
      </c>
      <c r="B3" s="37"/>
      <c r="C3" s="67"/>
      <c r="D3" s="68">
        <f>合并资产负债表!D3</f>
        <v>43524</v>
      </c>
      <c r="E3" s="69" t="s">
        <v>1</v>
      </c>
      <c r="F3" s="69" t="s">
        <v>2</v>
      </c>
    </row>
    <row r="4" spans="1:6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6">
      <c r="A5" s="1" t="s">
        <v>7</v>
      </c>
      <c r="B5" s="2"/>
      <c r="C5" s="2"/>
      <c r="D5" s="3" t="s">
        <v>8</v>
      </c>
      <c r="E5" s="2"/>
      <c r="F5" s="14"/>
    </row>
    <row r="6" spans="1:6">
      <c r="A6" s="4" t="s">
        <v>118</v>
      </c>
      <c r="B6" s="5">
        <v>9097282430.5200005</v>
      </c>
      <c r="C6" s="6">
        <v>5993116341.8400002</v>
      </c>
      <c r="D6" s="7" t="s">
        <v>144</v>
      </c>
      <c r="E6" s="8">
        <v>0</v>
      </c>
      <c r="F6" s="27"/>
    </row>
    <row r="7" spans="1:6">
      <c r="A7" s="4" t="s">
        <v>119</v>
      </c>
      <c r="B7" s="5">
        <v>8468220367.54</v>
      </c>
      <c r="C7" s="6">
        <v>4393226593.75</v>
      </c>
      <c r="D7" s="7" t="s">
        <v>145</v>
      </c>
      <c r="E7" s="8">
        <v>16100000</v>
      </c>
      <c r="F7" s="27">
        <v>16649345.210000001</v>
      </c>
    </row>
    <row r="8" spans="1:6">
      <c r="A8" s="4" t="s">
        <v>120</v>
      </c>
      <c r="B8" s="5">
        <v>936260439.28999996</v>
      </c>
      <c r="C8" s="6">
        <v>943417837.88</v>
      </c>
      <c r="D8" s="7" t="s">
        <v>146</v>
      </c>
      <c r="E8" s="8">
        <v>300000000</v>
      </c>
      <c r="F8" s="29">
        <v>0</v>
      </c>
    </row>
    <row r="9" spans="1:6">
      <c r="A9" s="4" t="s">
        <v>121</v>
      </c>
      <c r="B9" s="5">
        <v>695296584.05999994</v>
      </c>
      <c r="C9" s="6">
        <v>737675147.34000003</v>
      </c>
      <c r="D9" s="58" t="s">
        <v>147</v>
      </c>
      <c r="E9" s="8">
        <v>0</v>
      </c>
      <c r="F9" s="27">
        <v>0</v>
      </c>
    </row>
    <row r="10" spans="1:6">
      <c r="A10" s="4" t="s">
        <v>122</v>
      </c>
      <c r="B10" s="5">
        <v>0</v>
      </c>
      <c r="C10" s="6"/>
      <c r="D10" s="10" t="s">
        <v>148</v>
      </c>
      <c r="E10" s="8">
        <v>0.01</v>
      </c>
      <c r="F10" s="27">
        <v>8.82</v>
      </c>
    </row>
    <row r="11" spans="1:6">
      <c r="A11" s="4" t="s">
        <v>123</v>
      </c>
      <c r="B11" s="5">
        <v>0</v>
      </c>
      <c r="C11" s="6"/>
      <c r="D11" s="7" t="s">
        <v>149</v>
      </c>
      <c r="E11" s="8">
        <v>5233323520.8199997</v>
      </c>
      <c r="F11" s="29">
        <v>4073849107.4399996</v>
      </c>
    </row>
    <row r="12" spans="1:6">
      <c r="A12" s="11" t="s">
        <v>124</v>
      </c>
      <c r="B12" s="5">
        <v>3635915586.3299999</v>
      </c>
      <c r="C12" s="6">
        <v>3424293335.6700001</v>
      </c>
      <c r="D12" s="7" t="s">
        <v>150</v>
      </c>
      <c r="E12" s="8">
        <v>9170074850.7900009</v>
      </c>
      <c r="F12" s="29">
        <v>5328580108.7800007</v>
      </c>
    </row>
    <row r="13" spans="1:6">
      <c r="A13" s="4" t="s">
        <v>125</v>
      </c>
      <c r="B13" s="5">
        <v>0</v>
      </c>
      <c r="C13" s="6"/>
      <c r="D13" s="7" t="s">
        <v>151</v>
      </c>
      <c r="E13" s="8">
        <v>0</v>
      </c>
      <c r="F13" s="29">
        <v>0</v>
      </c>
    </row>
    <row r="14" spans="1:6">
      <c r="A14" s="4" t="s">
        <v>126</v>
      </c>
      <c r="B14" s="5">
        <v>45494759.859999999</v>
      </c>
      <c r="C14" s="6">
        <v>45903301.119999997</v>
      </c>
      <c r="D14" s="7" t="s">
        <v>152</v>
      </c>
      <c r="E14" s="8">
        <v>141055140.97</v>
      </c>
      <c r="F14" s="29">
        <v>151580587.25999999</v>
      </c>
    </row>
    <row r="15" spans="1:6">
      <c r="A15" s="4" t="s">
        <v>127</v>
      </c>
      <c r="B15" s="5">
        <v>391353325.02999997</v>
      </c>
      <c r="C15" s="5">
        <v>410222495.17000002</v>
      </c>
      <c r="D15" s="7" t="s">
        <v>153</v>
      </c>
      <c r="E15" s="8">
        <v>10179164.220000001</v>
      </c>
      <c r="F15" s="29">
        <v>9633269.7699999996</v>
      </c>
    </row>
    <row r="16" spans="1:6">
      <c r="A16" s="4" t="s">
        <v>128</v>
      </c>
      <c r="B16" s="5">
        <v>0</v>
      </c>
      <c r="C16" s="6"/>
      <c r="D16" s="7" t="s">
        <v>154</v>
      </c>
      <c r="E16" s="8">
        <v>212419044.97999999</v>
      </c>
      <c r="F16" s="29">
        <v>52394057.079999998</v>
      </c>
    </row>
    <row r="17" spans="1:6">
      <c r="A17" s="4" t="s">
        <v>129</v>
      </c>
      <c r="B17" s="5">
        <v>1760107757.5799999</v>
      </c>
      <c r="C17" s="6">
        <v>1898176124.9399998</v>
      </c>
      <c r="D17" s="7" t="s">
        <v>155</v>
      </c>
      <c r="E17" s="8">
        <v>0</v>
      </c>
      <c r="F17" s="29"/>
    </row>
    <row r="18" spans="1:6">
      <c r="A18" s="4" t="s">
        <v>130</v>
      </c>
      <c r="B18" s="5">
        <v>0</v>
      </c>
      <c r="C18" s="6"/>
      <c r="D18" s="7" t="s">
        <v>156</v>
      </c>
      <c r="E18" s="8">
        <v>0</v>
      </c>
      <c r="F18" s="29"/>
    </row>
    <row r="19" spans="1:6">
      <c r="A19" s="4" t="s">
        <v>131</v>
      </c>
      <c r="B19" s="5">
        <v>7809371812.9499998</v>
      </c>
      <c r="C19" s="6">
        <v>5330760141.289999</v>
      </c>
      <c r="D19" s="7" t="s">
        <v>157</v>
      </c>
      <c r="E19" s="8">
        <v>0</v>
      </c>
      <c r="F19" s="29"/>
    </row>
    <row r="20" spans="1:6">
      <c r="A20" s="12" t="s">
        <v>132</v>
      </c>
      <c r="B20" s="5">
        <v>5669812269.2299995</v>
      </c>
      <c r="C20" s="6">
        <v>3379168506.5099993</v>
      </c>
      <c r="D20" s="7" t="s">
        <v>158</v>
      </c>
      <c r="E20" s="8">
        <v>0</v>
      </c>
      <c r="F20" s="29"/>
    </row>
    <row r="21" spans="1:6">
      <c r="A21" s="4" t="s">
        <v>133</v>
      </c>
      <c r="B21" s="5">
        <v>0</v>
      </c>
      <c r="C21" s="6"/>
      <c r="D21" s="7" t="s">
        <v>159</v>
      </c>
      <c r="E21" s="8">
        <v>3369914324.7399998</v>
      </c>
      <c r="F21" s="29">
        <v>3339599760.6700001</v>
      </c>
    </row>
    <row r="22" spans="1:6">
      <c r="A22" s="4" t="s">
        <v>134</v>
      </c>
      <c r="B22" s="5">
        <v>1972612027.72</v>
      </c>
      <c r="C22" s="6">
        <v>1951591634.7799997</v>
      </c>
      <c r="D22" s="7" t="s">
        <v>160</v>
      </c>
      <c r="E22" s="8">
        <v>0</v>
      </c>
      <c r="F22" s="29"/>
    </row>
    <row r="23" spans="1:6">
      <c r="A23" s="4" t="s">
        <v>135</v>
      </c>
      <c r="B23" s="5">
        <v>166947516</v>
      </c>
      <c r="C23" s="6"/>
      <c r="D23" s="13" t="s">
        <v>117</v>
      </c>
      <c r="E23" s="8">
        <v>0</v>
      </c>
      <c r="F23" s="29"/>
    </row>
    <row r="24" spans="1:6">
      <c r="A24" s="4" t="s">
        <v>136</v>
      </c>
      <c r="B24" s="5">
        <v>710986622.20000005</v>
      </c>
      <c r="C24" s="6">
        <v>710986622.20000005</v>
      </c>
      <c r="D24" s="7" t="s">
        <v>161</v>
      </c>
      <c r="E24" s="8">
        <v>0</v>
      </c>
      <c r="F24" s="29">
        <v>0</v>
      </c>
    </row>
    <row r="25" spans="1:6">
      <c r="A25" s="4" t="s">
        <v>137</v>
      </c>
      <c r="B25" s="5">
        <v>0</v>
      </c>
      <c r="C25" s="6"/>
      <c r="D25" s="7" t="s">
        <v>162</v>
      </c>
      <c r="E25" s="8">
        <v>54060466.939999998</v>
      </c>
      <c r="F25" s="29">
        <v>52362932.859999999</v>
      </c>
    </row>
    <row r="26" spans="1:6">
      <c r="A26" s="4" t="s">
        <v>138</v>
      </c>
      <c r="B26" s="5">
        <v>83461180.510000005</v>
      </c>
      <c r="C26" s="6">
        <v>83201727.829999998</v>
      </c>
      <c r="D26" s="42" t="s">
        <v>34</v>
      </c>
      <c r="E26" s="64">
        <f>SUM(E7:E25)-E22-E23</f>
        <v>18507126513.469997</v>
      </c>
      <c r="F26" s="70">
        <f>SUM(F7:F25)-F22-F23</f>
        <v>13024649177.890001</v>
      </c>
    </row>
    <row r="27" spans="1:6">
      <c r="A27" s="4" t="s">
        <v>139</v>
      </c>
      <c r="B27" s="5">
        <v>27911461.309999999</v>
      </c>
      <c r="C27" s="6">
        <v>28286866.100000001</v>
      </c>
      <c r="D27" s="44" t="s">
        <v>35</v>
      </c>
      <c r="E27" s="45"/>
      <c r="F27" s="55"/>
    </row>
    <row r="28" spans="1:6">
      <c r="A28" s="4" t="s">
        <v>140</v>
      </c>
      <c r="B28" s="5">
        <v>41342316.280000001</v>
      </c>
      <c r="C28" s="5">
        <v>41128880.990000002</v>
      </c>
      <c r="D28" s="7" t="s">
        <v>163</v>
      </c>
      <c r="E28" s="8">
        <v>3441445000</v>
      </c>
      <c r="F28" s="14">
        <v>3441445000</v>
      </c>
    </row>
    <row r="29" spans="1:6">
      <c r="A29" s="4" t="s">
        <v>142</v>
      </c>
      <c r="B29" s="5">
        <v>0</v>
      </c>
      <c r="C29" s="5">
        <v>149533333.72</v>
      </c>
      <c r="D29" s="7" t="s">
        <v>164</v>
      </c>
      <c r="E29" s="8">
        <v>0</v>
      </c>
      <c r="F29" s="15"/>
    </row>
    <row r="30" spans="1:6">
      <c r="A30" s="4" t="s">
        <v>143</v>
      </c>
      <c r="B30" s="5">
        <v>115063598.16</v>
      </c>
      <c r="C30" s="6">
        <v>76030242.469999999</v>
      </c>
      <c r="D30" s="13" t="s">
        <v>165</v>
      </c>
      <c r="E30" s="8">
        <v>0</v>
      </c>
      <c r="F30" s="15"/>
    </row>
    <row r="31" spans="1:6">
      <c r="A31" s="4"/>
      <c r="B31" s="5">
        <v>65049084.030000001</v>
      </c>
      <c r="C31" s="9"/>
      <c r="D31" s="7" t="s">
        <v>166</v>
      </c>
      <c r="E31" s="8">
        <v>0</v>
      </c>
      <c r="F31" s="15"/>
    </row>
    <row r="32" spans="1:6">
      <c r="A32" s="16"/>
      <c r="B32" s="2"/>
      <c r="C32" s="2"/>
      <c r="D32" s="13" t="s">
        <v>167</v>
      </c>
      <c r="E32" s="8">
        <v>1694776910.8499999</v>
      </c>
      <c r="F32" s="15">
        <v>1694776910.8499999</v>
      </c>
    </row>
    <row r="33" spans="1:8">
      <c r="A33" s="62"/>
      <c r="B33" s="2"/>
      <c r="C33" s="2"/>
      <c r="D33" s="7" t="s">
        <v>168</v>
      </c>
      <c r="E33" s="8">
        <v>0</v>
      </c>
      <c r="F33" s="15"/>
    </row>
    <row r="34" spans="1:8">
      <c r="A34" s="17"/>
      <c r="B34" s="2"/>
      <c r="C34" s="2"/>
      <c r="D34" s="63" t="s">
        <v>169</v>
      </c>
      <c r="E34" s="8">
        <v>49692947.93</v>
      </c>
      <c r="F34" s="15">
        <v>5843632.9699999988</v>
      </c>
    </row>
    <row r="35" spans="1:8">
      <c r="A35" s="16"/>
      <c r="B35" s="2"/>
      <c r="C35" s="2"/>
      <c r="D35" s="7" t="s">
        <v>170</v>
      </c>
      <c r="E35" s="8">
        <v>327314195.44999999</v>
      </c>
      <c r="F35" s="15">
        <v>327314195.44999999</v>
      </c>
    </row>
    <row r="36" spans="1:8">
      <c r="A36" s="16"/>
      <c r="B36" s="18"/>
      <c r="C36" s="18"/>
      <c r="D36" s="7" t="s">
        <v>171</v>
      </c>
      <c r="E36" s="8">
        <v>656192480.50999999</v>
      </c>
      <c r="F36" s="15">
        <v>654628390.89999998</v>
      </c>
    </row>
    <row r="37" spans="1:8">
      <c r="A37" s="16"/>
      <c r="B37" s="18"/>
      <c r="C37" s="18"/>
      <c r="D37" s="7" t="s">
        <v>172</v>
      </c>
      <c r="E37" s="8">
        <v>43052325.840000004</v>
      </c>
      <c r="F37" s="71">
        <v>-13600056.840000004</v>
      </c>
    </row>
    <row r="38" spans="1:8">
      <c r="A38" s="16"/>
      <c r="B38" s="18"/>
      <c r="C38" s="18"/>
      <c r="D38" s="46" t="s">
        <v>23</v>
      </c>
      <c r="E38" s="49">
        <f>SUM(E28:E37)-E30-E31-E33</f>
        <v>6212473860.5800009</v>
      </c>
      <c r="F38" s="56">
        <f>SUM(F27:F37)-F30-F31-F33</f>
        <v>6110408073.3299999</v>
      </c>
    </row>
    <row r="39" spans="1:8" ht="14.25" thickBot="1">
      <c r="A39" s="50" t="s">
        <v>9</v>
      </c>
      <c r="B39" s="51">
        <f>SUM(B6:B38)-B7-B9-B19</f>
        <v>24719600374.050003</v>
      </c>
      <c r="C39" s="51">
        <f>SUM(C6:C38)-C7-C9-C19</f>
        <v>19135057251.220001</v>
      </c>
      <c r="D39" s="65" t="s">
        <v>24</v>
      </c>
      <c r="E39" s="51">
        <f>E26+E38</f>
        <v>24719600374.049999</v>
      </c>
      <c r="F39" s="57">
        <f>F26+F38</f>
        <v>19135057251.220001</v>
      </c>
      <c r="G39" s="101">
        <f>B39-E39</f>
        <v>0</v>
      </c>
      <c r="H39" s="36">
        <f>C39-F39</f>
        <v>0</v>
      </c>
    </row>
    <row r="40" spans="1:8">
      <c r="A40" s="54" t="s">
        <v>31</v>
      </c>
      <c r="B40" s="54"/>
      <c r="C40" s="116" t="s">
        <v>33</v>
      </c>
      <c r="D40" s="116"/>
      <c r="E40" s="66" t="s">
        <v>32</v>
      </c>
      <c r="F40" s="66"/>
      <c r="G40" s="35">
        <f>E37-F37-母公司损益表!C28</f>
        <v>-66728788.339999989</v>
      </c>
    </row>
    <row r="44" spans="1:8">
      <c r="E44" s="35"/>
    </row>
  </sheetData>
  <mergeCells count="2">
    <mergeCell ref="A2:F2"/>
    <mergeCell ref="C40:D40"/>
  </mergeCells>
  <phoneticPr fontId="2" type="noConversion"/>
  <printOptions horizontalCentered="1"/>
  <pageMargins left="1.5748031496062993" right="0.70866141732283472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"/>
  <sheetViews>
    <sheetView tabSelected="1" workbookViewId="0">
      <selection activeCell="B44" sqref="B44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</cols>
  <sheetData>
    <row r="2" spans="1:3" ht="18.75">
      <c r="A2" s="124" t="s">
        <v>10</v>
      </c>
      <c r="B2" s="125"/>
      <c r="C2" s="125"/>
    </row>
    <row r="3" spans="1:3" ht="14.25" thickBot="1">
      <c r="A3" s="37" t="s">
        <v>19</v>
      </c>
      <c r="B3" s="102">
        <f>合并损益表!B3</f>
        <v>43524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173</v>
      </c>
      <c r="B5" s="60">
        <f>SUM(B6,B9,B13,B15:B21)</f>
        <v>151906206.46000004</v>
      </c>
      <c r="C5" s="76">
        <f>SUM(C6,C9,C13,C15:C21)</f>
        <v>227424980.06999999</v>
      </c>
    </row>
    <row r="6" spans="1:3">
      <c r="A6" s="20" t="s">
        <v>174</v>
      </c>
      <c r="B6" s="21">
        <v>2940827.8900000006</v>
      </c>
      <c r="C6" s="22">
        <v>8845378.9000000004</v>
      </c>
    </row>
    <row r="7" spans="1:3">
      <c r="A7" s="20" t="s">
        <v>175</v>
      </c>
      <c r="B7" s="21">
        <v>32924007.349999994</v>
      </c>
      <c r="C7" s="22">
        <v>70972520.099999994</v>
      </c>
    </row>
    <row r="8" spans="1:3">
      <c r="A8" s="20" t="s">
        <v>176</v>
      </c>
      <c r="B8" s="21">
        <v>29983179.460000005</v>
      </c>
      <c r="C8" s="22">
        <v>62127141.200000003</v>
      </c>
    </row>
    <row r="9" spans="1:3">
      <c r="A9" s="20" t="s">
        <v>177</v>
      </c>
      <c r="B9" s="21">
        <v>43149644.030000009</v>
      </c>
      <c r="C9" s="22">
        <v>86003061.260000005</v>
      </c>
    </row>
    <row r="10" spans="1:3">
      <c r="A10" s="20" t="s">
        <v>178</v>
      </c>
      <c r="B10" s="21">
        <v>31745408.319999997</v>
      </c>
      <c r="C10" s="22">
        <v>57444986.829999998</v>
      </c>
    </row>
    <row r="11" spans="1:3">
      <c r="A11" s="20" t="s">
        <v>179</v>
      </c>
      <c r="B11" s="21">
        <v>3014150.9399999995</v>
      </c>
      <c r="C11" s="22">
        <v>9614150.9299999997</v>
      </c>
    </row>
    <row r="12" spans="1:3">
      <c r="A12" s="20" t="s">
        <v>180</v>
      </c>
      <c r="B12" s="21">
        <v>-1730543.4499999993</v>
      </c>
      <c r="C12" s="22">
        <v>8845378.9000000004</v>
      </c>
    </row>
    <row r="13" spans="1:3">
      <c r="A13" s="20" t="s">
        <v>181</v>
      </c>
      <c r="B13" s="21">
        <v>31134858.619999997</v>
      </c>
      <c r="C13" s="22">
        <v>52917486.229999997</v>
      </c>
    </row>
    <row r="14" spans="1:3">
      <c r="A14" s="20" t="s">
        <v>182</v>
      </c>
      <c r="B14" s="21">
        <v>0</v>
      </c>
      <c r="C14" s="22">
        <v>0</v>
      </c>
    </row>
    <row r="15" spans="1:3">
      <c r="A15" s="20" t="s">
        <v>183</v>
      </c>
      <c r="B15" s="21">
        <v>0</v>
      </c>
      <c r="C15" s="22">
        <v>0</v>
      </c>
    </row>
    <row r="16" spans="1:3">
      <c r="A16" s="20" t="s">
        <v>184</v>
      </c>
      <c r="B16" s="21">
        <v>0</v>
      </c>
      <c r="C16" s="22">
        <v>0</v>
      </c>
    </row>
    <row r="17" spans="1:3">
      <c r="A17" s="20" t="s">
        <v>185</v>
      </c>
      <c r="B17" s="21">
        <v>0</v>
      </c>
      <c r="C17" s="22">
        <v>0</v>
      </c>
    </row>
    <row r="18" spans="1:3">
      <c r="A18" s="20" t="s">
        <v>186</v>
      </c>
      <c r="B18" s="21">
        <v>70167670.620000005</v>
      </c>
      <c r="C18" s="22">
        <v>74816916.780000001</v>
      </c>
    </row>
    <row r="19" spans="1:3">
      <c r="A19" s="20" t="s">
        <v>187</v>
      </c>
      <c r="B19" s="21">
        <v>-31702.140000000014</v>
      </c>
      <c r="C19" s="22">
        <v>-379646.86</v>
      </c>
    </row>
    <row r="20" spans="1:3">
      <c r="A20" s="20" t="s">
        <v>188</v>
      </c>
      <c r="B20" s="21">
        <v>4420007.9399999995</v>
      </c>
      <c r="C20" s="22">
        <v>5096884.26</v>
      </c>
    </row>
    <row r="21" spans="1:3">
      <c r="A21" s="20" t="s">
        <v>189</v>
      </c>
      <c r="B21" s="21">
        <v>124899.5</v>
      </c>
      <c r="C21" s="22">
        <v>124899.5</v>
      </c>
    </row>
    <row r="22" spans="1:3">
      <c r="A22" s="59" t="s">
        <v>190</v>
      </c>
      <c r="B22" s="60">
        <f>SUM(B23:B27)</f>
        <v>40989266.300000004</v>
      </c>
      <c r="C22" s="76">
        <f>SUM(C23:C27)</f>
        <v>104043809.05</v>
      </c>
    </row>
    <row r="23" spans="1:3">
      <c r="A23" s="20" t="s">
        <v>191</v>
      </c>
      <c r="B23" s="21">
        <v>804803.70000000007</v>
      </c>
      <c r="C23" s="22">
        <v>1361433.8</v>
      </c>
    </row>
    <row r="24" spans="1:3">
      <c r="A24" s="20" t="s">
        <v>192</v>
      </c>
      <c r="B24" s="21">
        <v>39835129.280000001</v>
      </c>
      <c r="C24" s="22">
        <v>102117148.48</v>
      </c>
    </row>
    <row r="25" spans="1:3">
      <c r="A25" s="20" t="s">
        <v>193</v>
      </c>
      <c r="B25" s="21">
        <v>0</v>
      </c>
      <c r="C25" s="22"/>
    </row>
    <row r="26" spans="1:3">
      <c r="A26" s="20" t="s">
        <v>194</v>
      </c>
      <c r="B26" s="21">
        <v>0</v>
      </c>
      <c r="C26" s="22"/>
    </row>
    <row r="27" spans="1:3">
      <c r="A27" s="20" t="s">
        <v>195</v>
      </c>
      <c r="B27" s="21">
        <v>349333.32</v>
      </c>
      <c r="C27" s="22">
        <v>565226.77</v>
      </c>
    </row>
    <row r="28" spans="1:3">
      <c r="A28" s="59" t="s">
        <v>196</v>
      </c>
      <c r="B28" s="60">
        <f>B5-B22</f>
        <v>110916940.16000003</v>
      </c>
      <c r="C28" s="76">
        <f>C5-C22</f>
        <v>123381171.02</v>
      </c>
    </row>
    <row r="29" spans="1:3">
      <c r="A29" s="72" t="s">
        <v>197</v>
      </c>
      <c r="B29" s="73">
        <v>1144.3499999999985</v>
      </c>
      <c r="C29" s="77">
        <v>20317.5</v>
      </c>
    </row>
    <row r="30" spans="1:3">
      <c r="A30" s="72" t="s">
        <v>198</v>
      </c>
      <c r="B30" s="61">
        <v>0</v>
      </c>
      <c r="C30" s="22">
        <v>24012.83</v>
      </c>
    </row>
    <row r="31" spans="1:3">
      <c r="A31" s="59" t="s">
        <v>199</v>
      </c>
      <c r="B31" s="60">
        <f>B28+B29-B30</f>
        <v>110918084.51000002</v>
      </c>
      <c r="C31" s="76">
        <f>C28+C29-C30</f>
        <v>123377475.69</v>
      </c>
    </row>
    <row r="32" spans="1:3">
      <c r="A32" s="72" t="s">
        <v>200</v>
      </c>
      <c r="B32" s="61">
        <v>27396365.380000003</v>
      </c>
      <c r="C32" s="78">
        <v>31180223.800000001</v>
      </c>
    </row>
    <row r="33" spans="1:3">
      <c r="A33" s="59" t="s">
        <v>201</v>
      </c>
      <c r="B33" s="60">
        <f>B31-B32</f>
        <v>83521719.130000025</v>
      </c>
      <c r="C33" s="76">
        <f>C31-C32</f>
        <v>92197251.890000001</v>
      </c>
    </row>
    <row r="34" spans="1:3">
      <c r="A34" s="72" t="s">
        <v>107</v>
      </c>
      <c r="B34" s="61">
        <f>B33</f>
        <v>83521719.130000025</v>
      </c>
      <c r="C34" s="22">
        <f>C33</f>
        <v>92197251.890000001</v>
      </c>
    </row>
    <row r="35" spans="1:3">
      <c r="A35" s="72" t="s">
        <v>108</v>
      </c>
      <c r="B35" s="74">
        <f>B33-B34</f>
        <v>0</v>
      </c>
      <c r="C35" s="79">
        <f>C33-C34</f>
        <v>0</v>
      </c>
    </row>
    <row r="36" spans="1:3">
      <c r="A36" s="59" t="s">
        <v>15</v>
      </c>
      <c r="B36" s="60">
        <f>B37+B42</f>
        <v>11935737.659999998</v>
      </c>
      <c r="C36" s="76">
        <f>C37+C42</f>
        <v>9868535.3599999994</v>
      </c>
    </row>
    <row r="37" spans="1:3">
      <c r="A37" s="62" t="s">
        <v>202</v>
      </c>
      <c r="B37" s="24">
        <f>SUM(B38:B41)</f>
        <v>14375391.379999999</v>
      </c>
      <c r="C37" s="22">
        <f>SUM(C38:C41)</f>
        <v>11065983.75</v>
      </c>
    </row>
    <row r="38" spans="1:3">
      <c r="A38" s="62" t="s">
        <v>203</v>
      </c>
      <c r="B38" s="75"/>
      <c r="C38" s="22"/>
    </row>
    <row r="39" spans="1:3">
      <c r="A39" s="62" t="s">
        <v>204</v>
      </c>
      <c r="B39" s="75"/>
      <c r="C39" s="22"/>
    </row>
    <row r="40" spans="1:3">
      <c r="A40" s="62" t="s">
        <v>205</v>
      </c>
      <c r="B40" s="75">
        <v>14375391.379999999</v>
      </c>
      <c r="C40" s="22">
        <v>11065983.75</v>
      </c>
    </row>
    <row r="41" spans="1:3">
      <c r="A41" s="62" t="s">
        <v>206</v>
      </c>
      <c r="B41" s="75"/>
      <c r="C41" s="22"/>
    </row>
    <row r="42" spans="1:3">
      <c r="A42" s="62" t="s">
        <v>207</v>
      </c>
      <c r="B42" s="75">
        <f>SUM(B43:B48)</f>
        <v>-2439653.7200000002</v>
      </c>
      <c r="C42" s="22">
        <f>SUM(C43:C48)</f>
        <v>-1197448.3900000001</v>
      </c>
    </row>
    <row r="43" spans="1:3">
      <c r="A43" s="62" t="s">
        <v>208</v>
      </c>
      <c r="B43" s="75"/>
      <c r="C43" s="22"/>
    </row>
    <row r="44" spans="1:3">
      <c r="A44" s="62" t="s">
        <v>209</v>
      </c>
      <c r="B44" s="75">
        <v>-2439653.7200000002</v>
      </c>
      <c r="C44" s="22">
        <v>-1197448.3900000001</v>
      </c>
    </row>
    <row r="45" spans="1:3">
      <c r="A45" s="62" t="s">
        <v>210</v>
      </c>
      <c r="B45" s="75"/>
      <c r="C45" s="22"/>
    </row>
    <row r="46" spans="1:3">
      <c r="A46" s="62" t="s">
        <v>211</v>
      </c>
      <c r="B46" s="75"/>
      <c r="C46" s="22"/>
    </row>
    <row r="47" spans="1:3">
      <c r="A47" s="62" t="s">
        <v>212</v>
      </c>
      <c r="B47" s="75"/>
      <c r="C47" s="22"/>
    </row>
    <row r="48" spans="1:3">
      <c r="A48" s="62" t="s">
        <v>213</v>
      </c>
      <c r="B48" s="75"/>
      <c r="C48" s="22"/>
    </row>
    <row r="49" spans="1:3" s="109" customFormat="1" ht="14.25" thickBot="1">
      <c r="A49" s="106" t="s">
        <v>16</v>
      </c>
      <c r="B49" s="107">
        <f>B33+B36</f>
        <v>95457456.790000021</v>
      </c>
      <c r="C49" s="108">
        <f>C33+C36</f>
        <v>102065787.25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H31" sqref="H31"/>
    </sheetView>
  </sheetViews>
  <sheetFormatPr defaultRowHeight="13.5"/>
  <cols>
    <col min="1" max="2" width="11.625" bestFit="1" customWidth="1"/>
    <col min="6" max="6" width="18.375" style="112" bestFit="1" customWidth="1"/>
    <col min="7" max="7" width="9.125" bestFit="1" customWidth="1"/>
    <col min="9" max="9" width="17.25" bestFit="1" customWidth="1"/>
    <col min="13" max="13" width="17.25" bestFit="1" customWidth="1"/>
  </cols>
  <sheetData>
    <row r="1" spans="1:10">
      <c r="A1" s="112">
        <v>2019</v>
      </c>
      <c r="B1" s="112">
        <v>2019</v>
      </c>
      <c r="C1" s="112"/>
      <c r="D1" s="112"/>
      <c r="E1" s="112"/>
      <c r="F1" s="112" t="s">
        <v>217</v>
      </c>
      <c r="G1" s="112" t="s">
        <v>218</v>
      </c>
      <c r="H1" s="112"/>
      <c r="I1" s="112" t="s">
        <v>219</v>
      </c>
      <c r="J1" s="112"/>
    </row>
    <row r="2" spans="1:10">
      <c r="A2" s="112" t="s">
        <v>220</v>
      </c>
      <c r="B2" s="112" t="s">
        <v>221</v>
      </c>
      <c r="C2" s="112" t="s">
        <v>222</v>
      </c>
      <c r="D2" s="112" t="s">
        <v>223</v>
      </c>
      <c r="E2" s="112" t="s">
        <v>224</v>
      </c>
      <c r="F2" s="112" t="s">
        <v>225</v>
      </c>
      <c r="G2" s="112" t="s">
        <v>225</v>
      </c>
      <c r="H2" s="112" t="s">
        <v>226</v>
      </c>
      <c r="I2" s="112" t="s">
        <v>225</v>
      </c>
      <c r="J2" s="112" t="s">
        <v>227</v>
      </c>
    </row>
    <row r="3" spans="1:10">
      <c r="A3" s="112">
        <v>1</v>
      </c>
      <c r="B3" s="112">
        <v>31</v>
      </c>
      <c r="C3" s="112" t="s">
        <v>228</v>
      </c>
      <c r="D3" s="112" t="s">
        <v>229</v>
      </c>
      <c r="E3" s="112" t="s">
        <v>230</v>
      </c>
      <c r="F3" s="112">
        <v>-560000</v>
      </c>
      <c r="G3" s="112">
        <v>0</v>
      </c>
      <c r="H3" s="112" t="s">
        <v>231</v>
      </c>
      <c r="I3" s="112">
        <v>44747706.109999999</v>
      </c>
      <c r="J3" s="112" t="s">
        <v>232</v>
      </c>
    </row>
    <row r="4" spans="1:10">
      <c r="A4" s="112">
        <v>1</v>
      </c>
      <c r="B4" s="112">
        <v>31</v>
      </c>
      <c r="C4" s="112" t="s">
        <v>228</v>
      </c>
      <c r="D4" s="112" t="s">
        <v>229</v>
      </c>
      <c r="E4" s="112" t="s">
        <v>233</v>
      </c>
      <c r="F4" s="112">
        <v>150000</v>
      </c>
      <c r="G4" s="112">
        <v>0</v>
      </c>
      <c r="H4" s="112" t="s">
        <v>231</v>
      </c>
      <c r="I4" s="112">
        <v>44897706.109999999</v>
      </c>
      <c r="J4" s="112" t="s">
        <v>232</v>
      </c>
    </row>
    <row r="5" spans="1:10">
      <c r="A5" s="112">
        <v>1</v>
      </c>
      <c r="B5" s="112">
        <v>31</v>
      </c>
      <c r="C5" s="112" t="s">
        <v>228</v>
      </c>
      <c r="D5" s="112" t="s">
        <v>229</v>
      </c>
      <c r="E5" s="112" t="s">
        <v>234</v>
      </c>
      <c r="F5" s="112">
        <v>-19920</v>
      </c>
      <c r="G5" s="112">
        <v>0</v>
      </c>
      <c r="H5" s="112" t="s">
        <v>231</v>
      </c>
      <c r="I5" s="112">
        <v>44877786.109999999</v>
      </c>
      <c r="J5" s="112" t="s">
        <v>232</v>
      </c>
    </row>
    <row r="6" spans="1:10">
      <c r="A6" s="112">
        <v>1</v>
      </c>
      <c r="B6" s="112">
        <v>31</v>
      </c>
      <c r="C6" s="112" t="s">
        <v>228</v>
      </c>
      <c r="D6" s="112" t="s">
        <v>229</v>
      </c>
      <c r="E6" s="112" t="s">
        <v>235</v>
      </c>
      <c r="F6" s="112">
        <v>-338461.5</v>
      </c>
      <c r="G6" s="112">
        <v>0</v>
      </c>
      <c r="H6" s="112" t="s">
        <v>231</v>
      </c>
      <c r="I6" s="112">
        <v>44539324.609999999</v>
      </c>
      <c r="J6" s="112" t="s">
        <v>232</v>
      </c>
    </row>
    <row r="7" spans="1:10">
      <c r="A7" s="112">
        <v>1</v>
      </c>
      <c r="B7" s="112">
        <v>31</v>
      </c>
      <c r="C7" s="112" t="s">
        <v>228</v>
      </c>
      <c r="D7" s="112" t="s">
        <v>229</v>
      </c>
      <c r="E7" s="112" t="s">
        <v>236</v>
      </c>
      <c r="F7" s="112">
        <v>-88022</v>
      </c>
      <c r="G7" s="112">
        <v>0</v>
      </c>
      <c r="H7" s="112" t="s">
        <v>231</v>
      </c>
      <c r="I7" s="112">
        <v>44451302.609999999</v>
      </c>
      <c r="J7" s="112" t="s">
        <v>232</v>
      </c>
    </row>
    <row r="8" spans="1:10">
      <c r="A8" s="112">
        <v>1</v>
      </c>
      <c r="B8" s="112">
        <v>31</v>
      </c>
      <c r="C8" s="112" t="s">
        <v>228</v>
      </c>
      <c r="D8" s="112" t="s">
        <v>229</v>
      </c>
      <c r="E8" s="112" t="s">
        <v>237</v>
      </c>
      <c r="F8" s="112">
        <v>-1854000</v>
      </c>
      <c r="G8" s="112">
        <v>0</v>
      </c>
      <c r="H8" s="112" t="s">
        <v>231</v>
      </c>
      <c r="I8" s="112">
        <v>42597302.609999999</v>
      </c>
      <c r="J8" s="112" t="s">
        <v>232</v>
      </c>
    </row>
    <row r="9" spans="1:10">
      <c r="A9" s="112">
        <v>1</v>
      </c>
      <c r="B9" s="112">
        <v>31</v>
      </c>
      <c r="C9" s="112" t="s">
        <v>228</v>
      </c>
      <c r="D9" s="112" t="s">
        <v>229</v>
      </c>
      <c r="E9" s="112" t="s">
        <v>238</v>
      </c>
      <c r="F9" s="112">
        <v>-320860</v>
      </c>
      <c r="G9" s="112">
        <v>0</v>
      </c>
      <c r="H9" s="112" t="s">
        <v>231</v>
      </c>
      <c r="I9" s="112">
        <v>42276442.609999999</v>
      </c>
      <c r="J9" s="112" t="s">
        <v>232</v>
      </c>
    </row>
    <row r="10" spans="1:10">
      <c r="A10" s="112">
        <v>1</v>
      </c>
      <c r="B10" s="112">
        <v>31</v>
      </c>
      <c r="C10" s="112" t="s">
        <v>228</v>
      </c>
      <c r="D10" s="112" t="s">
        <v>229</v>
      </c>
      <c r="E10" s="112" t="s">
        <v>239</v>
      </c>
      <c r="F10" s="112">
        <v>60000</v>
      </c>
      <c r="G10" s="112">
        <v>0</v>
      </c>
      <c r="H10" s="112" t="s">
        <v>231</v>
      </c>
      <c r="I10" s="112">
        <v>42336442.609999999</v>
      </c>
      <c r="J10" s="112" t="s">
        <v>232</v>
      </c>
    </row>
    <row r="11" spans="1:10">
      <c r="A11" s="112">
        <v>1</v>
      </c>
      <c r="B11" s="112">
        <v>31</v>
      </c>
      <c r="C11" s="112" t="s">
        <v>228</v>
      </c>
      <c r="D11" s="112" t="s">
        <v>229</v>
      </c>
      <c r="E11" s="112" t="s">
        <v>240</v>
      </c>
      <c r="F11" s="112">
        <v>-23870</v>
      </c>
      <c r="G11" s="112">
        <v>0</v>
      </c>
      <c r="H11" s="112" t="s">
        <v>231</v>
      </c>
      <c r="I11" s="112">
        <v>42312572.609999999</v>
      </c>
      <c r="J11" s="112" t="s">
        <v>232</v>
      </c>
    </row>
    <row r="12" spans="1:10">
      <c r="A12" s="112">
        <v>1</v>
      </c>
      <c r="B12" s="112">
        <v>31</v>
      </c>
      <c r="C12" s="112" t="s">
        <v>228</v>
      </c>
      <c r="D12" s="112" t="s">
        <v>229</v>
      </c>
      <c r="E12" s="112" t="s">
        <v>241</v>
      </c>
      <c r="F12" s="112">
        <v>72000</v>
      </c>
      <c r="G12" s="112">
        <v>0</v>
      </c>
      <c r="H12" s="112" t="s">
        <v>231</v>
      </c>
      <c r="I12" s="112">
        <v>42384572.609999999</v>
      </c>
      <c r="J12" s="112" t="s">
        <v>232</v>
      </c>
    </row>
    <row r="13" spans="1:10">
      <c r="A13" s="112">
        <v>1</v>
      </c>
      <c r="B13" s="112">
        <v>31</v>
      </c>
      <c r="C13" s="112" t="s">
        <v>228</v>
      </c>
      <c r="D13" s="112" t="s">
        <v>229</v>
      </c>
      <c r="E13" s="112" t="s">
        <v>242</v>
      </c>
      <c r="F13" s="112">
        <v>122150</v>
      </c>
      <c r="G13" s="112">
        <v>0</v>
      </c>
      <c r="H13" s="112" t="s">
        <v>231</v>
      </c>
      <c r="I13" s="112">
        <v>42506722.609999999</v>
      </c>
      <c r="J13" s="112" t="s">
        <v>232</v>
      </c>
    </row>
    <row r="14" spans="1:10">
      <c r="A14" s="112">
        <v>1</v>
      </c>
      <c r="B14" s="112">
        <v>31</v>
      </c>
      <c r="C14" s="112" t="s">
        <v>228</v>
      </c>
      <c r="D14" s="112" t="s">
        <v>229</v>
      </c>
      <c r="E14" s="112" t="s">
        <v>243</v>
      </c>
      <c r="F14" s="112">
        <v>-23050</v>
      </c>
      <c r="G14" s="112">
        <v>0</v>
      </c>
      <c r="H14" s="112" t="s">
        <v>231</v>
      </c>
      <c r="I14" s="112">
        <v>42483672.609999999</v>
      </c>
      <c r="J14" s="112" t="s">
        <v>232</v>
      </c>
    </row>
    <row r="15" spans="1:10">
      <c r="A15" s="112">
        <v>1</v>
      </c>
      <c r="B15" s="112">
        <v>31</v>
      </c>
      <c r="C15" s="112" t="s">
        <v>228</v>
      </c>
      <c r="D15" s="112" t="s">
        <v>229</v>
      </c>
      <c r="E15" s="112" t="s">
        <v>244</v>
      </c>
      <c r="F15" s="112">
        <v>-283500</v>
      </c>
      <c r="G15" s="112">
        <v>0</v>
      </c>
      <c r="H15" s="112" t="s">
        <v>231</v>
      </c>
      <c r="I15" s="112">
        <v>42200172.609999999</v>
      </c>
      <c r="J15" s="112" t="s">
        <v>232</v>
      </c>
    </row>
    <row r="16" spans="1:10">
      <c r="A16" s="112">
        <v>1</v>
      </c>
      <c r="B16" s="112">
        <v>31</v>
      </c>
      <c r="C16" s="112" t="s">
        <v>228</v>
      </c>
      <c r="D16" s="112" t="s">
        <v>229</v>
      </c>
      <c r="E16" s="112" t="s">
        <v>245</v>
      </c>
      <c r="F16" s="112">
        <v>-76710</v>
      </c>
      <c r="G16" s="112">
        <v>0</v>
      </c>
      <c r="H16" s="112" t="s">
        <v>231</v>
      </c>
      <c r="I16" s="112">
        <v>42123462.609999999</v>
      </c>
      <c r="J16" s="112" t="s">
        <v>232</v>
      </c>
    </row>
    <row r="17" spans="1:13">
      <c r="A17" s="112">
        <v>1</v>
      </c>
      <c r="B17" s="112">
        <v>31</v>
      </c>
      <c r="C17" s="112" t="s">
        <v>228</v>
      </c>
      <c r="D17" s="112" t="s">
        <v>229</v>
      </c>
      <c r="E17" s="112" t="s">
        <v>246</v>
      </c>
      <c r="F17" s="112">
        <v>-132000</v>
      </c>
      <c r="G17" s="112">
        <v>0</v>
      </c>
      <c r="H17" s="112" t="s">
        <v>231</v>
      </c>
      <c r="I17" s="112">
        <v>41991462.609999999</v>
      </c>
      <c r="J17" s="112" t="s">
        <v>232</v>
      </c>
    </row>
    <row r="18" spans="1:13">
      <c r="A18" s="112">
        <v>1</v>
      </c>
      <c r="B18" s="112">
        <v>31</v>
      </c>
      <c r="C18" s="112" t="s">
        <v>228</v>
      </c>
      <c r="D18" s="112" t="s">
        <v>229</v>
      </c>
      <c r="E18" s="112" t="s">
        <v>247</v>
      </c>
      <c r="F18" s="112">
        <v>-60000</v>
      </c>
      <c r="G18" s="112">
        <v>0</v>
      </c>
      <c r="H18" s="112" t="s">
        <v>231</v>
      </c>
      <c r="I18" s="112">
        <v>41931462.609999999</v>
      </c>
      <c r="J18" s="112" t="s">
        <v>232</v>
      </c>
    </row>
    <row r="19" spans="1:13">
      <c r="A19" s="112">
        <v>1</v>
      </c>
      <c r="B19" s="112">
        <v>31</v>
      </c>
      <c r="C19" s="112" t="s">
        <v>228</v>
      </c>
      <c r="D19" s="112" t="s">
        <v>229</v>
      </c>
      <c r="E19" s="112" t="s">
        <v>248</v>
      </c>
      <c r="F19" s="112">
        <v>-306180</v>
      </c>
      <c r="G19" s="112">
        <v>0</v>
      </c>
      <c r="H19" s="112" t="s">
        <v>231</v>
      </c>
      <c r="I19" s="112">
        <v>41625282.609999999</v>
      </c>
      <c r="J19" s="112" t="s">
        <v>232</v>
      </c>
    </row>
    <row r="20" spans="1:13">
      <c r="A20" s="112">
        <v>1</v>
      </c>
      <c r="B20" s="112">
        <v>31</v>
      </c>
      <c r="C20" s="112" t="s">
        <v>228</v>
      </c>
      <c r="D20" s="112" t="s">
        <v>229</v>
      </c>
      <c r="E20" s="112" t="s">
        <v>249</v>
      </c>
      <c r="F20" s="112">
        <v>-36000</v>
      </c>
      <c r="G20" s="112">
        <v>0</v>
      </c>
      <c r="H20" s="112" t="s">
        <v>231</v>
      </c>
      <c r="I20" s="112">
        <v>41589282.609999999</v>
      </c>
      <c r="J20" s="112" t="s">
        <v>232</v>
      </c>
    </row>
    <row r="21" spans="1:13">
      <c r="A21" s="112">
        <v>1</v>
      </c>
      <c r="B21" s="112">
        <v>31</v>
      </c>
      <c r="C21" s="112" t="s">
        <v>228</v>
      </c>
      <c r="D21" s="112" t="s">
        <v>229</v>
      </c>
      <c r="E21" s="112" t="s">
        <v>250</v>
      </c>
      <c r="F21" s="112">
        <v>-3160000</v>
      </c>
      <c r="G21" s="112">
        <v>0</v>
      </c>
      <c r="H21" s="112" t="s">
        <v>231</v>
      </c>
      <c r="I21" s="112">
        <v>38429282.609999999</v>
      </c>
      <c r="J21" s="112" t="s">
        <v>232</v>
      </c>
    </row>
    <row r="22" spans="1:13">
      <c r="A22" s="112">
        <v>1</v>
      </c>
      <c r="B22" s="112">
        <v>31</v>
      </c>
      <c r="C22" s="112" t="s">
        <v>228</v>
      </c>
      <c r="D22" s="112" t="s">
        <v>229</v>
      </c>
      <c r="E22" s="112" t="s">
        <v>251</v>
      </c>
      <c r="F22" s="112">
        <v>54000</v>
      </c>
      <c r="G22" s="112">
        <v>0</v>
      </c>
      <c r="H22" s="112" t="s">
        <v>231</v>
      </c>
      <c r="I22" s="112">
        <v>38483282.609999999</v>
      </c>
      <c r="J22" s="112" t="s">
        <v>232</v>
      </c>
    </row>
    <row r="23" spans="1:13">
      <c r="A23" s="112">
        <v>1</v>
      </c>
      <c r="B23" s="112">
        <v>31</v>
      </c>
      <c r="C23" s="112" t="s">
        <v>228</v>
      </c>
      <c r="D23" s="112" t="s">
        <v>229</v>
      </c>
      <c r="E23" s="112" t="s">
        <v>252</v>
      </c>
      <c r="F23" s="112">
        <v>2371880</v>
      </c>
      <c r="G23" s="112">
        <v>0</v>
      </c>
      <c r="H23" s="112" t="s">
        <v>231</v>
      </c>
      <c r="I23" s="112">
        <v>40855162.609999999</v>
      </c>
      <c r="J23" s="112" t="s">
        <v>232</v>
      </c>
    </row>
    <row r="24" spans="1:13">
      <c r="A24" s="112">
        <v>1</v>
      </c>
      <c r="B24" s="112">
        <v>31</v>
      </c>
      <c r="C24" s="112" t="s">
        <v>228</v>
      </c>
      <c r="D24" s="112" t="s">
        <v>229</v>
      </c>
      <c r="E24" s="112" t="s">
        <v>253</v>
      </c>
      <c r="F24" s="112">
        <v>40000</v>
      </c>
      <c r="G24" s="112">
        <v>0</v>
      </c>
      <c r="H24" s="112" t="s">
        <v>231</v>
      </c>
      <c r="I24" s="112">
        <v>40895162.609999999</v>
      </c>
      <c r="J24" s="112" t="s">
        <v>232</v>
      </c>
      <c r="M24" s="35">
        <f>SUM(F3:F24)</f>
        <v>-4412543.5</v>
      </c>
    </row>
    <row r="25" spans="1:13">
      <c r="A25">
        <v>1</v>
      </c>
      <c r="B25">
        <v>1</v>
      </c>
      <c r="C25" t="s">
        <v>228</v>
      </c>
      <c r="D25" t="s">
        <v>254</v>
      </c>
      <c r="E25" t="s">
        <v>245</v>
      </c>
      <c r="F25" s="112">
        <v>-12989560</v>
      </c>
      <c r="G25">
        <v>0</v>
      </c>
      <c r="H25" t="s">
        <v>255</v>
      </c>
      <c r="I25">
        <v>3786603.89</v>
      </c>
      <c r="J25" t="s">
        <v>232</v>
      </c>
      <c r="M25" s="35">
        <f>M24*0.75</f>
        <v>-3309407.625</v>
      </c>
    </row>
    <row r="26" spans="1:13">
      <c r="A26">
        <v>1</v>
      </c>
      <c r="B26">
        <v>1</v>
      </c>
      <c r="C26" t="s">
        <v>228</v>
      </c>
      <c r="D26" t="s">
        <v>254</v>
      </c>
      <c r="E26" t="s">
        <v>246</v>
      </c>
      <c r="F26" s="112">
        <v>84000</v>
      </c>
      <c r="G26">
        <v>0</v>
      </c>
      <c r="H26" t="s">
        <v>255</v>
      </c>
      <c r="I26">
        <v>3702603.89</v>
      </c>
      <c r="J26" t="s">
        <v>232</v>
      </c>
      <c r="M26" s="35">
        <f>M24-M25</f>
        <v>-1103135.875</v>
      </c>
    </row>
    <row r="27" spans="1:13">
      <c r="A27">
        <v>1</v>
      </c>
      <c r="B27">
        <v>1</v>
      </c>
      <c r="C27" t="s">
        <v>228</v>
      </c>
      <c r="D27" t="s">
        <v>254</v>
      </c>
      <c r="E27" t="s">
        <v>247</v>
      </c>
      <c r="F27" s="112">
        <v>-715000</v>
      </c>
      <c r="G27">
        <v>0</v>
      </c>
      <c r="H27" t="s">
        <v>255</v>
      </c>
      <c r="I27">
        <v>4417603.8899999997</v>
      </c>
      <c r="J27" t="s">
        <v>232</v>
      </c>
    </row>
    <row r="28" spans="1:13">
      <c r="A28">
        <v>1</v>
      </c>
      <c r="B28">
        <v>1</v>
      </c>
      <c r="C28" t="s">
        <v>228</v>
      </c>
      <c r="D28" t="s">
        <v>254</v>
      </c>
      <c r="E28" t="s">
        <v>256</v>
      </c>
      <c r="F28" s="112">
        <v>766260</v>
      </c>
      <c r="G28">
        <v>0</v>
      </c>
      <c r="H28" t="s">
        <v>255</v>
      </c>
      <c r="I28">
        <v>3651343.89</v>
      </c>
      <c r="J28" t="s">
        <v>232</v>
      </c>
    </row>
    <row r="29" spans="1:13">
      <c r="A29">
        <v>1</v>
      </c>
      <c r="B29">
        <v>1</v>
      </c>
      <c r="C29" t="s">
        <v>228</v>
      </c>
      <c r="D29" t="s">
        <v>254</v>
      </c>
      <c r="E29" t="s">
        <v>248</v>
      </c>
      <c r="F29" s="112">
        <v>11821950</v>
      </c>
      <c r="G29">
        <v>0</v>
      </c>
      <c r="H29" t="s">
        <v>231</v>
      </c>
      <c r="I29">
        <v>8170606.1100000003</v>
      </c>
      <c r="J29" t="s">
        <v>232</v>
      </c>
    </row>
    <row r="30" spans="1:13">
      <c r="A30">
        <v>1</v>
      </c>
      <c r="B30">
        <v>1</v>
      </c>
      <c r="C30" t="s">
        <v>228</v>
      </c>
      <c r="D30" t="s">
        <v>254</v>
      </c>
      <c r="E30" t="s">
        <v>257</v>
      </c>
      <c r="F30" s="112">
        <v>3580000</v>
      </c>
      <c r="G30">
        <v>0</v>
      </c>
      <c r="H30" t="s">
        <v>231</v>
      </c>
      <c r="I30">
        <v>11750606.109999999</v>
      </c>
      <c r="J30" t="s">
        <v>232</v>
      </c>
    </row>
    <row r="31" spans="1:13">
      <c r="A31">
        <v>1</v>
      </c>
      <c r="B31">
        <v>1</v>
      </c>
      <c r="C31" t="s">
        <v>228</v>
      </c>
      <c r="D31" t="s">
        <v>254</v>
      </c>
      <c r="E31" t="s">
        <v>258</v>
      </c>
      <c r="F31" s="112">
        <v>2350000</v>
      </c>
      <c r="G31">
        <v>0</v>
      </c>
      <c r="H31" t="s">
        <v>231</v>
      </c>
      <c r="I31">
        <v>14100606.109999999</v>
      </c>
      <c r="J31" t="s">
        <v>232</v>
      </c>
    </row>
    <row r="32" spans="1:13">
      <c r="A32">
        <v>1</v>
      </c>
      <c r="B32">
        <v>1</v>
      </c>
      <c r="C32" t="s">
        <v>228</v>
      </c>
      <c r="D32" t="s">
        <v>254</v>
      </c>
      <c r="E32" t="s">
        <v>237</v>
      </c>
      <c r="F32" s="112">
        <v>6336000</v>
      </c>
      <c r="G32">
        <v>0</v>
      </c>
      <c r="H32" t="s">
        <v>231</v>
      </c>
      <c r="I32">
        <v>20436606.109999999</v>
      </c>
      <c r="J32" t="s">
        <v>232</v>
      </c>
    </row>
    <row r="33" spans="1:10">
      <c r="A33">
        <v>1</v>
      </c>
      <c r="B33">
        <v>1</v>
      </c>
      <c r="C33" t="s">
        <v>228</v>
      </c>
      <c r="D33" t="s">
        <v>254</v>
      </c>
      <c r="E33" t="s">
        <v>238</v>
      </c>
      <c r="F33" s="112">
        <v>4013800</v>
      </c>
      <c r="G33">
        <v>0</v>
      </c>
      <c r="H33" t="s">
        <v>231</v>
      </c>
      <c r="I33">
        <v>24450406.109999999</v>
      </c>
      <c r="J33" t="s">
        <v>232</v>
      </c>
    </row>
    <row r="34" spans="1:10">
      <c r="A34">
        <v>1</v>
      </c>
      <c r="B34">
        <v>1</v>
      </c>
      <c r="C34" t="s">
        <v>228</v>
      </c>
      <c r="D34" t="s">
        <v>254</v>
      </c>
      <c r="E34" t="s">
        <v>239</v>
      </c>
      <c r="F34" s="112">
        <v>459000</v>
      </c>
      <c r="G34">
        <v>0</v>
      </c>
      <c r="H34" t="s">
        <v>231</v>
      </c>
      <c r="I34">
        <v>24909406.109999999</v>
      </c>
      <c r="J34" t="s">
        <v>232</v>
      </c>
    </row>
    <row r="35" spans="1:10">
      <c r="A35">
        <v>1</v>
      </c>
      <c r="B35">
        <v>1</v>
      </c>
      <c r="C35" t="s">
        <v>228</v>
      </c>
      <c r="D35" t="s">
        <v>254</v>
      </c>
      <c r="E35" t="s">
        <v>240</v>
      </c>
      <c r="F35" s="112">
        <v>1626570</v>
      </c>
      <c r="G35">
        <v>0</v>
      </c>
      <c r="H35" t="s">
        <v>231</v>
      </c>
      <c r="I35">
        <v>26535976.109999999</v>
      </c>
      <c r="J35" t="s">
        <v>232</v>
      </c>
    </row>
    <row r="36" spans="1:10">
      <c r="A36">
        <v>1</v>
      </c>
      <c r="B36">
        <v>1</v>
      </c>
      <c r="C36" t="s">
        <v>228</v>
      </c>
      <c r="D36" t="s">
        <v>254</v>
      </c>
      <c r="E36" t="s">
        <v>259</v>
      </c>
      <c r="F36" s="112">
        <v>-16250000</v>
      </c>
      <c r="G36">
        <v>0</v>
      </c>
      <c r="H36" t="s">
        <v>231</v>
      </c>
      <c r="I36">
        <v>10285976.109999999</v>
      </c>
      <c r="J36" t="s">
        <v>232</v>
      </c>
    </row>
    <row r="37" spans="1:10">
      <c r="A37">
        <v>1</v>
      </c>
      <c r="B37">
        <v>1</v>
      </c>
      <c r="C37" t="s">
        <v>228</v>
      </c>
      <c r="D37" t="s">
        <v>254</v>
      </c>
      <c r="E37" t="s">
        <v>241</v>
      </c>
      <c r="F37" s="112">
        <v>832000</v>
      </c>
      <c r="G37">
        <v>0</v>
      </c>
      <c r="H37" t="s">
        <v>231</v>
      </c>
      <c r="I37">
        <v>11117976.109999999</v>
      </c>
      <c r="J37" t="s">
        <v>232</v>
      </c>
    </row>
    <row r="38" spans="1:10">
      <c r="A38">
        <v>1</v>
      </c>
      <c r="B38">
        <v>1</v>
      </c>
      <c r="C38" t="s">
        <v>228</v>
      </c>
      <c r="D38" t="s">
        <v>254</v>
      </c>
      <c r="E38" t="s">
        <v>242</v>
      </c>
      <c r="F38" s="112">
        <v>666590</v>
      </c>
      <c r="G38">
        <v>0</v>
      </c>
      <c r="H38" t="s">
        <v>231</v>
      </c>
      <c r="I38">
        <v>11784566.109999999</v>
      </c>
      <c r="J38" t="s">
        <v>232</v>
      </c>
    </row>
    <row r="39" spans="1:10">
      <c r="A39">
        <v>1</v>
      </c>
      <c r="B39">
        <v>1</v>
      </c>
      <c r="C39" t="s">
        <v>228</v>
      </c>
      <c r="D39" t="s">
        <v>254</v>
      </c>
      <c r="E39" t="s">
        <v>243</v>
      </c>
      <c r="F39" s="112">
        <v>1055690</v>
      </c>
      <c r="G39">
        <v>0</v>
      </c>
      <c r="H39" t="s">
        <v>231</v>
      </c>
      <c r="I39">
        <v>12840256.109999999</v>
      </c>
      <c r="J39" t="s">
        <v>232</v>
      </c>
    </row>
    <row r="40" spans="1:10">
      <c r="A40">
        <v>1</v>
      </c>
      <c r="B40">
        <v>1</v>
      </c>
      <c r="C40" t="s">
        <v>228</v>
      </c>
      <c r="D40" t="s">
        <v>254</v>
      </c>
      <c r="E40" t="s">
        <v>249</v>
      </c>
      <c r="F40" s="112">
        <v>1404000</v>
      </c>
      <c r="G40">
        <v>0</v>
      </c>
      <c r="H40" t="s">
        <v>231</v>
      </c>
      <c r="I40">
        <v>14244256.109999999</v>
      </c>
      <c r="J40" t="s">
        <v>232</v>
      </c>
    </row>
    <row r="41" spans="1:10">
      <c r="A41">
        <v>1</v>
      </c>
      <c r="B41">
        <v>1</v>
      </c>
      <c r="C41" t="s">
        <v>228</v>
      </c>
      <c r="D41" t="s">
        <v>254</v>
      </c>
      <c r="E41" t="s">
        <v>260</v>
      </c>
      <c r="F41" s="112">
        <v>961875</v>
      </c>
      <c r="G41">
        <v>0</v>
      </c>
      <c r="H41" t="s">
        <v>231</v>
      </c>
      <c r="I41">
        <v>15206131.109999999</v>
      </c>
      <c r="J41" t="s">
        <v>232</v>
      </c>
    </row>
    <row r="42" spans="1:10">
      <c r="A42">
        <v>1</v>
      </c>
      <c r="B42">
        <v>1</v>
      </c>
      <c r="C42" t="s">
        <v>228</v>
      </c>
      <c r="D42" t="s">
        <v>254</v>
      </c>
      <c r="E42" t="s">
        <v>250</v>
      </c>
      <c r="F42" s="112">
        <v>21210000</v>
      </c>
      <c r="G42">
        <v>0</v>
      </c>
      <c r="H42" t="s">
        <v>231</v>
      </c>
      <c r="I42">
        <v>36416131.109999999</v>
      </c>
      <c r="J42" t="s">
        <v>232</v>
      </c>
    </row>
    <row r="43" spans="1:10">
      <c r="A43">
        <v>1</v>
      </c>
      <c r="B43">
        <v>1</v>
      </c>
      <c r="C43" t="s">
        <v>228</v>
      </c>
      <c r="D43" t="s">
        <v>254</v>
      </c>
      <c r="E43" t="s">
        <v>251</v>
      </c>
      <c r="F43" s="112">
        <v>1822500</v>
      </c>
      <c r="G43">
        <v>0</v>
      </c>
      <c r="H43" t="s">
        <v>231</v>
      </c>
      <c r="I43">
        <v>38238631.109999999</v>
      </c>
      <c r="J43" t="s">
        <v>232</v>
      </c>
    </row>
    <row r="44" spans="1:10">
      <c r="A44">
        <v>1</v>
      </c>
      <c r="B44">
        <v>1</v>
      </c>
      <c r="C44" t="s">
        <v>228</v>
      </c>
      <c r="D44" t="s">
        <v>254</v>
      </c>
      <c r="E44" t="s">
        <v>252</v>
      </c>
      <c r="F44" s="112">
        <v>507400</v>
      </c>
      <c r="G44">
        <v>0</v>
      </c>
      <c r="H44" t="s">
        <v>231</v>
      </c>
      <c r="I44">
        <v>38746031.109999999</v>
      </c>
      <c r="J44" t="s">
        <v>232</v>
      </c>
    </row>
    <row r="45" spans="1:10">
      <c r="A45">
        <v>1</v>
      </c>
      <c r="B45">
        <v>1</v>
      </c>
      <c r="C45" t="s">
        <v>228</v>
      </c>
      <c r="D45" t="s">
        <v>254</v>
      </c>
      <c r="E45" t="s">
        <v>253</v>
      </c>
      <c r="F45" s="112">
        <v>85000</v>
      </c>
      <c r="G45">
        <v>0</v>
      </c>
      <c r="H45" t="s">
        <v>231</v>
      </c>
      <c r="I45">
        <v>38831031.109999999</v>
      </c>
      <c r="J45" t="s">
        <v>232</v>
      </c>
    </row>
    <row r="46" spans="1:10">
      <c r="A46">
        <v>1</v>
      </c>
      <c r="B46">
        <v>1</v>
      </c>
      <c r="C46" t="s">
        <v>228</v>
      </c>
      <c r="D46" t="s">
        <v>254</v>
      </c>
      <c r="E46" t="s">
        <v>230</v>
      </c>
      <c r="F46" s="112">
        <v>3152000</v>
      </c>
      <c r="G46">
        <v>0</v>
      </c>
      <c r="H46" t="s">
        <v>231</v>
      </c>
      <c r="I46">
        <v>41983031.109999999</v>
      </c>
      <c r="J46" t="s">
        <v>232</v>
      </c>
    </row>
    <row r="47" spans="1:10">
      <c r="A47">
        <v>1</v>
      </c>
      <c r="B47">
        <v>1</v>
      </c>
      <c r="C47" t="s">
        <v>228</v>
      </c>
      <c r="D47" t="s">
        <v>254</v>
      </c>
      <c r="E47" t="s">
        <v>233</v>
      </c>
      <c r="F47" s="112">
        <v>2980000</v>
      </c>
      <c r="G47">
        <v>0</v>
      </c>
      <c r="H47" t="s">
        <v>231</v>
      </c>
      <c r="I47">
        <v>44963031.109999999</v>
      </c>
      <c r="J47" t="s">
        <v>232</v>
      </c>
    </row>
    <row r="48" spans="1:10">
      <c r="A48">
        <v>1</v>
      </c>
      <c r="B48">
        <v>1</v>
      </c>
      <c r="C48" t="s">
        <v>228</v>
      </c>
      <c r="D48" t="s">
        <v>254</v>
      </c>
      <c r="E48" t="s">
        <v>234</v>
      </c>
      <c r="F48" s="112">
        <v>-7350480</v>
      </c>
      <c r="G48">
        <v>0</v>
      </c>
      <c r="H48" t="s">
        <v>231</v>
      </c>
      <c r="I48">
        <v>37612551.109999999</v>
      </c>
      <c r="J48" t="s">
        <v>232</v>
      </c>
    </row>
    <row r="49" spans="1:10">
      <c r="A49">
        <v>1</v>
      </c>
      <c r="B49">
        <v>1</v>
      </c>
      <c r="C49" t="s">
        <v>228</v>
      </c>
      <c r="D49" t="s">
        <v>254</v>
      </c>
      <c r="E49" t="s">
        <v>235</v>
      </c>
      <c r="F49" s="112">
        <v>4605731</v>
      </c>
      <c r="G49">
        <v>0</v>
      </c>
      <c r="H49" t="s">
        <v>231</v>
      </c>
      <c r="I49">
        <v>42218282.109999999</v>
      </c>
      <c r="J49" t="s">
        <v>232</v>
      </c>
    </row>
    <row r="50" spans="1:10">
      <c r="A50">
        <v>1</v>
      </c>
      <c r="B50">
        <v>1</v>
      </c>
      <c r="C50" t="s">
        <v>228</v>
      </c>
      <c r="D50" t="s">
        <v>254</v>
      </c>
      <c r="E50" t="s">
        <v>236</v>
      </c>
      <c r="F50" s="112">
        <v>1696424</v>
      </c>
      <c r="G50">
        <v>0</v>
      </c>
      <c r="H50" t="s">
        <v>231</v>
      </c>
      <c r="I50">
        <v>43914706.109999999</v>
      </c>
      <c r="J50" t="s">
        <v>232</v>
      </c>
    </row>
    <row r="51" spans="1:10">
      <c r="A51">
        <v>1</v>
      </c>
      <c r="B51">
        <v>1</v>
      </c>
      <c r="C51" t="s">
        <v>228</v>
      </c>
      <c r="D51" t="s">
        <v>254</v>
      </c>
      <c r="E51" t="s">
        <v>244</v>
      </c>
      <c r="F51" s="112">
        <v>1393000</v>
      </c>
      <c r="G51">
        <v>0</v>
      </c>
      <c r="H51" t="s">
        <v>231</v>
      </c>
      <c r="I51">
        <v>45307706.109999999</v>
      </c>
      <c r="J51" t="s">
        <v>232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A40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9" t="s">
        <v>105</v>
      </c>
      <c r="B2" s="119"/>
    </row>
    <row r="3" spans="1:2">
      <c r="A3" s="120"/>
      <c r="B3" s="120"/>
    </row>
    <row r="4" spans="1:2" ht="14.25" thickBot="1">
      <c r="A4" s="84" t="s">
        <v>37</v>
      </c>
      <c r="B4" s="85" t="s">
        <v>1</v>
      </c>
    </row>
    <row r="5" spans="1:2" ht="14.25" thickTop="1">
      <c r="A5" s="86" t="s">
        <v>106</v>
      </c>
      <c r="B5" s="87" t="s">
        <v>39</v>
      </c>
    </row>
    <row r="6" spans="1:2">
      <c r="A6" s="88" t="s">
        <v>40</v>
      </c>
      <c r="B6" s="89"/>
    </row>
    <row r="7" spans="1:2">
      <c r="A7" s="88" t="s">
        <v>41</v>
      </c>
      <c r="B7" s="89">
        <v>-2061327950.5900002</v>
      </c>
    </row>
    <row r="8" spans="1:2">
      <c r="A8" s="88" t="s">
        <v>42</v>
      </c>
      <c r="B8" s="89">
        <v>740953541.40999997</v>
      </c>
    </row>
    <row r="9" spans="1:2">
      <c r="A9" s="88" t="s">
        <v>43</v>
      </c>
      <c r="B9" s="89">
        <v>-100000000</v>
      </c>
    </row>
    <row r="10" spans="1:2">
      <c r="A10" s="88" t="s">
        <v>44</v>
      </c>
      <c r="B10" s="89">
        <v>1891714735.8299997</v>
      </c>
    </row>
    <row r="11" spans="1:2">
      <c r="A11" s="88" t="s">
        <v>45</v>
      </c>
      <c r="B11" s="89">
        <v>858624593.14999962</v>
      </c>
    </row>
    <row r="12" spans="1:2">
      <c r="A12" s="88" t="s">
        <v>46</v>
      </c>
      <c r="B12" s="89">
        <v>943334226.20000196</v>
      </c>
    </row>
    <row r="13" spans="1:2">
      <c r="A13" s="88" t="s">
        <v>47</v>
      </c>
      <c r="B13" s="89">
        <v>584687444.52999997</v>
      </c>
    </row>
    <row r="14" spans="1:2">
      <c r="A14" s="90" t="s">
        <v>48</v>
      </c>
      <c r="B14" s="80">
        <v>2857986590.5300007</v>
      </c>
    </row>
    <row r="15" spans="1:2">
      <c r="A15" s="88" t="s">
        <v>49</v>
      </c>
      <c r="B15" s="89">
        <v>0</v>
      </c>
    </row>
    <row r="16" spans="1:2">
      <c r="A16" s="88" t="s">
        <v>50</v>
      </c>
      <c r="B16" s="89">
        <v>0</v>
      </c>
    </row>
    <row r="17" spans="1:2">
      <c r="A17" s="88" t="s">
        <v>51</v>
      </c>
      <c r="B17" s="89">
        <v>99424329.239999995</v>
      </c>
    </row>
    <row r="18" spans="1:2">
      <c r="A18" s="88" t="s">
        <v>52</v>
      </c>
      <c r="B18" s="89">
        <v>269590535</v>
      </c>
    </row>
    <row r="19" spans="1:2">
      <c r="A19" s="88" t="s">
        <v>53</v>
      </c>
      <c r="B19" s="89">
        <v>-21791758.190000005</v>
      </c>
    </row>
    <row r="20" spans="1:2">
      <c r="A20" s="88" t="s">
        <v>54</v>
      </c>
      <c r="B20" s="89">
        <v>603633844.3000015</v>
      </c>
    </row>
    <row r="21" spans="1:2">
      <c r="A21" s="90" t="s">
        <v>55</v>
      </c>
      <c r="B21" s="80">
        <v>950856950.35000157</v>
      </c>
    </row>
    <row r="22" spans="1:2">
      <c r="A22" s="90" t="s">
        <v>56</v>
      </c>
      <c r="B22" s="80">
        <v>1907129640.1799991</v>
      </c>
    </row>
    <row r="23" spans="1:2">
      <c r="A23" s="90" t="s">
        <v>57</v>
      </c>
      <c r="B23" s="91">
        <v>0</v>
      </c>
    </row>
    <row r="24" spans="1:2">
      <c r="A24" s="88" t="s">
        <v>58</v>
      </c>
      <c r="B24" s="89">
        <v>265856727.2299999</v>
      </c>
    </row>
    <row r="25" spans="1:2">
      <c r="A25" s="88" t="s">
        <v>59</v>
      </c>
      <c r="B25" s="89">
        <v>88500416.049999997</v>
      </c>
    </row>
    <row r="26" spans="1:2">
      <c r="A26" s="88" t="s">
        <v>60</v>
      </c>
      <c r="B26" s="89">
        <v>0</v>
      </c>
    </row>
    <row r="27" spans="1:2">
      <c r="A27" s="88" t="s">
        <v>61</v>
      </c>
      <c r="B27" s="89">
        <v>731062.97000000172</v>
      </c>
    </row>
    <row r="28" spans="1:2">
      <c r="A28" s="90" t="s">
        <v>62</v>
      </c>
      <c r="B28" s="80">
        <v>355088206.24999994</v>
      </c>
    </row>
    <row r="29" spans="1:2">
      <c r="A29" s="88" t="s">
        <v>63</v>
      </c>
      <c r="B29" s="89">
        <v>0</v>
      </c>
    </row>
    <row r="30" spans="1:2">
      <c r="A30" s="88" t="s">
        <v>64</v>
      </c>
      <c r="B30" s="89">
        <v>17266731.550000008</v>
      </c>
    </row>
    <row r="31" spans="1:2">
      <c r="A31" s="88" t="s">
        <v>65</v>
      </c>
      <c r="B31" s="89">
        <v>0</v>
      </c>
    </row>
    <row r="32" spans="1:2">
      <c r="A32" s="88" t="s">
        <v>66</v>
      </c>
      <c r="B32" s="89">
        <v>0</v>
      </c>
    </row>
    <row r="33" spans="1:2">
      <c r="A33" s="90" t="s">
        <v>67</v>
      </c>
      <c r="B33" s="80">
        <v>17266731.550000008</v>
      </c>
    </row>
    <row r="34" spans="1:2">
      <c r="A34" s="90" t="s">
        <v>68</v>
      </c>
      <c r="B34" s="80">
        <v>337821474.69999993</v>
      </c>
    </row>
    <row r="35" spans="1:2">
      <c r="A35" s="88" t="s">
        <v>69</v>
      </c>
      <c r="B35" s="89"/>
    </row>
    <row r="36" spans="1:2">
      <c r="A36" s="88" t="s">
        <v>70</v>
      </c>
      <c r="B36" s="89">
        <v>0</v>
      </c>
    </row>
    <row r="37" spans="1:2">
      <c r="A37" s="88" t="s">
        <v>71</v>
      </c>
      <c r="B37" s="89">
        <v>0</v>
      </c>
    </row>
    <row r="38" spans="1:2">
      <c r="A38" s="88" t="s">
        <v>72</v>
      </c>
      <c r="B38" s="89">
        <v>123772001236.81</v>
      </c>
    </row>
    <row r="39" spans="1:2">
      <c r="A39" s="88" t="s">
        <v>73</v>
      </c>
      <c r="B39" s="89">
        <v>0</v>
      </c>
    </row>
    <row r="40" spans="1:2">
      <c r="A40" s="88" t="s">
        <v>74</v>
      </c>
      <c r="B40" s="89">
        <v>0</v>
      </c>
    </row>
    <row r="41" spans="1:2">
      <c r="A41" s="90" t="s">
        <v>75</v>
      </c>
      <c r="B41" s="80">
        <v>123772001236.81</v>
      </c>
    </row>
    <row r="42" spans="1:2">
      <c r="A42" s="88" t="s">
        <v>76</v>
      </c>
      <c r="B42" s="89">
        <v>124772001236.81</v>
      </c>
    </row>
    <row r="43" spans="1:2">
      <c r="A43" s="88" t="s">
        <v>77</v>
      </c>
      <c r="B43" s="89">
        <v>364554953.58000034</v>
      </c>
    </row>
    <row r="44" spans="1:2">
      <c r="A44" s="88" t="s">
        <v>78</v>
      </c>
      <c r="B44" s="89">
        <v>0</v>
      </c>
    </row>
    <row r="45" spans="1:2">
      <c r="A45" s="88" t="s">
        <v>79</v>
      </c>
      <c r="B45" s="89">
        <v>0</v>
      </c>
    </row>
    <row r="46" spans="1:2">
      <c r="A46" s="90" t="s">
        <v>80</v>
      </c>
      <c r="B46" s="80">
        <v>125136556190.39</v>
      </c>
    </row>
    <row r="47" spans="1:2">
      <c r="A47" s="90" t="s">
        <v>81</v>
      </c>
      <c r="B47" s="80">
        <v>-1364554953.5800018</v>
      </c>
    </row>
    <row r="48" spans="1:2">
      <c r="A48" s="90" t="s">
        <v>82</v>
      </c>
      <c r="B48" s="89">
        <v>150133.35</v>
      </c>
    </row>
    <row r="49" spans="1:3">
      <c r="A49" s="90" t="s">
        <v>83</v>
      </c>
      <c r="B49" s="80">
        <v>880546294.64999735</v>
      </c>
    </row>
    <row r="50" spans="1:3">
      <c r="A50" s="90" t="s">
        <v>84</v>
      </c>
      <c r="B50" s="89">
        <v>6654768447.3000002</v>
      </c>
    </row>
    <row r="51" spans="1:3" ht="14.25" thickBot="1">
      <c r="A51" s="90" t="s">
        <v>85</v>
      </c>
      <c r="B51" s="95">
        <v>7535314741.9499979</v>
      </c>
      <c r="C51" s="36">
        <f>B51-母公司资产负债表!B6-母公司资产负债表!B8</f>
        <v>-2498228127.8600025</v>
      </c>
    </row>
    <row r="52" spans="1:3" ht="15" thickTop="1" thickBot="1">
      <c r="A52" s="121" t="s">
        <v>86</v>
      </c>
      <c r="B52" s="121"/>
    </row>
    <row r="53" spans="1:3" ht="14.25" thickTop="1">
      <c r="A53" s="92" t="s">
        <v>87</v>
      </c>
      <c r="B53" s="89">
        <v>-314688753.26000017</v>
      </c>
      <c r="C53" s="35">
        <f>B53-母公司损益表!C28</f>
        <v>-438069924.28000015</v>
      </c>
    </row>
    <row r="54" spans="1:3">
      <c r="A54" s="93" t="s">
        <v>88</v>
      </c>
      <c r="B54" s="89">
        <v>-1697649.8399999999</v>
      </c>
    </row>
    <row r="55" spans="1:3">
      <c r="A55" s="93" t="s">
        <v>89</v>
      </c>
      <c r="B55" s="89">
        <v>8533732.0299999993</v>
      </c>
    </row>
    <row r="56" spans="1:3">
      <c r="A56" s="93" t="s">
        <v>90</v>
      </c>
      <c r="B56" s="89">
        <v>5685906.2599999998</v>
      </c>
    </row>
    <row r="57" spans="1:3">
      <c r="A57" s="93" t="s">
        <v>91</v>
      </c>
      <c r="B57" s="89">
        <v>3594302.62</v>
      </c>
    </row>
    <row r="58" spans="1:3" ht="24">
      <c r="A58" s="93" t="s">
        <v>92</v>
      </c>
      <c r="B58" s="89">
        <v>407119.37</v>
      </c>
    </row>
    <row r="59" spans="1:3">
      <c r="A59" s="93" t="s">
        <v>93</v>
      </c>
      <c r="B59" s="89">
        <v>0</v>
      </c>
    </row>
    <row r="60" spans="1:3">
      <c r="A60" s="93" t="s">
        <v>94</v>
      </c>
      <c r="B60" s="89">
        <v>3029149.39</v>
      </c>
    </row>
    <row r="61" spans="1:3">
      <c r="A61" s="93" t="s">
        <v>95</v>
      </c>
      <c r="B61" s="89">
        <v>175972636.54000002</v>
      </c>
    </row>
    <row r="62" spans="1:3">
      <c r="A62" s="93" t="s">
        <v>96</v>
      </c>
      <c r="B62" s="89">
        <v>-150133.35</v>
      </c>
    </row>
    <row r="63" spans="1:3">
      <c r="A63" s="93" t="s">
        <v>97</v>
      </c>
      <c r="B63" s="89">
        <v>408454508.29000002</v>
      </c>
    </row>
    <row r="64" spans="1:3">
      <c r="A64" s="93" t="s">
        <v>98</v>
      </c>
      <c r="B64" s="89">
        <v>-38899289.549999997</v>
      </c>
    </row>
    <row r="65" spans="1:3">
      <c r="A65" s="93" t="s">
        <v>99</v>
      </c>
      <c r="B65" s="89">
        <v>0</v>
      </c>
    </row>
    <row r="66" spans="1:3" ht="24">
      <c r="A66" s="93" t="s">
        <v>100</v>
      </c>
      <c r="B66" s="89">
        <v>-1963575578.3400002</v>
      </c>
    </row>
    <row r="67" spans="1:3">
      <c r="A67" s="93" t="s">
        <v>101</v>
      </c>
      <c r="B67" s="89">
        <v>-287846221.61999965</v>
      </c>
    </row>
    <row r="68" spans="1:3">
      <c r="A68" s="93" t="s">
        <v>102</v>
      </c>
      <c r="B68" s="89">
        <v>2735284679.3099999</v>
      </c>
    </row>
    <row r="69" spans="1:3">
      <c r="A69" s="93" t="s">
        <v>103</v>
      </c>
      <c r="B69" s="89">
        <v>1173025232.3299999</v>
      </c>
    </row>
    <row r="70" spans="1:3" ht="14.25" thickBot="1">
      <c r="A70" s="94" t="s">
        <v>104</v>
      </c>
      <c r="B70" s="96">
        <v>1907129640.1799998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合并资产负债表</vt:lpstr>
      <vt:lpstr>合并损益表</vt:lpstr>
      <vt:lpstr>合并现金流量表</vt:lpstr>
      <vt:lpstr>母公司资产负债表</vt:lpstr>
      <vt:lpstr>母公司损益表</vt:lpstr>
      <vt:lpstr>Sheet1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2019-03-01T16:36:09Z</dcterms:modified>
</cp:coreProperties>
</file>