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79FPSO\MooringBalcony\BALCONY_AFT\Loading\"/>
    </mc:Choice>
  </mc:AlternateContent>
  <bookViews>
    <workbookView xWindow="0" yWindow="120" windowWidth="22335" windowHeight="9225"/>
  </bookViews>
  <sheets>
    <sheet name="Input" sheetId="1" r:id="rId1"/>
    <sheet name="Board" sheetId="2" r:id="rId2"/>
  </sheets>
  <calcPr calcId="152511"/>
</workbook>
</file>

<file path=xl/calcChain.xml><?xml version="1.0" encoding="utf-8"?>
<calcChain xmlns="http://schemas.openxmlformats.org/spreadsheetml/2006/main">
  <c r="F38" i="2" l="1"/>
  <c r="D65" i="1"/>
  <c r="D64" i="1"/>
  <c r="D63" i="1"/>
  <c r="D62" i="1"/>
  <c r="D61" i="1"/>
  <c r="H20" i="1"/>
  <c r="H19" i="1"/>
  <c r="H18" i="1"/>
  <c r="H17" i="1"/>
  <c r="H16" i="1"/>
  <c r="H15" i="1"/>
  <c r="H14" i="1"/>
  <c r="H13" i="1"/>
  <c r="H12" i="1"/>
  <c r="H11" i="1"/>
  <c r="K5" i="1"/>
  <c r="K4" i="1"/>
  <c r="J87" i="1" l="1"/>
  <c r="I87" i="1"/>
  <c r="J82" i="1"/>
  <c r="I82" i="1"/>
  <c r="D76" i="1" l="1"/>
  <c r="D77" i="1"/>
  <c r="D78" i="1"/>
  <c r="D79" i="1"/>
  <c r="D80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6" i="1"/>
  <c r="D67" i="1"/>
  <c r="D68" i="1"/>
  <c r="D69" i="1"/>
  <c r="D70" i="1"/>
  <c r="D71" i="1"/>
  <c r="D72" i="1"/>
  <c r="D73" i="1"/>
  <c r="D74" i="1"/>
  <c r="D75" i="1"/>
  <c r="D46" i="1"/>
  <c r="W94" i="2" l="1"/>
  <c r="V94" i="2"/>
  <c r="U94" i="2"/>
  <c r="W93" i="2"/>
  <c r="V93" i="2"/>
  <c r="U93" i="2"/>
  <c r="W92" i="2"/>
  <c r="V92" i="2"/>
  <c r="U92" i="2"/>
  <c r="W91" i="2"/>
  <c r="V91" i="2"/>
  <c r="U91" i="2"/>
  <c r="W90" i="2"/>
  <c r="V90" i="2"/>
  <c r="U90" i="2"/>
  <c r="W86" i="2"/>
  <c r="V86" i="2"/>
  <c r="U86" i="2"/>
  <c r="W85" i="2"/>
  <c r="V85" i="2"/>
  <c r="U85" i="2"/>
  <c r="W84" i="2"/>
  <c r="V84" i="2"/>
  <c r="U84" i="2"/>
  <c r="W83" i="2"/>
  <c r="V83" i="2"/>
  <c r="U83" i="2"/>
  <c r="W82" i="2"/>
  <c r="V82" i="2"/>
  <c r="U82" i="2"/>
  <c r="U75" i="2"/>
  <c r="V75" i="2"/>
  <c r="W75" i="2"/>
  <c r="U76" i="2"/>
  <c r="V76" i="2"/>
  <c r="W76" i="2"/>
  <c r="U77" i="2"/>
  <c r="V77" i="2"/>
  <c r="W77" i="2"/>
  <c r="U78" i="2"/>
  <c r="V78" i="2"/>
  <c r="W78" i="2"/>
  <c r="V74" i="2"/>
  <c r="W74" i="2"/>
  <c r="U74" i="2"/>
  <c r="Q90" i="2"/>
  <c r="R90" i="2"/>
  <c r="S90" i="2"/>
  <c r="S94" i="2"/>
  <c r="R94" i="2"/>
  <c r="Q94" i="2"/>
  <c r="S93" i="2"/>
  <c r="R93" i="2"/>
  <c r="Q93" i="2"/>
  <c r="S92" i="2"/>
  <c r="R92" i="2"/>
  <c r="Q92" i="2"/>
  <c r="S91" i="2"/>
  <c r="R91" i="2"/>
  <c r="Q91" i="2"/>
  <c r="S86" i="2"/>
  <c r="R86" i="2"/>
  <c r="Q86" i="2"/>
  <c r="S85" i="2"/>
  <c r="R85" i="2"/>
  <c r="Q85" i="2"/>
  <c r="S84" i="2"/>
  <c r="R84" i="2"/>
  <c r="Q84" i="2"/>
  <c r="S83" i="2"/>
  <c r="R83" i="2"/>
  <c r="Q83" i="2"/>
  <c r="S82" i="2"/>
  <c r="R82" i="2"/>
  <c r="Q82" i="2"/>
  <c r="Q75" i="2"/>
  <c r="R75" i="2"/>
  <c r="S75" i="2"/>
  <c r="Q76" i="2"/>
  <c r="R76" i="2"/>
  <c r="S76" i="2"/>
  <c r="Q77" i="2"/>
  <c r="R77" i="2"/>
  <c r="S77" i="2"/>
  <c r="Q78" i="2"/>
  <c r="R78" i="2"/>
  <c r="S78" i="2"/>
  <c r="R74" i="2"/>
  <c r="S74" i="2"/>
  <c r="Q74" i="2"/>
  <c r="N83" i="2"/>
  <c r="M82" i="2"/>
  <c r="M90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O86" i="2"/>
  <c r="N86" i="2"/>
  <c r="M86" i="2"/>
  <c r="O85" i="2"/>
  <c r="N85" i="2"/>
  <c r="M85" i="2"/>
  <c r="O84" i="2"/>
  <c r="N84" i="2"/>
  <c r="M84" i="2"/>
  <c r="O83" i="2"/>
  <c r="M83" i="2"/>
  <c r="O82" i="2"/>
  <c r="N82" i="2"/>
  <c r="N78" i="2"/>
  <c r="N77" i="2"/>
  <c r="N76" i="2"/>
  <c r="N75" i="2"/>
  <c r="N74" i="2"/>
  <c r="M75" i="2"/>
  <c r="O75" i="2"/>
  <c r="M76" i="2"/>
  <c r="O76" i="2"/>
  <c r="M77" i="2"/>
  <c r="O77" i="2"/>
  <c r="M78" i="2"/>
  <c r="O78" i="2"/>
  <c r="O74" i="2"/>
  <c r="M74" i="2"/>
  <c r="J94" i="2"/>
  <c r="I94" i="2"/>
  <c r="I93" i="2"/>
  <c r="I92" i="2"/>
  <c r="I91" i="2"/>
  <c r="I90" i="2"/>
  <c r="K94" i="2"/>
  <c r="K93" i="2"/>
  <c r="J93" i="2"/>
  <c r="K92" i="2"/>
  <c r="J92" i="2"/>
  <c r="K91" i="2"/>
  <c r="J91" i="2"/>
  <c r="K90" i="2"/>
  <c r="J90" i="2"/>
  <c r="K86" i="2"/>
  <c r="J86" i="2"/>
  <c r="I86" i="2"/>
  <c r="K85" i="2"/>
  <c r="J85" i="2"/>
  <c r="I85" i="2"/>
  <c r="K84" i="2"/>
  <c r="J84" i="2"/>
  <c r="I84" i="2"/>
  <c r="K83" i="2"/>
  <c r="J83" i="2"/>
  <c r="I83" i="2"/>
  <c r="K82" i="2"/>
  <c r="J82" i="2"/>
  <c r="I82" i="2"/>
  <c r="J74" i="2"/>
  <c r="K74" i="2"/>
  <c r="J75" i="2"/>
  <c r="K75" i="2"/>
  <c r="J76" i="2"/>
  <c r="K76" i="2"/>
  <c r="J77" i="2"/>
  <c r="K77" i="2"/>
  <c r="J78" i="2"/>
  <c r="K78" i="2"/>
  <c r="I75" i="2"/>
  <c r="I76" i="2"/>
  <c r="I77" i="2"/>
  <c r="I78" i="2"/>
  <c r="I74" i="2"/>
  <c r="J2" i="2"/>
  <c r="K18" i="2"/>
  <c r="J18" i="2"/>
  <c r="K17" i="2"/>
  <c r="J17" i="2"/>
  <c r="K16" i="2"/>
  <c r="J16" i="2"/>
  <c r="K15" i="2"/>
  <c r="J15" i="2"/>
  <c r="K14" i="2"/>
  <c r="J14" i="2"/>
  <c r="G60" i="2"/>
  <c r="G61" i="2" l="1"/>
  <c r="G62" i="2"/>
  <c r="G63" i="2"/>
  <c r="G64" i="2"/>
  <c r="G65" i="2"/>
  <c r="G66" i="2"/>
  <c r="G67" i="2"/>
  <c r="G68" i="2"/>
  <c r="G69" i="2"/>
  <c r="G70" i="2"/>
  <c r="G71" i="2"/>
  <c r="G72" i="2"/>
  <c r="K12" i="2" l="1"/>
  <c r="J12" i="2"/>
  <c r="K11" i="2"/>
  <c r="J11" i="2"/>
  <c r="K10" i="2"/>
  <c r="J10" i="2"/>
  <c r="K9" i="2"/>
  <c r="J9" i="2"/>
  <c r="K8" i="2"/>
  <c r="J8" i="2"/>
  <c r="J3" i="2"/>
  <c r="K3" i="2"/>
  <c r="J4" i="2"/>
  <c r="K4" i="2"/>
  <c r="J5" i="2"/>
  <c r="K5" i="2"/>
  <c r="J6" i="2"/>
  <c r="K6" i="2"/>
  <c r="K2" i="2"/>
</calcChain>
</file>

<file path=xl/comments1.xml><?xml version="1.0" encoding="utf-8"?>
<comments xmlns="http://schemas.openxmlformats.org/spreadsheetml/2006/main">
  <authors>
    <author>정우열</author>
  </authors>
  <commentLis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정우열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Create, Modify</t>
        </r>
      </text>
    </comment>
    <comment ref="B2" authorId="0" shapeId="0">
      <text>
        <r>
          <rPr>
            <b/>
            <sz val="9"/>
            <color indexed="81"/>
            <rFont val="돋움"/>
            <family val="3"/>
            <charset val="129"/>
          </rPr>
          <t>정우열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Nodal
Element Uniform
Element Variable
</t>
        </r>
      </text>
    </comment>
    <comment ref="C2" authorId="0" shapeId="0">
      <text>
        <r>
          <rPr>
            <b/>
            <sz val="9"/>
            <color indexed="81"/>
            <rFont val="돋움"/>
            <family val="3"/>
            <charset val="129"/>
          </rPr>
          <t>정우열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1D, 2D, 3D</t>
        </r>
      </text>
    </comment>
  </commentList>
</comments>
</file>

<file path=xl/sharedStrings.xml><?xml version="1.0" encoding="utf-8"?>
<sst xmlns="http://schemas.openxmlformats.org/spreadsheetml/2006/main" count="631" uniqueCount="132">
  <si>
    <t>Action</t>
  </si>
  <si>
    <t>L.C</t>
  </si>
  <si>
    <t>Condition</t>
  </si>
  <si>
    <t>Description</t>
  </si>
  <si>
    <t>Coord No.</t>
  </si>
  <si>
    <t>Node ID</t>
  </si>
  <si>
    <t>coord 0</t>
  </si>
  <si>
    <t>X</t>
    <phoneticPr fontId="1" type="noConversion"/>
  </si>
  <si>
    <t>Y</t>
    <phoneticPr fontId="1" type="noConversion"/>
  </si>
  <si>
    <t>Z</t>
    <phoneticPr fontId="1" type="noConversion"/>
  </si>
  <si>
    <t>Z</t>
    <phoneticPr fontId="1" type="noConversion"/>
  </si>
  <si>
    <t>Z</t>
    <phoneticPr fontId="1" type="noConversion"/>
  </si>
  <si>
    <t>Z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</si>
  <si>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</si>
  <si>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</si>
  <si>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</si>
  <si>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F4</t>
    <phoneticPr fontId="1" type="noConversion"/>
  </si>
  <si>
    <t>Loading Type</t>
    <phoneticPr fontId="1" type="noConversion"/>
  </si>
  <si>
    <t>Loads</t>
    <phoneticPr fontId="1" type="noConversion"/>
  </si>
  <si>
    <t>App. Type</t>
    <phoneticPr fontId="1" type="noConversion"/>
  </si>
  <si>
    <t>Element Uniform</t>
    <phoneticPr fontId="1" type="noConversion"/>
  </si>
  <si>
    <t>Entity Type</t>
    <phoneticPr fontId="1" type="noConversion"/>
  </si>
  <si>
    <t>2D</t>
    <phoneticPr fontId="1" type="noConversion"/>
  </si>
  <si>
    <t>CID Distributed Load</t>
  </si>
  <si>
    <t>1d</t>
    <phoneticPr fontId="1" type="noConversion"/>
  </si>
  <si>
    <t>3d</t>
  </si>
  <si>
    <t>4d</t>
  </si>
  <si>
    <t>2d</t>
    <phoneticPr fontId="1" type="noConversion"/>
  </si>
  <si>
    <t>MorisonYo</t>
    <phoneticPr fontId="1" type="noConversion"/>
  </si>
  <si>
    <t>MorisonXo</t>
    <phoneticPr fontId="1" type="noConversion"/>
  </si>
  <si>
    <t>MorisonYo</t>
    <phoneticPr fontId="1" type="noConversion"/>
  </si>
  <si>
    <t>MorisonXe</t>
    <phoneticPr fontId="1" type="noConversion"/>
  </si>
  <si>
    <t>MorisonYe</t>
    <phoneticPr fontId="1" type="noConversion"/>
  </si>
  <si>
    <t>A:WEB</t>
    <phoneticPr fontId="1" type="noConversion"/>
  </si>
  <si>
    <t>A:GIRDER</t>
    <phoneticPr fontId="1" type="noConversion"/>
  </si>
  <si>
    <t>Morison</t>
    <phoneticPr fontId="1" type="noConversion"/>
  </si>
  <si>
    <t>Fxo</t>
    <phoneticPr fontId="1" type="noConversion"/>
  </si>
  <si>
    <t>-Fxo</t>
    <phoneticPr fontId="1" type="noConversion"/>
  </si>
  <si>
    <t>Fxe</t>
    <phoneticPr fontId="1" type="noConversion"/>
  </si>
  <si>
    <t>Fye</t>
    <phoneticPr fontId="1" type="noConversion"/>
  </si>
  <si>
    <t>-Fxe</t>
    <phoneticPr fontId="1" type="noConversion"/>
  </si>
  <si>
    <t>-Fye</t>
    <phoneticPr fontId="1" type="noConversion"/>
  </si>
  <si>
    <t>Fyo</t>
    <phoneticPr fontId="1" type="noConversion"/>
  </si>
  <si>
    <t>-Fyo</t>
    <phoneticPr fontId="1" type="noConversion"/>
  </si>
  <si>
    <t>Scale Factor</t>
    <phoneticPr fontId="1" type="noConversion"/>
  </si>
  <si>
    <t>Slamming Load</t>
    <phoneticPr fontId="1" type="noConversion"/>
  </si>
  <si>
    <t>b</t>
    <phoneticPr fontId="1" type="noConversion"/>
  </si>
  <si>
    <t>l</t>
    <phoneticPr fontId="1" type="noConversion"/>
  </si>
  <si>
    <t>p</t>
    <phoneticPr fontId="1" type="noConversion"/>
  </si>
  <si>
    <t>Slamming Load Test value :</t>
    <phoneticPr fontId="1" type="noConversion"/>
  </si>
  <si>
    <t>MorisonXo</t>
    <phoneticPr fontId="1" type="noConversion"/>
  </si>
  <si>
    <t>Fxt</t>
    <phoneticPr fontId="1" type="noConversion"/>
  </si>
  <si>
    <t>Fyt</t>
    <phoneticPr fontId="1" type="noConversion"/>
  </si>
  <si>
    <t>-Fxt</t>
    <phoneticPr fontId="1" type="noConversion"/>
  </si>
  <si>
    <t>-Fyt</t>
    <phoneticPr fontId="1" type="noConversion"/>
  </si>
  <si>
    <t>1 YR</t>
  </si>
  <si>
    <t>100 YR</t>
  </si>
  <si>
    <t>Transit</t>
  </si>
  <si>
    <t>Pump</t>
    <phoneticPr fontId="1" type="noConversion"/>
  </si>
  <si>
    <t>U</t>
    <phoneticPr fontId="1" type="noConversion"/>
  </si>
  <si>
    <t>M</t>
    <phoneticPr fontId="1" type="noConversion"/>
  </si>
  <si>
    <t>L</t>
    <phoneticPr fontId="1" type="noConversion"/>
  </si>
  <si>
    <t>CAIM</t>
    <phoneticPr fontId="1" type="noConversion"/>
  </si>
  <si>
    <t>CAIU</t>
    <phoneticPr fontId="1" type="noConversion"/>
  </si>
  <si>
    <t>CAIL</t>
    <phoneticPr fontId="1" type="noConversion"/>
  </si>
  <si>
    <t>Force</t>
  </si>
  <si>
    <t>Nodal</t>
    <phoneticPr fontId="1" type="noConversion"/>
  </si>
  <si>
    <t xml:space="preserve"> Node 500001</t>
    <phoneticPr fontId="1" type="noConversion"/>
  </si>
  <si>
    <t>Chain</t>
    <phoneticPr fontId="1" type="noConversion"/>
  </si>
  <si>
    <t>coord 0</t>
    <phoneticPr fontId="1" type="noConversion"/>
  </si>
  <si>
    <t>CS</t>
    <phoneticPr fontId="1" type="noConversion"/>
  </si>
  <si>
    <t>CJU</t>
    <phoneticPr fontId="1" type="noConversion"/>
  </si>
  <si>
    <t xml:space="preserve"> Node 500001:500007</t>
    <phoneticPr fontId="1" type="noConversion"/>
  </si>
  <si>
    <t>Create</t>
  </si>
  <si>
    <t>Create</t>
    <phoneticPr fontId="1" type="noConversion"/>
  </si>
  <si>
    <t>Modify</t>
    <phoneticPr fontId="1" type="noConversion"/>
  </si>
  <si>
    <t>Force</t>
    <phoneticPr fontId="1" type="noConversion"/>
  </si>
  <si>
    <t>CID Distributed Load</t>
    <phoneticPr fontId="1" type="noConversion"/>
  </si>
  <si>
    <t>Total Load</t>
    <phoneticPr fontId="1" type="noConversion"/>
  </si>
  <si>
    <t>Inertia Load</t>
    <phoneticPr fontId="1" type="noConversion"/>
  </si>
  <si>
    <t>Chain Line</t>
    <phoneticPr fontId="1" type="noConversion"/>
  </si>
  <si>
    <t>Chain Locker</t>
    <phoneticPr fontId="1" type="noConversion"/>
  </si>
  <si>
    <t>Rail Line</t>
    <phoneticPr fontId="1" type="noConversion"/>
  </si>
  <si>
    <t>Chain Handling System Ssupport</t>
    <phoneticPr fontId="1" type="noConversion"/>
  </si>
  <si>
    <t>Chain Jack Unit</t>
    <phoneticPr fontId="1" type="noConversion"/>
  </si>
  <si>
    <t>Chain Stopper</t>
    <phoneticPr fontId="1" type="noConversion"/>
  </si>
  <si>
    <t>acc0</t>
    <phoneticPr fontId="1" type="noConversion"/>
  </si>
  <si>
    <t>acc45</t>
    <phoneticPr fontId="1" type="noConversion"/>
  </si>
  <si>
    <t>acc90</t>
    <phoneticPr fontId="1" type="noConversion"/>
  </si>
  <si>
    <t>acc135</t>
    <phoneticPr fontId="1" type="noConversion"/>
  </si>
  <si>
    <t>acc180</t>
    <phoneticPr fontId="1" type="noConversion"/>
  </si>
  <si>
    <t>CLO</t>
    <phoneticPr fontId="1" type="noConversion"/>
  </si>
  <si>
    <t>ChainO</t>
    <phoneticPr fontId="1" type="noConversion"/>
  </si>
  <si>
    <t>CHSSO</t>
    <phoneticPr fontId="1" type="noConversion"/>
  </si>
  <si>
    <t>CJUO</t>
    <phoneticPr fontId="1" type="noConversion"/>
  </si>
  <si>
    <t>CSO</t>
    <phoneticPr fontId="1" type="noConversion"/>
  </si>
  <si>
    <t>acc45</t>
    <phoneticPr fontId="1" type="noConversion"/>
  </si>
  <si>
    <t>acc90</t>
    <phoneticPr fontId="1" type="noConversion"/>
  </si>
  <si>
    <t>acc135</t>
    <phoneticPr fontId="1" type="noConversion"/>
  </si>
  <si>
    <t>acc180</t>
    <phoneticPr fontId="1" type="noConversion"/>
  </si>
  <si>
    <t>G:WG</t>
    <phoneticPr fontId="1" type="noConversion"/>
  </si>
  <si>
    <t>G:Girder</t>
    <phoneticPr fontId="1" type="noConversion"/>
  </si>
  <si>
    <t>G:Web</t>
    <phoneticPr fontId="1" type="noConversion"/>
  </si>
  <si>
    <t>x</t>
    <phoneticPr fontId="1" type="noConversion"/>
  </si>
  <si>
    <t>Rail</t>
    <phoneticPr fontId="1" type="noConversion"/>
  </si>
  <si>
    <t>CL</t>
    <phoneticPr fontId="1" type="noConversion"/>
  </si>
  <si>
    <t>CHSS</t>
    <phoneticPr fontId="1" type="noConversion"/>
  </si>
  <si>
    <t>Rail1O</t>
    <phoneticPr fontId="1" type="noConversion"/>
  </si>
  <si>
    <t>Rail2O</t>
    <phoneticPr fontId="1" type="noConversion"/>
  </si>
  <si>
    <t>`</t>
    <phoneticPr fontId="1" type="noConversion"/>
  </si>
  <si>
    <t>350 x 350 x 12 x 19</t>
    <phoneticPr fontId="1" type="noConversion"/>
  </si>
  <si>
    <t>Pm</t>
    <phoneticPr fontId="1" type="noConversion"/>
  </si>
  <si>
    <t>o0</t>
    <phoneticPr fontId="1" type="noConversion"/>
  </si>
  <si>
    <t>o45</t>
    <phoneticPr fontId="1" type="noConversion"/>
  </si>
  <si>
    <t>o90</t>
    <phoneticPr fontId="1" type="noConversion"/>
  </si>
  <si>
    <t>o135</t>
    <phoneticPr fontId="1" type="noConversion"/>
  </si>
  <si>
    <t>o180</t>
    <phoneticPr fontId="1" type="noConversion"/>
  </si>
  <si>
    <t>e0</t>
    <phoneticPr fontId="1" type="noConversion"/>
  </si>
  <si>
    <t>e45</t>
    <phoneticPr fontId="1" type="noConversion"/>
  </si>
  <si>
    <t>e90</t>
    <phoneticPr fontId="1" type="noConversion"/>
  </si>
  <si>
    <t>e135</t>
    <phoneticPr fontId="1" type="noConversion"/>
  </si>
  <si>
    <t>e180</t>
    <phoneticPr fontId="1" type="noConversion"/>
  </si>
  <si>
    <t>2D</t>
    <phoneticPr fontId="1" type="noConversion"/>
  </si>
  <si>
    <t>1x</t>
    <phoneticPr fontId="1" type="noConversion"/>
  </si>
  <si>
    <t>2x</t>
  </si>
  <si>
    <t>Node 11242852 11242860 11242867 11242875</t>
    <phoneticPr fontId="1" type="noConversion"/>
  </si>
  <si>
    <t>Node 11242852 11242860 11242867 11242875</t>
    <phoneticPr fontId="1" type="noConversion"/>
  </si>
  <si>
    <t>Node 11242777 11242785 11242792 11242800 11242807 11242815 11242822 11242830 11242837 11242845 11242852 11242860</t>
    <phoneticPr fontId="1" type="noConversion"/>
  </si>
  <si>
    <t>Node 11242867 11242875 11242762 11242770</t>
    <phoneticPr fontId="1" type="noConversion"/>
  </si>
  <si>
    <t>Deck</t>
    <phoneticPr fontId="1" type="noConversion"/>
  </si>
  <si>
    <t>LiveLoad</t>
    <phoneticPr fontId="1" type="noConversion"/>
  </si>
  <si>
    <t>G:BALCONY_DECK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</si>
</sst>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00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name val="HY중고딕"/>
      <family val="1"/>
      <charset val="129"/>
    </font>
    <font>
      <sz val="10"/>
      <color theme="1"/>
      <name val="맑은 고딕"/>
      <family val="2"/>
      <charset val="129"/>
      <scheme val="minor"/>
    </font>
    <font>
      <sz val="11"/>
      <color rgb="FF000000"/>
      <name val="Times New Roman"/>
      <family val="1"/>
    </font>
    <font>
      <sz val="11"/>
      <color rgb="FF000000"/>
      <name val="맑은 고딕"/>
      <family val="3"/>
      <charset val="129"/>
    </font>
    <font>
      <b/>
      <sz val="10"/>
      <color theme="4"/>
      <name val="맑은 고딕"/>
      <family val="3"/>
      <charset val="129"/>
      <scheme val="minor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17">
    <xf numFmtId="0" fontId="0" fillId="0" borderId="0" xfId="0">
      <alignment vertical="center"/>
    </xf>
    <xf numFmtId="0" fontId="3" fillId="4" borderId="0" xfId="0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0" fillId="0" borderId="0" xfId="0" applyNumberFormat="1">
      <alignment vertical="center"/>
    </xf>
    <xf numFmtId="0" fontId="13" fillId="0" borderId="0" xfId="0" applyFont="1" applyFill="1" applyBorder="1" applyAlignment="1">
      <alignment horizontal="center" vertical="center" wrapText="1" readingOrder="1"/>
    </xf>
    <xf numFmtId="0" fontId="12" fillId="0" borderId="0" xfId="0" applyFont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177" fontId="5" fillId="0" borderId="0" xfId="1" applyNumberFormat="1" applyFont="1" applyFill="1" applyBorder="1" applyAlignment="1">
      <alignment horizont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3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 readingOrder="1"/>
    </xf>
    <xf numFmtId="0" fontId="14" fillId="0" borderId="8" xfId="0" applyFont="1" applyBorder="1" applyAlignment="1">
      <alignment horizontal="center" vertical="center" wrapText="1" readingOrder="1"/>
    </xf>
    <xf numFmtId="0" fontId="14" fillId="0" borderId="9" xfId="0" applyFont="1" applyBorder="1" applyAlignment="1">
      <alignment horizontal="center" vertical="center" wrapText="1" readingOrder="1"/>
    </xf>
    <xf numFmtId="0" fontId="14" fillId="0" borderId="10" xfId="0" applyFont="1" applyBorder="1" applyAlignment="1">
      <alignment horizontal="center" vertical="center" wrapText="1" readingOrder="1"/>
    </xf>
    <xf numFmtId="0" fontId="14" fillId="0" borderId="11" xfId="0" applyFont="1" applyBorder="1" applyAlignment="1">
      <alignment horizontal="center" vertical="center" wrapText="1" readingOrder="1"/>
    </xf>
    <xf numFmtId="0" fontId="14" fillId="0" borderId="12" xfId="0" applyFont="1" applyBorder="1" applyAlignment="1">
      <alignment horizontal="center" vertical="center" wrapText="1" readingOrder="1"/>
    </xf>
    <xf numFmtId="0" fontId="14" fillId="0" borderId="13" xfId="0" applyFont="1" applyBorder="1" applyAlignment="1">
      <alignment horizontal="center" vertical="center" wrapText="1" readingOrder="1"/>
    </xf>
    <xf numFmtId="0" fontId="14" fillId="0" borderId="14" xfId="0" applyFont="1" applyBorder="1" applyAlignment="1">
      <alignment horizontal="center" vertical="center" wrapText="1" readingOrder="1"/>
    </xf>
    <xf numFmtId="0" fontId="14" fillId="0" borderId="15" xfId="0" applyFont="1" applyBorder="1" applyAlignment="1">
      <alignment horizontal="center" vertical="center" wrapText="1" readingOrder="1"/>
    </xf>
    <xf numFmtId="0" fontId="14" fillId="0" borderId="0" xfId="0" applyFont="1" applyFill="1" applyBorder="1" applyAlignment="1">
      <alignment horizontal="center" vertical="center" wrapText="1" readingOrder="1"/>
    </xf>
    <xf numFmtId="0" fontId="15" fillId="5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 wrapText="1"/>
    </xf>
    <xf numFmtId="0" fontId="12" fillId="4" borderId="0" xfId="0" applyFont="1" applyFill="1">
      <alignment vertical="center"/>
    </xf>
    <xf numFmtId="0" fontId="4" fillId="4" borderId="0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3" fillId="9" borderId="0" xfId="0" applyFont="1" applyFill="1" applyAlignment="1">
      <alignment vertical="center"/>
    </xf>
    <xf numFmtId="0" fontId="16" fillId="9" borderId="0" xfId="0" applyFont="1" applyFill="1" applyBorder="1" applyAlignment="1">
      <alignment horizontal="center" vertical="center" wrapText="1"/>
    </xf>
    <xf numFmtId="0" fontId="12" fillId="9" borderId="0" xfId="0" applyFont="1" applyFill="1">
      <alignment vertical="center"/>
    </xf>
    <xf numFmtId="0" fontId="3" fillId="9" borderId="0" xfId="0" applyFont="1" applyFill="1">
      <alignment vertical="center"/>
    </xf>
    <xf numFmtId="0" fontId="4" fillId="9" borderId="0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16" fillId="11" borderId="0" xfId="0" applyFont="1" applyFill="1" applyBorder="1" applyAlignment="1">
      <alignment horizontal="center" vertical="center" wrapText="1"/>
    </xf>
    <xf numFmtId="0" fontId="3" fillId="11" borderId="0" xfId="0" applyFont="1" applyFill="1">
      <alignment vertical="center"/>
    </xf>
    <xf numFmtId="0" fontId="4" fillId="11" borderId="0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center" vertical="center" wrapText="1"/>
    </xf>
    <xf numFmtId="0" fontId="12" fillId="8" borderId="0" xfId="0" applyFont="1" applyFill="1">
      <alignment vertical="center"/>
    </xf>
    <xf numFmtId="0" fontId="3" fillId="8" borderId="0" xfId="0" applyFont="1" applyFill="1">
      <alignment vertical="center"/>
    </xf>
    <xf numFmtId="0" fontId="4" fillId="8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3" fillId="3" borderId="0" xfId="0" applyFont="1" applyFill="1">
      <alignment vertical="center"/>
    </xf>
    <xf numFmtId="0" fontId="4" fillId="3" borderId="0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3" fillId="10" borderId="0" xfId="0" applyFont="1" applyFill="1" applyAlignment="1">
      <alignment vertical="center"/>
    </xf>
    <xf numFmtId="0" fontId="16" fillId="10" borderId="0" xfId="0" applyFont="1" applyFill="1" applyBorder="1" applyAlignment="1">
      <alignment horizontal="center" vertical="center" wrapText="1"/>
    </xf>
    <xf numFmtId="0" fontId="3" fillId="10" borderId="0" xfId="0" applyFont="1" applyFill="1">
      <alignment vertical="center"/>
    </xf>
    <xf numFmtId="0" fontId="4" fillId="10" borderId="0" xfId="0" applyFont="1" applyFill="1" applyBorder="1" applyAlignment="1">
      <alignment horizontal="center" vertical="center"/>
    </xf>
    <xf numFmtId="1" fontId="3" fillId="3" borderId="0" xfId="0" applyNumberFormat="1" applyFont="1" applyFill="1" applyAlignment="1">
      <alignment vertical="center"/>
    </xf>
    <xf numFmtId="1" fontId="3" fillId="11" borderId="0" xfId="0" applyNumberFormat="1" applyFont="1" applyFill="1" applyAlignment="1">
      <alignment vertical="center"/>
    </xf>
    <xf numFmtId="1" fontId="3" fillId="10" borderId="0" xfId="0" applyNumberFormat="1" applyFont="1" applyFill="1" applyAlignment="1">
      <alignment vertical="center"/>
    </xf>
    <xf numFmtId="176" fontId="12" fillId="4" borderId="0" xfId="0" applyNumberFormat="1" applyFont="1" applyFill="1">
      <alignment vertical="center"/>
    </xf>
    <xf numFmtId="1" fontId="12" fillId="4" borderId="0" xfId="0" applyNumberFormat="1" applyFont="1" applyFill="1">
      <alignment vertical="center"/>
    </xf>
    <xf numFmtId="1" fontId="3" fillId="9" borderId="0" xfId="0" applyNumberFormat="1" applyFont="1" applyFill="1" applyAlignment="1">
      <alignment vertical="center"/>
    </xf>
    <xf numFmtId="176" fontId="3" fillId="10" borderId="0" xfId="0" applyNumberFormat="1" applyFont="1" applyFill="1" applyAlignment="1">
      <alignment horizontal="center" vertical="center"/>
    </xf>
    <xf numFmtId="176" fontId="12" fillId="8" borderId="0" xfId="0" applyNumberFormat="1" applyFont="1" applyFill="1">
      <alignment vertical="center"/>
    </xf>
    <xf numFmtId="176" fontId="12" fillId="9" borderId="0" xfId="0" applyNumberFormat="1" applyFont="1" applyFill="1">
      <alignment vertical="center"/>
    </xf>
    <xf numFmtId="176" fontId="3" fillId="9" borderId="0" xfId="0" applyNumberFormat="1" applyFont="1" applyFill="1" applyAlignment="1">
      <alignment vertical="center"/>
    </xf>
    <xf numFmtId="176" fontId="3" fillId="3" borderId="0" xfId="0" applyNumberFormat="1" applyFont="1" applyFill="1" applyAlignment="1">
      <alignment vertical="center"/>
    </xf>
    <xf numFmtId="176" fontId="3" fillId="11" borderId="0" xfId="0" applyNumberFormat="1" applyFont="1" applyFill="1" applyAlignment="1">
      <alignment vertical="center"/>
    </xf>
    <xf numFmtId="176" fontId="3" fillId="10" borderId="0" xfId="0" applyNumberFormat="1" applyFont="1" applyFill="1" applyAlignment="1">
      <alignment vertical="center"/>
    </xf>
    <xf numFmtId="176" fontId="16" fillId="4" borderId="0" xfId="0" applyNumberFormat="1" applyFont="1" applyFill="1" applyBorder="1" applyAlignment="1">
      <alignment horizontal="center" vertical="center" wrapText="1"/>
    </xf>
    <xf numFmtId="176" fontId="16" fillId="8" borderId="0" xfId="0" applyNumberFormat="1" applyFont="1" applyFill="1" applyBorder="1" applyAlignment="1">
      <alignment horizontal="center" vertical="center" wrapText="1"/>
    </xf>
    <xf numFmtId="176" fontId="16" fillId="9" borderId="0" xfId="0" applyNumberFormat="1" applyFont="1" applyFill="1" applyBorder="1" applyAlignment="1">
      <alignment horizontal="center" vertical="center" wrapText="1"/>
    </xf>
    <xf numFmtId="176" fontId="16" fillId="3" borderId="0" xfId="0" applyNumberFormat="1" applyFont="1" applyFill="1" applyBorder="1" applyAlignment="1">
      <alignment horizontal="center" vertical="center" wrapText="1"/>
    </xf>
    <xf numFmtId="176" fontId="16" fillId="11" borderId="0" xfId="0" applyNumberFormat="1" applyFont="1" applyFill="1" applyBorder="1" applyAlignment="1">
      <alignment horizontal="center" vertical="center" wrapText="1"/>
    </xf>
    <xf numFmtId="176" fontId="16" fillId="10" borderId="0" xfId="0" applyNumberFormat="1" applyFont="1" applyFill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/>
    </xf>
    <xf numFmtId="176" fontId="12" fillId="0" borderId="0" xfId="0" applyNumberFormat="1" applyFo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NodalLoad">
    <pageSetUpPr fitToPage="1"/>
  </sheetPr>
  <dimension ref="A1:U97"/>
  <sheetViews>
    <sheetView tabSelected="1" topLeftCell="A37" zoomScale="115" zoomScaleNormal="115" workbookViewId="0">
      <selection activeCell="K91" sqref="K91"/>
    </sheetView>
  </sheetViews>
  <sheetFormatPr defaultColWidth="9" defaultRowHeight="13.5" x14ac:dyDescent="0.3"/>
  <cols>
    <col min="1" max="1" width="14.125" style="12" customWidth="1"/>
    <col min="2" max="2" width="10.875" style="7" customWidth="1"/>
    <col min="3" max="3" width="9.375" style="7" customWidth="1"/>
    <col min="4" max="4" width="9" style="7"/>
    <col min="5" max="5" width="13.375" style="7" customWidth="1"/>
    <col min="6" max="6" width="9.125" style="7" customWidth="1"/>
    <col min="7" max="7" width="17.5" style="7" customWidth="1"/>
    <col min="8" max="8" width="7.5" style="7" customWidth="1"/>
    <col min="9" max="17" width="9.125" style="7" customWidth="1"/>
    <col min="18" max="18" width="9.125" style="4" customWidth="1"/>
    <col min="19" max="19" width="8" style="4" customWidth="1"/>
    <col min="20" max="20" width="11.875" style="1" customWidth="1"/>
    <col min="21" max="21" width="20.625" style="1" customWidth="1"/>
    <col min="22" max="16384" width="9" style="1"/>
  </cols>
  <sheetData>
    <row r="1" spans="1:21" ht="28.5" customHeight="1" x14ac:dyDescent="0.3">
      <c r="A1" s="9" t="s">
        <v>18</v>
      </c>
      <c r="B1" s="13"/>
      <c r="C1" s="13"/>
      <c r="D1" s="10"/>
      <c r="E1" s="2" t="s">
        <v>0</v>
      </c>
      <c r="F1" s="3" t="s">
        <v>73</v>
      </c>
      <c r="G1" s="13"/>
      <c r="H1" s="41" t="s">
        <v>74</v>
      </c>
      <c r="I1" s="41" t="s">
        <v>75</v>
      </c>
      <c r="J1" s="41" t="s">
        <v>76</v>
      </c>
      <c r="K1" s="41" t="s">
        <v>77</v>
      </c>
      <c r="L1" s="41" t="s">
        <v>78</v>
      </c>
      <c r="M1" s="41" t="s">
        <v>79</v>
      </c>
      <c r="N1" s="13"/>
      <c r="O1" s="13"/>
      <c r="P1" s="13"/>
      <c r="Q1" s="13"/>
      <c r="R1" s="13"/>
      <c r="S1" s="13"/>
      <c r="T1" s="13"/>
      <c r="U1" s="13"/>
    </row>
    <row r="2" spans="1:21" x14ac:dyDescent="0.3">
      <c r="A2" s="108" t="s">
        <v>17</v>
      </c>
      <c r="B2" s="111" t="s">
        <v>19</v>
      </c>
      <c r="C2" s="111" t="s">
        <v>21</v>
      </c>
      <c r="D2" s="110" t="s">
        <v>1</v>
      </c>
      <c r="E2" s="110" t="s">
        <v>2</v>
      </c>
      <c r="F2" s="110" t="s">
        <v>4</v>
      </c>
      <c r="G2" s="110" t="s">
        <v>5</v>
      </c>
      <c r="H2" s="112" t="s">
        <v>44</v>
      </c>
      <c r="I2" s="114" t="s">
        <v>13</v>
      </c>
      <c r="J2" s="115"/>
      <c r="K2" s="116"/>
      <c r="L2" s="110" t="s">
        <v>14</v>
      </c>
      <c r="M2" s="110"/>
      <c r="N2" s="110"/>
      <c r="O2" s="110" t="s">
        <v>15</v>
      </c>
      <c r="P2" s="110"/>
      <c r="Q2" s="110"/>
      <c r="R2" s="110" t="s">
        <v>16</v>
      </c>
      <c r="S2" s="110"/>
      <c r="T2" s="110"/>
      <c r="U2" s="110" t="s">
        <v>3</v>
      </c>
    </row>
    <row r="3" spans="1:21" x14ac:dyDescent="0.3">
      <c r="A3" s="109"/>
      <c r="B3" s="111"/>
      <c r="C3" s="111"/>
      <c r="D3" s="110"/>
      <c r="E3" s="110"/>
      <c r="F3" s="110"/>
      <c r="G3" s="110"/>
      <c r="H3" s="113"/>
      <c r="I3" s="16" t="s">
        <v>7</v>
      </c>
      <c r="J3" s="8" t="s">
        <v>8</v>
      </c>
      <c r="K3" s="8" t="s">
        <v>9</v>
      </c>
      <c r="L3" s="8" t="s">
        <v>7</v>
      </c>
      <c r="M3" s="8" t="s">
        <v>8</v>
      </c>
      <c r="N3" s="8" t="s">
        <v>10</v>
      </c>
      <c r="O3" s="8" t="s">
        <v>7</v>
      </c>
      <c r="P3" s="8" t="s">
        <v>8</v>
      </c>
      <c r="Q3" s="8" t="s">
        <v>11</v>
      </c>
      <c r="R3" s="8" t="s">
        <v>7</v>
      </c>
      <c r="S3" s="8" t="s">
        <v>8</v>
      </c>
      <c r="T3" s="8" t="s">
        <v>12</v>
      </c>
      <c r="U3" s="110"/>
    </row>
    <row r="4" spans="1:21" x14ac:dyDescent="0.3">
      <c r="A4" s="12" t="s">
        <v>65</v>
      </c>
      <c r="B4" s="12" t="s">
        <v>66</v>
      </c>
      <c r="C4" s="12"/>
      <c r="D4" s="43" t="s">
        <v>105</v>
      </c>
      <c r="E4" s="43" t="s">
        <v>103</v>
      </c>
      <c r="F4" s="11" t="s">
        <v>6</v>
      </c>
      <c r="G4" s="15" t="s">
        <v>125</v>
      </c>
      <c r="H4" s="7">
        <v>9810</v>
      </c>
      <c r="I4" s="28"/>
      <c r="J4" s="28"/>
      <c r="K4" s="7">
        <f>-30/4</f>
        <v>-7.5</v>
      </c>
      <c r="L4" s="21"/>
      <c r="M4" s="21"/>
      <c r="N4" s="21"/>
      <c r="T4" s="4"/>
      <c r="U4" s="18" t="s">
        <v>81</v>
      </c>
    </row>
    <row r="5" spans="1:21" x14ac:dyDescent="0.3">
      <c r="A5" s="12" t="s">
        <v>65</v>
      </c>
      <c r="B5" s="12" t="s">
        <v>66</v>
      </c>
      <c r="C5" s="12"/>
      <c r="D5" s="44" t="s">
        <v>68</v>
      </c>
      <c r="E5" s="44" t="s">
        <v>103</v>
      </c>
      <c r="F5" s="11" t="s">
        <v>6</v>
      </c>
      <c r="G5" s="15" t="s">
        <v>126</v>
      </c>
      <c r="H5" s="7">
        <v>9810</v>
      </c>
      <c r="I5" s="28"/>
      <c r="J5" s="28"/>
      <c r="K5" s="7">
        <f>-87/4</f>
        <v>-21.75</v>
      </c>
      <c r="L5" s="21"/>
      <c r="M5" s="21"/>
      <c r="N5" s="21"/>
      <c r="T5" s="4"/>
      <c r="U5" s="18" t="s">
        <v>80</v>
      </c>
    </row>
    <row r="6" spans="1:21" x14ac:dyDescent="0.3">
      <c r="A6" s="12" t="s">
        <v>65</v>
      </c>
      <c r="B6" s="12" t="s">
        <v>66</v>
      </c>
      <c r="C6" s="12"/>
      <c r="D6" s="48" t="s">
        <v>104</v>
      </c>
      <c r="E6" s="48" t="s">
        <v>123</v>
      </c>
      <c r="F6" s="11" t="s">
        <v>6</v>
      </c>
      <c r="G6" s="63" t="s">
        <v>127</v>
      </c>
      <c r="H6" s="7">
        <v>9810</v>
      </c>
      <c r="I6" s="28"/>
      <c r="J6" s="28"/>
      <c r="K6" s="28">
        <v>-1</v>
      </c>
      <c r="L6" s="107"/>
      <c r="M6" s="21"/>
      <c r="N6" s="21"/>
      <c r="T6" s="4"/>
      <c r="U6" s="18" t="s">
        <v>82</v>
      </c>
    </row>
    <row r="7" spans="1:21" x14ac:dyDescent="0.3">
      <c r="A7" s="12" t="s">
        <v>65</v>
      </c>
      <c r="B7" s="12" t="s">
        <v>66</v>
      </c>
      <c r="C7" s="12"/>
      <c r="D7" s="48" t="s">
        <v>104</v>
      </c>
      <c r="E7" s="48" t="s">
        <v>124</v>
      </c>
      <c r="F7" s="11" t="s">
        <v>6</v>
      </c>
      <c r="G7" s="63" t="s">
        <v>128</v>
      </c>
      <c r="H7" s="7">
        <v>9810</v>
      </c>
      <c r="I7" s="28"/>
      <c r="J7" s="28"/>
      <c r="K7" s="28">
        <v>-0.5</v>
      </c>
      <c r="L7" s="107"/>
      <c r="M7" s="21"/>
      <c r="N7" s="21"/>
      <c r="T7" s="4"/>
      <c r="U7" s="18"/>
    </row>
    <row r="8" spans="1:21" x14ac:dyDescent="0.3">
      <c r="A8" s="12" t="s">
        <v>65</v>
      </c>
      <c r="B8" s="12" t="s">
        <v>66</v>
      </c>
      <c r="C8" s="12"/>
      <c r="D8" s="50" t="s">
        <v>106</v>
      </c>
      <c r="E8" s="50" t="s">
        <v>103</v>
      </c>
      <c r="F8" s="11" t="s">
        <v>69</v>
      </c>
      <c r="G8" s="15" t="s">
        <v>67</v>
      </c>
      <c r="H8" s="7">
        <v>9810</v>
      </c>
      <c r="I8" s="28"/>
      <c r="J8" s="28"/>
      <c r="K8" s="7">
        <v>-30</v>
      </c>
      <c r="L8" s="21"/>
      <c r="M8" s="21"/>
      <c r="N8" s="21"/>
      <c r="T8" s="4"/>
      <c r="U8" s="42" t="s">
        <v>83</v>
      </c>
    </row>
    <row r="9" spans="1:21" x14ac:dyDescent="0.3">
      <c r="A9" s="12" t="s">
        <v>65</v>
      </c>
      <c r="B9" s="12" t="s">
        <v>66</v>
      </c>
      <c r="C9" s="12"/>
      <c r="D9" s="53" t="s">
        <v>71</v>
      </c>
      <c r="E9" s="53" t="s">
        <v>103</v>
      </c>
      <c r="F9" s="11" t="s">
        <v>6</v>
      </c>
      <c r="G9" s="15" t="s">
        <v>67</v>
      </c>
      <c r="H9" s="7">
        <v>9810</v>
      </c>
      <c r="I9" s="28"/>
      <c r="J9" s="28"/>
      <c r="K9" s="7">
        <v>-15</v>
      </c>
      <c r="L9" s="21"/>
      <c r="M9" s="21"/>
      <c r="N9" s="21"/>
      <c r="T9" s="4"/>
      <c r="U9" s="18" t="s">
        <v>84</v>
      </c>
    </row>
    <row r="10" spans="1:21" x14ac:dyDescent="0.3">
      <c r="A10" s="12" t="s">
        <v>65</v>
      </c>
      <c r="B10" s="12" t="s">
        <v>66</v>
      </c>
      <c r="C10" s="12"/>
      <c r="D10" s="52" t="s">
        <v>70</v>
      </c>
      <c r="E10" s="52" t="s">
        <v>103</v>
      </c>
      <c r="F10" s="11" t="s">
        <v>6</v>
      </c>
      <c r="G10" s="15" t="s">
        <v>72</v>
      </c>
      <c r="H10" s="7">
        <v>9810</v>
      </c>
      <c r="I10" s="28"/>
      <c r="J10" s="28"/>
      <c r="K10" s="7">
        <v>-0.629</v>
      </c>
      <c r="L10" s="21"/>
      <c r="M10" s="21"/>
      <c r="N10" s="21"/>
      <c r="T10" s="4"/>
      <c r="U10" s="18" t="s">
        <v>85</v>
      </c>
    </row>
    <row r="11" spans="1:21" x14ac:dyDescent="0.3">
      <c r="A11" s="56" t="s">
        <v>65</v>
      </c>
      <c r="B11" s="56" t="s">
        <v>66</v>
      </c>
      <c r="C11" s="56"/>
      <c r="D11" s="57" t="s">
        <v>91</v>
      </c>
      <c r="E11" s="56" t="s">
        <v>86</v>
      </c>
      <c r="F11" s="58" t="s">
        <v>6</v>
      </c>
      <c r="G11" s="15" t="s">
        <v>125</v>
      </c>
      <c r="H11" s="56">
        <f>30000/4</f>
        <v>7500</v>
      </c>
      <c r="I11" s="59">
        <v>0.124</v>
      </c>
      <c r="J11" s="59">
        <v>5.0000000000000001E-3</v>
      </c>
      <c r="K11" s="100">
        <v>-0.29999999999999893</v>
      </c>
      <c r="L11" s="90"/>
      <c r="M11" s="60"/>
      <c r="N11" s="60"/>
      <c r="O11" s="56"/>
      <c r="P11" s="56"/>
      <c r="Q11" s="56"/>
      <c r="R11" s="1"/>
      <c r="S11" s="1"/>
      <c r="U11" s="61"/>
    </row>
    <row r="12" spans="1:21" x14ac:dyDescent="0.3">
      <c r="A12" s="56" t="s">
        <v>65</v>
      </c>
      <c r="B12" s="56" t="s">
        <v>66</v>
      </c>
      <c r="C12" s="56"/>
      <c r="D12" s="57" t="s">
        <v>91</v>
      </c>
      <c r="E12" s="57" t="s">
        <v>87</v>
      </c>
      <c r="F12" s="58" t="s">
        <v>69</v>
      </c>
      <c r="G12" s="15" t="s">
        <v>125</v>
      </c>
      <c r="H12" s="56">
        <f t="shared" ref="H12:H15" si="0">30000/4</f>
        <v>7500</v>
      </c>
      <c r="I12" s="59">
        <v>0.121</v>
      </c>
      <c r="J12" s="59">
        <v>0.14899999999999999</v>
      </c>
      <c r="K12" s="100">
        <v>-0.3279999999999994</v>
      </c>
      <c r="L12" s="90"/>
      <c r="M12" s="91"/>
      <c r="N12" s="60"/>
      <c r="O12" s="56"/>
      <c r="P12" s="56"/>
      <c r="Q12" s="56"/>
      <c r="R12" s="1"/>
      <c r="S12" s="1"/>
      <c r="U12" s="61"/>
    </row>
    <row r="13" spans="1:21" x14ac:dyDescent="0.3">
      <c r="A13" s="56" t="s">
        <v>65</v>
      </c>
      <c r="B13" s="56" t="s">
        <v>66</v>
      </c>
      <c r="C13" s="56"/>
      <c r="D13" s="57" t="s">
        <v>91</v>
      </c>
      <c r="E13" s="57" t="s">
        <v>88</v>
      </c>
      <c r="F13" s="58" t="s">
        <v>69</v>
      </c>
      <c r="G13" s="15" t="s">
        <v>125</v>
      </c>
      <c r="H13" s="56">
        <f t="shared" si="0"/>
        <v>7500</v>
      </c>
      <c r="I13" s="59">
        <v>0.04</v>
      </c>
      <c r="J13" s="59">
        <v>0.77400000000000002</v>
      </c>
      <c r="K13" s="100">
        <v>-1.1399999999999988</v>
      </c>
      <c r="L13" s="90"/>
      <c r="M13" s="60"/>
      <c r="N13" s="60"/>
      <c r="O13" s="56"/>
      <c r="P13" s="56"/>
      <c r="Q13" s="56"/>
      <c r="R13" s="1"/>
      <c r="S13" s="1"/>
      <c r="U13" s="61"/>
    </row>
    <row r="14" spans="1:21" x14ac:dyDescent="0.3">
      <c r="A14" s="56" t="s">
        <v>65</v>
      </c>
      <c r="B14" s="56" t="s">
        <v>66</v>
      </c>
      <c r="C14" s="56"/>
      <c r="D14" s="57" t="s">
        <v>91</v>
      </c>
      <c r="E14" s="57" t="s">
        <v>89</v>
      </c>
      <c r="F14" s="58" t="s">
        <v>6</v>
      </c>
      <c r="G14" s="15" t="s">
        <v>125</v>
      </c>
      <c r="H14" s="56">
        <f t="shared" si="0"/>
        <v>7500</v>
      </c>
      <c r="I14" s="59">
        <v>-0.61499999999999999</v>
      </c>
      <c r="J14" s="59">
        <v>0.76200000000000001</v>
      </c>
      <c r="K14" s="100">
        <v>-1.2349999999999994</v>
      </c>
      <c r="L14" s="90"/>
      <c r="M14" s="91"/>
      <c r="N14" s="60"/>
      <c r="O14" s="56"/>
      <c r="P14" s="56"/>
      <c r="Q14" s="56"/>
      <c r="R14" s="1"/>
      <c r="S14" s="1"/>
      <c r="U14" s="61"/>
    </row>
    <row r="15" spans="1:21" x14ac:dyDescent="0.3">
      <c r="A15" s="56" t="s">
        <v>65</v>
      </c>
      <c r="B15" s="56" t="s">
        <v>66</v>
      </c>
      <c r="C15" s="56"/>
      <c r="D15" s="57" t="s">
        <v>91</v>
      </c>
      <c r="E15" s="57" t="s">
        <v>90</v>
      </c>
      <c r="F15" s="58" t="s">
        <v>6</v>
      </c>
      <c r="G15" s="15" t="s">
        <v>125</v>
      </c>
      <c r="H15" s="56">
        <f t="shared" si="0"/>
        <v>7500</v>
      </c>
      <c r="I15" s="59">
        <v>-0.316</v>
      </c>
      <c r="J15" s="59">
        <v>0.13200000000000001</v>
      </c>
      <c r="K15" s="100">
        <v>-0.53500000000000014</v>
      </c>
      <c r="L15" s="90"/>
      <c r="M15" s="60"/>
      <c r="N15" s="60"/>
      <c r="O15" s="56"/>
      <c r="P15" s="56"/>
      <c r="Q15" s="56"/>
      <c r="R15" s="1"/>
      <c r="S15" s="1"/>
      <c r="U15" s="61"/>
    </row>
    <row r="16" spans="1:21" s="75" customFormat="1" x14ac:dyDescent="0.3">
      <c r="A16" s="44" t="s">
        <v>65</v>
      </c>
      <c r="B16" s="44" t="s">
        <v>66</v>
      </c>
      <c r="C16" s="44"/>
      <c r="D16" s="45" t="s">
        <v>92</v>
      </c>
      <c r="E16" s="46" t="s">
        <v>86</v>
      </c>
      <c r="F16" s="72" t="s">
        <v>6</v>
      </c>
      <c r="G16" s="15" t="s">
        <v>125</v>
      </c>
      <c r="H16" s="44">
        <f>87000/4</f>
        <v>21750</v>
      </c>
      <c r="I16" s="73">
        <v>0.124</v>
      </c>
      <c r="J16" s="73">
        <v>5.0000000000000001E-3</v>
      </c>
      <c r="K16" s="101">
        <v>-0.29999999999999893</v>
      </c>
      <c r="L16" s="94"/>
      <c r="M16" s="74"/>
      <c r="N16" s="74"/>
      <c r="O16" s="44"/>
      <c r="P16" s="44"/>
      <c r="Q16" s="44"/>
      <c r="U16" s="76"/>
    </row>
    <row r="17" spans="1:21" s="75" customFormat="1" x14ac:dyDescent="0.3">
      <c r="A17" s="44" t="s">
        <v>65</v>
      </c>
      <c r="B17" s="44" t="s">
        <v>66</v>
      </c>
      <c r="C17" s="44"/>
      <c r="D17" s="47" t="s">
        <v>92</v>
      </c>
      <c r="E17" s="47" t="s">
        <v>87</v>
      </c>
      <c r="F17" s="72" t="s">
        <v>6</v>
      </c>
      <c r="G17" s="15" t="s">
        <v>125</v>
      </c>
      <c r="H17" s="44">
        <f t="shared" ref="H17:H20" si="1">87000/4</f>
        <v>21750</v>
      </c>
      <c r="I17" s="73">
        <v>0.121</v>
      </c>
      <c r="J17" s="73">
        <v>0.14899999999999999</v>
      </c>
      <c r="K17" s="101">
        <v>-0.3279999999999994</v>
      </c>
      <c r="L17" s="94"/>
      <c r="M17" s="74"/>
      <c r="N17" s="74"/>
      <c r="O17" s="44"/>
      <c r="P17" s="44"/>
      <c r="Q17" s="44"/>
      <c r="U17" s="76"/>
    </row>
    <row r="18" spans="1:21" s="75" customFormat="1" x14ac:dyDescent="0.3">
      <c r="A18" s="44" t="s">
        <v>65</v>
      </c>
      <c r="B18" s="44" t="s">
        <v>66</v>
      </c>
      <c r="C18" s="44"/>
      <c r="D18" s="47" t="s">
        <v>92</v>
      </c>
      <c r="E18" s="47" t="s">
        <v>88</v>
      </c>
      <c r="F18" s="72" t="s">
        <v>6</v>
      </c>
      <c r="G18" s="15" t="s">
        <v>125</v>
      </c>
      <c r="H18" s="44">
        <f t="shared" si="1"/>
        <v>21750</v>
      </c>
      <c r="I18" s="73">
        <v>0.04</v>
      </c>
      <c r="J18" s="73">
        <v>0.77400000000000002</v>
      </c>
      <c r="K18" s="101">
        <v>-1.1399999999999988</v>
      </c>
      <c r="L18" s="94"/>
      <c r="M18" s="74"/>
      <c r="N18" s="74"/>
      <c r="O18" s="44"/>
      <c r="P18" s="44"/>
      <c r="Q18" s="44"/>
      <c r="U18" s="76"/>
    </row>
    <row r="19" spans="1:21" s="75" customFormat="1" x14ac:dyDescent="0.3">
      <c r="A19" s="44" t="s">
        <v>65</v>
      </c>
      <c r="B19" s="44" t="s">
        <v>66</v>
      </c>
      <c r="C19" s="44"/>
      <c r="D19" s="47" t="s">
        <v>92</v>
      </c>
      <c r="E19" s="47" t="s">
        <v>89</v>
      </c>
      <c r="F19" s="72" t="s">
        <v>6</v>
      </c>
      <c r="G19" s="15" t="s">
        <v>125</v>
      </c>
      <c r="H19" s="44">
        <f t="shared" si="1"/>
        <v>21750</v>
      </c>
      <c r="I19" s="73">
        <v>-0.61499999999999999</v>
      </c>
      <c r="J19" s="73">
        <v>0.76200000000000001</v>
      </c>
      <c r="K19" s="101">
        <v>-1.2349999999999994</v>
      </c>
      <c r="L19" s="94"/>
      <c r="M19" s="74"/>
      <c r="N19" s="74"/>
      <c r="O19" s="44"/>
      <c r="P19" s="44"/>
      <c r="Q19" s="44"/>
      <c r="U19" s="76"/>
    </row>
    <row r="20" spans="1:21" s="75" customFormat="1" x14ac:dyDescent="0.3">
      <c r="A20" s="44" t="s">
        <v>65</v>
      </c>
      <c r="B20" s="44" t="s">
        <v>66</v>
      </c>
      <c r="C20" s="44"/>
      <c r="D20" s="47" t="s">
        <v>92</v>
      </c>
      <c r="E20" s="47" t="s">
        <v>90</v>
      </c>
      <c r="F20" s="72" t="s">
        <v>6</v>
      </c>
      <c r="G20" s="15" t="s">
        <v>125</v>
      </c>
      <c r="H20" s="44">
        <f t="shared" si="1"/>
        <v>21750</v>
      </c>
      <c r="I20" s="73">
        <v>-0.316</v>
      </c>
      <c r="J20" s="73">
        <v>0.13200000000000001</v>
      </c>
      <c r="K20" s="101">
        <v>-0.53500000000000014</v>
      </c>
      <c r="L20" s="94"/>
      <c r="M20" s="74"/>
      <c r="N20" s="74"/>
      <c r="O20" s="44"/>
      <c r="P20" s="44"/>
      <c r="Q20" s="44"/>
      <c r="U20" s="76"/>
    </row>
    <row r="21" spans="1:21" s="66" customFormat="1" x14ac:dyDescent="0.3">
      <c r="A21" s="48" t="s">
        <v>65</v>
      </c>
      <c r="B21" s="48" t="s">
        <v>66</v>
      </c>
      <c r="C21" s="48"/>
      <c r="D21" s="49" t="s">
        <v>107</v>
      </c>
      <c r="E21" s="48" t="s">
        <v>86</v>
      </c>
      <c r="F21" s="62" t="s">
        <v>6</v>
      </c>
      <c r="G21" s="63" t="s">
        <v>127</v>
      </c>
      <c r="H21" s="48">
        <v>1000</v>
      </c>
      <c r="I21" s="64">
        <v>0.124</v>
      </c>
      <c r="J21" s="64">
        <v>5.0000000000000001E-3</v>
      </c>
      <c r="K21" s="102">
        <v>-0.29999999999999893</v>
      </c>
      <c r="L21" s="95"/>
      <c r="M21" s="65"/>
      <c r="N21" s="65"/>
      <c r="O21" s="48"/>
      <c r="P21" s="48"/>
      <c r="Q21" s="48"/>
      <c r="U21" s="67"/>
    </row>
    <row r="22" spans="1:21" s="66" customFormat="1" x14ac:dyDescent="0.3">
      <c r="A22" s="48" t="s">
        <v>65</v>
      </c>
      <c r="B22" s="48" t="s">
        <v>66</v>
      </c>
      <c r="C22" s="48"/>
      <c r="D22" s="49" t="s">
        <v>107</v>
      </c>
      <c r="E22" s="49" t="s">
        <v>87</v>
      </c>
      <c r="F22" s="62" t="s">
        <v>6</v>
      </c>
      <c r="G22" s="63" t="s">
        <v>127</v>
      </c>
      <c r="H22" s="48">
        <v>1000</v>
      </c>
      <c r="I22" s="64">
        <v>0.121</v>
      </c>
      <c r="J22" s="64">
        <v>0.14899999999999999</v>
      </c>
      <c r="K22" s="102">
        <v>-0.3279999999999994</v>
      </c>
      <c r="L22" s="95"/>
      <c r="M22" s="65"/>
      <c r="N22" s="65"/>
      <c r="O22" s="48"/>
      <c r="P22" s="48"/>
      <c r="Q22" s="48"/>
      <c r="U22" s="67"/>
    </row>
    <row r="23" spans="1:21" s="66" customFormat="1" x14ac:dyDescent="0.3">
      <c r="A23" s="48" t="s">
        <v>65</v>
      </c>
      <c r="B23" s="48" t="s">
        <v>66</v>
      </c>
      <c r="C23" s="48"/>
      <c r="D23" s="49" t="s">
        <v>107</v>
      </c>
      <c r="E23" s="49" t="s">
        <v>88</v>
      </c>
      <c r="F23" s="62" t="s">
        <v>6</v>
      </c>
      <c r="G23" s="63" t="s">
        <v>127</v>
      </c>
      <c r="H23" s="48">
        <v>1000</v>
      </c>
      <c r="I23" s="64">
        <v>0.04</v>
      </c>
      <c r="J23" s="64">
        <v>0.77400000000000002</v>
      </c>
      <c r="K23" s="102">
        <v>-1.1399999999999988</v>
      </c>
      <c r="L23" s="95"/>
      <c r="M23" s="65"/>
      <c r="N23" s="65"/>
      <c r="O23" s="48"/>
      <c r="P23" s="48"/>
      <c r="Q23" s="48"/>
      <c r="U23" s="67"/>
    </row>
    <row r="24" spans="1:21" s="66" customFormat="1" x14ac:dyDescent="0.3">
      <c r="A24" s="48" t="s">
        <v>65</v>
      </c>
      <c r="B24" s="48" t="s">
        <v>66</v>
      </c>
      <c r="C24" s="48"/>
      <c r="D24" s="49" t="s">
        <v>107</v>
      </c>
      <c r="E24" s="49" t="s">
        <v>89</v>
      </c>
      <c r="F24" s="62" t="s">
        <v>6</v>
      </c>
      <c r="G24" s="63" t="s">
        <v>127</v>
      </c>
      <c r="H24" s="48">
        <v>1000</v>
      </c>
      <c r="I24" s="64">
        <v>-0.61499999999999999</v>
      </c>
      <c r="J24" s="64">
        <v>0.76200000000000001</v>
      </c>
      <c r="K24" s="102">
        <v>-1.2349999999999994</v>
      </c>
      <c r="L24" s="96"/>
      <c r="M24" s="92"/>
      <c r="N24" s="65"/>
      <c r="O24" s="48"/>
      <c r="P24" s="48"/>
      <c r="Q24" s="48"/>
      <c r="U24" s="67"/>
    </row>
    <row r="25" spans="1:21" s="66" customFormat="1" x14ac:dyDescent="0.3">
      <c r="A25" s="48" t="s">
        <v>65</v>
      </c>
      <c r="B25" s="48" t="s">
        <v>66</v>
      </c>
      <c r="C25" s="48"/>
      <c r="D25" s="49" t="s">
        <v>107</v>
      </c>
      <c r="E25" s="49" t="s">
        <v>90</v>
      </c>
      <c r="F25" s="62" t="s">
        <v>6</v>
      </c>
      <c r="G25" s="63" t="s">
        <v>127</v>
      </c>
      <c r="H25" s="48">
        <v>1000</v>
      </c>
      <c r="I25" s="64">
        <v>-0.316</v>
      </c>
      <c r="J25" s="64">
        <v>0.13200000000000001</v>
      </c>
      <c r="K25" s="102">
        <v>-0.53500000000000014</v>
      </c>
      <c r="L25" s="96"/>
      <c r="M25" s="92"/>
      <c r="N25" s="65"/>
      <c r="O25" s="48"/>
      <c r="P25" s="48"/>
      <c r="Q25" s="48"/>
      <c r="U25" s="67"/>
    </row>
    <row r="26" spans="1:21" s="66" customFormat="1" x14ac:dyDescent="0.3">
      <c r="A26" s="48" t="s">
        <v>65</v>
      </c>
      <c r="B26" s="48" t="s">
        <v>66</v>
      </c>
      <c r="C26" s="48"/>
      <c r="D26" s="49" t="s">
        <v>108</v>
      </c>
      <c r="E26" s="48" t="s">
        <v>86</v>
      </c>
      <c r="F26" s="62" t="s">
        <v>6</v>
      </c>
      <c r="G26" s="63" t="s">
        <v>128</v>
      </c>
      <c r="H26" s="48">
        <v>500</v>
      </c>
      <c r="I26" s="64">
        <v>0.124</v>
      </c>
      <c r="J26" s="64">
        <v>5.0000000000000001E-3</v>
      </c>
      <c r="K26" s="102">
        <v>-0.29999999999999893</v>
      </c>
      <c r="L26" s="96"/>
      <c r="M26" s="92"/>
      <c r="N26" s="65"/>
      <c r="O26" s="48"/>
      <c r="P26" s="48"/>
      <c r="Q26" s="48"/>
      <c r="U26" s="67"/>
    </row>
    <row r="27" spans="1:21" s="66" customFormat="1" x14ac:dyDescent="0.3">
      <c r="A27" s="48" t="s">
        <v>65</v>
      </c>
      <c r="B27" s="48" t="s">
        <v>66</v>
      </c>
      <c r="C27" s="48"/>
      <c r="D27" s="49" t="s">
        <v>108</v>
      </c>
      <c r="E27" s="49" t="s">
        <v>87</v>
      </c>
      <c r="F27" s="62" t="s">
        <v>6</v>
      </c>
      <c r="G27" s="63" t="s">
        <v>128</v>
      </c>
      <c r="H27" s="48">
        <v>500</v>
      </c>
      <c r="I27" s="64">
        <v>0.121</v>
      </c>
      <c r="J27" s="64">
        <v>0.14899999999999999</v>
      </c>
      <c r="K27" s="102">
        <v>-0.3279999999999994</v>
      </c>
      <c r="L27" s="96"/>
      <c r="M27" s="92"/>
      <c r="N27" s="65"/>
      <c r="O27" s="48"/>
      <c r="P27" s="48"/>
      <c r="Q27" s="48"/>
      <c r="U27" s="67"/>
    </row>
    <row r="28" spans="1:21" s="66" customFormat="1" x14ac:dyDescent="0.3">
      <c r="A28" s="48" t="s">
        <v>65</v>
      </c>
      <c r="B28" s="48" t="s">
        <v>66</v>
      </c>
      <c r="C28" s="48"/>
      <c r="D28" s="49" t="s">
        <v>108</v>
      </c>
      <c r="E28" s="49" t="s">
        <v>88</v>
      </c>
      <c r="F28" s="62" t="s">
        <v>6</v>
      </c>
      <c r="G28" s="63" t="s">
        <v>128</v>
      </c>
      <c r="H28" s="48">
        <v>500</v>
      </c>
      <c r="I28" s="64">
        <v>0.04</v>
      </c>
      <c r="J28" s="64">
        <v>0.77400000000000002</v>
      </c>
      <c r="K28" s="102">
        <v>-1.1399999999999988</v>
      </c>
      <c r="L28" s="96"/>
      <c r="M28" s="92"/>
      <c r="N28" s="65"/>
      <c r="O28" s="48"/>
      <c r="P28" s="48"/>
      <c r="Q28" s="48"/>
      <c r="U28" s="67"/>
    </row>
    <row r="29" spans="1:21" s="66" customFormat="1" x14ac:dyDescent="0.3">
      <c r="A29" s="48" t="s">
        <v>65</v>
      </c>
      <c r="B29" s="48" t="s">
        <v>66</v>
      </c>
      <c r="C29" s="48"/>
      <c r="D29" s="49" t="s">
        <v>108</v>
      </c>
      <c r="E29" s="49" t="s">
        <v>89</v>
      </c>
      <c r="F29" s="62" t="s">
        <v>6</v>
      </c>
      <c r="G29" s="63" t="s">
        <v>128</v>
      </c>
      <c r="H29" s="48">
        <v>500</v>
      </c>
      <c r="I29" s="64">
        <v>-0.61499999999999999</v>
      </c>
      <c r="J29" s="64">
        <v>0.76200000000000001</v>
      </c>
      <c r="K29" s="102">
        <v>-1.2349999999999994</v>
      </c>
      <c r="L29" s="96"/>
      <c r="M29" s="92"/>
      <c r="N29" s="65"/>
      <c r="O29" s="48"/>
      <c r="P29" s="48"/>
      <c r="Q29" s="48"/>
      <c r="U29" s="67"/>
    </row>
    <row r="30" spans="1:21" s="66" customFormat="1" x14ac:dyDescent="0.3">
      <c r="A30" s="48" t="s">
        <v>65</v>
      </c>
      <c r="B30" s="48" t="s">
        <v>66</v>
      </c>
      <c r="C30" s="48"/>
      <c r="D30" s="49" t="s">
        <v>108</v>
      </c>
      <c r="E30" s="49" t="s">
        <v>90</v>
      </c>
      <c r="F30" s="62" t="s">
        <v>6</v>
      </c>
      <c r="G30" s="63" t="s">
        <v>128</v>
      </c>
      <c r="H30" s="48">
        <v>500</v>
      </c>
      <c r="I30" s="64">
        <v>-0.316</v>
      </c>
      <c r="J30" s="64">
        <v>0.13200000000000001</v>
      </c>
      <c r="K30" s="102">
        <v>-0.53500000000000014</v>
      </c>
      <c r="L30" s="96"/>
      <c r="M30" s="92"/>
      <c r="N30" s="65"/>
      <c r="O30" s="48"/>
      <c r="P30" s="48"/>
      <c r="Q30" s="48"/>
      <c r="U30" s="67"/>
    </row>
    <row r="31" spans="1:21" s="80" customFormat="1" x14ac:dyDescent="0.3">
      <c r="A31" s="77" t="s">
        <v>65</v>
      </c>
      <c r="B31" s="77" t="s">
        <v>66</v>
      </c>
      <c r="C31" s="77"/>
      <c r="D31" s="77" t="s">
        <v>93</v>
      </c>
      <c r="E31" s="77" t="s">
        <v>86</v>
      </c>
      <c r="F31" s="78" t="s">
        <v>6</v>
      </c>
      <c r="G31" s="15" t="s">
        <v>67</v>
      </c>
      <c r="H31" s="77">
        <v>30000</v>
      </c>
      <c r="I31" s="79">
        <v>0.124</v>
      </c>
      <c r="J31" s="79">
        <v>5.0000000000000001E-3</v>
      </c>
      <c r="K31" s="103">
        <v>-0.29999999999999893</v>
      </c>
      <c r="L31" s="97"/>
      <c r="M31" s="87"/>
      <c r="N31" s="87"/>
      <c r="O31" s="77"/>
      <c r="P31" s="77"/>
      <c r="Q31" s="77"/>
      <c r="U31" s="81"/>
    </row>
    <row r="32" spans="1:21" s="80" customFormat="1" x14ac:dyDescent="0.3">
      <c r="A32" s="77" t="s">
        <v>65</v>
      </c>
      <c r="B32" s="77" t="s">
        <v>66</v>
      </c>
      <c r="C32" s="77"/>
      <c r="D32" s="77" t="s">
        <v>93</v>
      </c>
      <c r="E32" s="54" t="s">
        <v>87</v>
      </c>
      <c r="F32" s="78" t="s">
        <v>6</v>
      </c>
      <c r="G32" s="15" t="s">
        <v>67</v>
      </c>
      <c r="H32" s="77">
        <v>30000</v>
      </c>
      <c r="I32" s="79">
        <v>0.121</v>
      </c>
      <c r="J32" s="79">
        <v>0.14899999999999999</v>
      </c>
      <c r="K32" s="103">
        <v>-0.3279999999999994</v>
      </c>
      <c r="L32" s="97"/>
      <c r="M32" s="87"/>
      <c r="N32" s="87"/>
      <c r="O32" s="77"/>
      <c r="P32" s="77"/>
      <c r="Q32" s="77"/>
      <c r="U32" s="81"/>
    </row>
    <row r="33" spans="1:21" s="80" customFormat="1" x14ac:dyDescent="0.3">
      <c r="A33" s="77" t="s">
        <v>65</v>
      </c>
      <c r="B33" s="77" t="s">
        <v>66</v>
      </c>
      <c r="C33" s="77"/>
      <c r="D33" s="77" t="s">
        <v>93</v>
      </c>
      <c r="E33" s="54" t="s">
        <v>88</v>
      </c>
      <c r="F33" s="78" t="s">
        <v>6</v>
      </c>
      <c r="G33" s="15" t="s">
        <v>67</v>
      </c>
      <c r="H33" s="77">
        <v>30000</v>
      </c>
      <c r="I33" s="79">
        <v>0.04</v>
      </c>
      <c r="J33" s="79">
        <v>0.77400000000000002</v>
      </c>
      <c r="K33" s="103">
        <v>-1.1399999999999988</v>
      </c>
      <c r="L33" s="97"/>
      <c r="M33" s="87"/>
      <c r="N33" s="87"/>
      <c r="O33" s="77"/>
      <c r="P33" s="77"/>
      <c r="Q33" s="77"/>
      <c r="U33" s="81"/>
    </row>
    <row r="34" spans="1:21" s="80" customFormat="1" x14ac:dyDescent="0.3">
      <c r="A34" s="77" t="s">
        <v>65</v>
      </c>
      <c r="B34" s="77" t="s">
        <v>66</v>
      </c>
      <c r="C34" s="77"/>
      <c r="D34" s="77" t="s">
        <v>93</v>
      </c>
      <c r="E34" s="54" t="s">
        <v>89</v>
      </c>
      <c r="F34" s="78" t="s">
        <v>6</v>
      </c>
      <c r="G34" s="15" t="s">
        <v>67</v>
      </c>
      <c r="H34" s="77">
        <v>30000</v>
      </c>
      <c r="I34" s="79">
        <v>-0.61499999999999999</v>
      </c>
      <c r="J34" s="79">
        <v>0.76200000000000001</v>
      </c>
      <c r="K34" s="103">
        <v>-1.2349999999999994</v>
      </c>
      <c r="L34" s="97"/>
      <c r="M34" s="87"/>
      <c r="N34" s="87"/>
      <c r="O34" s="77"/>
      <c r="P34" s="77"/>
      <c r="Q34" s="77"/>
      <c r="U34" s="81"/>
    </row>
    <row r="35" spans="1:21" s="80" customFormat="1" x14ac:dyDescent="0.3">
      <c r="A35" s="77" t="s">
        <v>65</v>
      </c>
      <c r="B35" s="77" t="s">
        <v>66</v>
      </c>
      <c r="C35" s="77"/>
      <c r="D35" s="77" t="s">
        <v>93</v>
      </c>
      <c r="E35" s="54" t="s">
        <v>90</v>
      </c>
      <c r="F35" s="78" t="s">
        <v>6</v>
      </c>
      <c r="G35" s="15" t="s">
        <v>67</v>
      </c>
      <c r="H35" s="77">
        <v>30000</v>
      </c>
      <c r="I35" s="79">
        <v>-0.316</v>
      </c>
      <c r="J35" s="79">
        <v>0.13200000000000001</v>
      </c>
      <c r="K35" s="103">
        <v>-0.53500000000000014</v>
      </c>
      <c r="L35" s="97"/>
      <c r="M35" s="87"/>
      <c r="N35" s="87"/>
      <c r="O35" s="77"/>
      <c r="P35" s="77"/>
      <c r="Q35" s="77"/>
      <c r="U35" s="81"/>
    </row>
    <row r="36" spans="1:21" s="70" customFormat="1" x14ac:dyDescent="0.3">
      <c r="A36" s="55" t="s">
        <v>65</v>
      </c>
      <c r="B36" s="55" t="s">
        <v>66</v>
      </c>
      <c r="C36" s="55"/>
      <c r="D36" s="55" t="s">
        <v>94</v>
      </c>
      <c r="E36" s="55" t="s">
        <v>86</v>
      </c>
      <c r="F36" s="68" t="s">
        <v>69</v>
      </c>
      <c r="G36" s="15" t="s">
        <v>67</v>
      </c>
      <c r="H36" s="55">
        <v>15000</v>
      </c>
      <c r="I36" s="69">
        <v>0.124</v>
      </c>
      <c r="J36" s="69">
        <v>5.0000000000000001E-3</v>
      </c>
      <c r="K36" s="104">
        <v>-0.29999999999999893</v>
      </c>
      <c r="L36" s="98"/>
      <c r="M36" s="88"/>
      <c r="N36" s="88"/>
      <c r="O36" s="55"/>
      <c r="P36" s="55"/>
      <c r="Q36" s="55"/>
      <c r="U36" s="71"/>
    </row>
    <row r="37" spans="1:21" s="70" customFormat="1" x14ac:dyDescent="0.3">
      <c r="A37" s="55" t="s">
        <v>65</v>
      </c>
      <c r="B37" s="55" t="s">
        <v>66</v>
      </c>
      <c r="C37" s="55"/>
      <c r="D37" s="55" t="s">
        <v>94</v>
      </c>
      <c r="E37" s="53" t="s">
        <v>87</v>
      </c>
      <c r="F37" s="68" t="s">
        <v>69</v>
      </c>
      <c r="G37" s="15" t="s">
        <v>67</v>
      </c>
      <c r="H37" s="55">
        <v>15000</v>
      </c>
      <c r="I37" s="69">
        <v>0.121</v>
      </c>
      <c r="J37" s="69">
        <v>0.14899999999999999</v>
      </c>
      <c r="K37" s="104">
        <v>-0.3279999999999994</v>
      </c>
      <c r="L37" s="98"/>
      <c r="M37" s="88"/>
      <c r="N37" s="88"/>
      <c r="O37" s="55"/>
      <c r="P37" s="55"/>
      <c r="Q37" s="55"/>
      <c r="U37" s="71"/>
    </row>
    <row r="38" spans="1:21" s="70" customFormat="1" x14ac:dyDescent="0.3">
      <c r="A38" s="55" t="s">
        <v>65</v>
      </c>
      <c r="B38" s="55" t="s">
        <v>66</v>
      </c>
      <c r="C38" s="55"/>
      <c r="D38" s="55" t="s">
        <v>94</v>
      </c>
      <c r="E38" s="53" t="s">
        <v>88</v>
      </c>
      <c r="F38" s="68" t="s">
        <v>69</v>
      </c>
      <c r="G38" s="15" t="s">
        <v>67</v>
      </c>
      <c r="H38" s="55">
        <v>15000</v>
      </c>
      <c r="I38" s="69">
        <v>0.04</v>
      </c>
      <c r="J38" s="69">
        <v>0.77400000000000002</v>
      </c>
      <c r="K38" s="104">
        <v>-1.1399999999999988</v>
      </c>
      <c r="L38" s="98"/>
      <c r="M38" s="88"/>
      <c r="N38" s="88"/>
      <c r="O38" s="55"/>
      <c r="P38" s="55"/>
      <c r="Q38" s="55"/>
      <c r="U38" s="71"/>
    </row>
    <row r="39" spans="1:21" s="70" customFormat="1" x14ac:dyDescent="0.3">
      <c r="A39" s="55" t="s">
        <v>65</v>
      </c>
      <c r="B39" s="55" t="s">
        <v>66</v>
      </c>
      <c r="C39" s="55"/>
      <c r="D39" s="55" t="s">
        <v>94</v>
      </c>
      <c r="E39" s="53" t="s">
        <v>89</v>
      </c>
      <c r="F39" s="68" t="s">
        <v>69</v>
      </c>
      <c r="G39" s="15" t="s">
        <v>67</v>
      </c>
      <c r="H39" s="55">
        <v>15000</v>
      </c>
      <c r="I39" s="69">
        <v>-0.61499999999999999</v>
      </c>
      <c r="J39" s="69">
        <v>0.76200000000000001</v>
      </c>
      <c r="K39" s="104">
        <v>-1.2349999999999994</v>
      </c>
      <c r="L39" s="98"/>
      <c r="M39" s="88"/>
      <c r="N39" s="88"/>
      <c r="O39" s="55"/>
      <c r="P39" s="55"/>
      <c r="Q39" s="55"/>
      <c r="U39" s="71"/>
    </row>
    <row r="40" spans="1:21" s="70" customFormat="1" x14ac:dyDescent="0.3">
      <c r="A40" s="55" t="s">
        <v>65</v>
      </c>
      <c r="B40" s="55" t="s">
        <v>66</v>
      </c>
      <c r="C40" s="55"/>
      <c r="D40" s="55" t="s">
        <v>94</v>
      </c>
      <c r="E40" s="53" t="s">
        <v>90</v>
      </c>
      <c r="F40" s="68" t="s">
        <v>6</v>
      </c>
      <c r="G40" s="15" t="s">
        <v>67</v>
      </c>
      <c r="H40" s="55">
        <v>15000</v>
      </c>
      <c r="I40" s="69">
        <v>-0.316</v>
      </c>
      <c r="J40" s="69">
        <v>0.13200000000000001</v>
      </c>
      <c r="K40" s="104">
        <v>-0.53500000000000014</v>
      </c>
      <c r="L40" s="98"/>
      <c r="M40" s="88"/>
      <c r="N40" s="88"/>
      <c r="O40" s="55"/>
      <c r="P40" s="55"/>
      <c r="Q40" s="55"/>
      <c r="U40" s="71"/>
    </row>
    <row r="41" spans="1:21" s="85" customFormat="1" x14ac:dyDescent="0.3">
      <c r="A41" s="52" t="s">
        <v>65</v>
      </c>
      <c r="B41" s="52" t="s">
        <v>66</v>
      </c>
      <c r="C41" s="52"/>
      <c r="D41" s="51" t="s">
        <v>95</v>
      </c>
      <c r="E41" s="52" t="s">
        <v>86</v>
      </c>
      <c r="F41" s="82" t="s">
        <v>6</v>
      </c>
      <c r="G41" s="83" t="s">
        <v>72</v>
      </c>
      <c r="H41" s="52">
        <v>629</v>
      </c>
      <c r="I41" s="84">
        <v>0.124</v>
      </c>
      <c r="J41" s="84">
        <v>5.0000000000000001E-3</v>
      </c>
      <c r="K41" s="105">
        <v>-0.29999999999999893</v>
      </c>
      <c r="L41" s="99"/>
      <c r="M41" s="89"/>
      <c r="N41" s="89"/>
      <c r="O41" s="93"/>
      <c r="P41" s="52"/>
      <c r="Q41" s="52"/>
      <c r="U41" s="86"/>
    </row>
    <row r="42" spans="1:21" s="85" customFormat="1" x14ac:dyDescent="0.3">
      <c r="A42" s="52" t="s">
        <v>65</v>
      </c>
      <c r="B42" s="52" t="s">
        <v>66</v>
      </c>
      <c r="C42" s="52"/>
      <c r="D42" s="51" t="s">
        <v>95</v>
      </c>
      <c r="E42" s="51" t="s">
        <v>87</v>
      </c>
      <c r="F42" s="82" t="s">
        <v>6</v>
      </c>
      <c r="G42" s="83" t="s">
        <v>72</v>
      </c>
      <c r="H42" s="52">
        <v>629</v>
      </c>
      <c r="I42" s="84">
        <v>0.121</v>
      </c>
      <c r="J42" s="84">
        <v>0.14899999999999999</v>
      </c>
      <c r="K42" s="105">
        <v>-0.3279999999999994</v>
      </c>
      <c r="L42" s="99"/>
      <c r="M42" s="89"/>
      <c r="N42" s="89"/>
      <c r="O42" s="93"/>
      <c r="P42" s="52"/>
      <c r="Q42" s="52"/>
      <c r="U42" s="86"/>
    </row>
    <row r="43" spans="1:21" s="85" customFormat="1" x14ac:dyDescent="0.3">
      <c r="A43" s="52" t="s">
        <v>65</v>
      </c>
      <c r="B43" s="52" t="s">
        <v>66</v>
      </c>
      <c r="C43" s="52"/>
      <c r="D43" s="51" t="s">
        <v>95</v>
      </c>
      <c r="E43" s="51" t="s">
        <v>88</v>
      </c>
      <c r="F43" s="82" t="s">
        <v>6</v>
      </c>
      <c r="G43" s="83" t="s">
        <v>72</v>
      </c>
      <c r="H43" s="52">
        <v>629</v>
      </c>
      <c r="I43" s="84">
        <v>0.04</v>
      </c>
      <c r="J43" s="84">
        <v>0.77400000000000002</v>
      </c>
      <c r="K43" s="105">
        <v>-1.1399999999999988</v>
      </c>
      <c r="L43" s="99"/>
      <c r="M43" s="89"/>
      <c r="N43" s="89"/>
      <c r="O43" s="93"/>
      <c r="P43" s="52"/>
      <c r="Q43" s="52"/>
      <c r="U43" s="86"/>
    </row>
    <row r="44" spans="1:21" s="85" customFormat="1" x14ac:dyDescent="0.3">
      <c r="A44" s="52" t="s">
        <v>65</v>
      </c>
      <c r="B44" s="52" t="s">
        <v>66</v>
      </c>
      <c r="C44" s="52"/>
      <c r="D44" s="51" t="s">
        <v>95</v>
      </c>
      <c r="E44" s="51" t="s">
        <v>89</v>
      </c>
      <c r="F44" s="82" t="s">
        <v>6</v>
      </c>
      <c r="G44" s="83" t="s">
        <v>72</v>
      </c>
      <c r="H44" s="52">
        <v>629</v>
      </c>
      <c r="I44" s="84">
        <v>-0.61499999999999999</v>
      </c>
      <c r="J44" s="84">
        <v>0.76200000000000001</v>
      </c>
      <c r="K44" s="105">
        <v>-1.2349999999999994</v>
      </c>
      <c r="L44" s="99"/>
      <c r="M44" s="89"/>
      <c r="N44" s="89"/>
      <c r="O44" s="93"/>
      <c r="P44" s="52"/>
      <c r="Q44" s="52"/>
      <c r="U44" s="86"/>
    </row>
    <row r="45" spans="1:21" s="85" customFormat="1" x14ac:dyDescent="0.3">
      <c r="A45" s="52" t="s">
        <v>65</v>
      </c>
      <c r="B45" s="52" t="s">
        <v>66</v>
      </c>
      <c r="C45" s="52"/>
      <c r="D45" s="51" t="s">
        <v>95</v>
      </c>
      <c r="E45" s="51" t="s">
        <v>90</v>
      </c>
      <c r="F45" s="82" t="s">
        <v>6</v>
      </c>
      <c r="G45" s="83" t="s">
        <v>72</v>
      </c>
      <c r="H45" s="52">
        <v>629</v>
      </c>
      <c r="I45" s="84">
        <v>-0.316</v>
      </c>
      <c r="J45" s="84">
        <v>0.13200000000000001</v>
      </c>
      <c r="K45" s="105">
        <v>-0.53500000000000014</v>
      </c>
      <c r="L45" s="99"/>
      <c r="M45" s="89"/>
      <c r="N45" s="89"/>
      <c r="O45" s="93"/>
      <c r="P45" s="52"/>
      <c r="Q45" s="52"/>
      <c r="U45" s="86"/>
    </row>
    <row r="46" spans="1:21" x14ac:dyDescent="0.3">
      <c r="A46" s="56" t="s">
        <v>65</v>
      </c>
      <c r="B46" s="56" t="s">
        <v>66</v>
      </c>
      <c r="C46" s="56"/>
      <c r="D46" s="57" t="str">
        <f t="shared" ref="D46:D65" si="2">SUBSTITUTE(D11,"O","E")</f>
        <v>CLE</v>
      </c>
      <c r="E46" s="56" t="s">
        <v>86</v>
      </c>
      <c r="F46" s="58" t="s">
        <v>6</v>
      </c>
      <c r="G46" s="15" t="s">
        <v>125</v>
      </c>
      <c r="H46" s="56">
        <v>30000</v>
      </c>
      <c r="I46" s="59">
        <v>0.182</v>
      </c>
      <c r="J46" s="59">
        <v>1.4E-2</v>
      </c>
      <c r="K46" s="100">
        <v>-0.51199999999999868</v>
      </c>
      <c r="L46" s="90"/>
      <c r="M46" s="60"/>
      <c r="N46" s="60"/>
      <c r="O46" s="56"/>
      <c r="P46" s="56"/>
      <c r="Q46" s="56"/>
      <c r="R46" s="1"/>
      <c r="S46" s="1"/>
      <c r="U46" s="61"/>
    </row>
    <row r="47" spans="1:21" x14ac:dyDescent="0.3">
      <c r="A47" s="56" t="s">
        <v>65</v>
      </c>
      <c r="B47" s="56" t="s">
        <v>66</v>
      </c>
      <c r="C47" s="56"/>
      <c r="D47" s="57" t="str">
        <f t="shared" si="2"/>
        <v>CLE</v>
      </c>
      <c r="E47" s="57" t="s">
        <v>96</v>
      </c>
      <c r="F47" s="58" t="s">
        <v>69</v>
      </c>
      <c r="G47" s="15" t="s">
        <v>125</v>
      </c>
      <c r="H47" s="56">
        <v>30000</v>
      </c>
      <c r="I47" s="59">
        <v>0.218</v>
      </c>
      <c r="J47" s="59">
        <v>0.224</v>
      </c>
      <c r="K47" s="100">
        <v>-0.66499999999999915</v>
      </c>
      <c r="L47" s="90"/>
      <c r="M47" s="91"/>
      <c r="N47" s="60"/>
      <c r="O47" s="56"/>
      <c r="P47" s="56"/>
      <c r="Q47" s="56"/>
      <c r="R47" s="1"/>
      <c r="S47" s="1"/>
      <c r="U47" s="61"/>
    </row>
    <row r="48" spans="1:21" x14ac:dyDescent="0.3">
      <c r="A48" s="56" t="s">
        <v>65</v>
      </c>
      <c r="B48" s="56" t="s">
        <v>66</v>
      </c>
      <c r="C48" s="56"/>
      <c r="D48" s="57" t="str">
        <f t="shared" si="2"/>
        <v>CLE</v>
      </c>
      <c r="E48" s="57" t="s">
        <v>97</v>
      </c>
      <c r="F48" s="58" t="s">
        <v>69</v>
      </c>
      <c r="G48" s="15" t="s">
        <v>125</v>
      </c>
      <c r="H48" s="56">
        <v>30000</v>
      </c>
      <c r="I48" s="59">
        <v>0.11899999999999999</v>
      </c>
      <c r="J48" s="59">
        <v>1.4059999999999999</v>
      </c>
      <c r="K48" s="100">
        <v>-1.9029999999999987</v>
      </c>
      <c r="L48" s="90"/>
      <c r="M48" s="60"/>
      <c r="N48" s="60"/>
      <c r="O48" s="56"/>
      <c r="P48" s="56"/>
      <c r="Q48" s="56"/>
      <c r="R48" s="1"/>
      <c r="S48" s="1"/>
      <c r="U48" s="61"/>
    </row>
    <row r="49" spans="1:21" x14ac:dyDescent="0.3">
      <c r="A49" s="56" t="s">
        <v>65</v>
      </c>
      <c r="B49" s="56" t="s">
        <v>66</v>
      </c>
      <c r="C49" s="56"/>
      <c r="D49" s="57" t="str">
        <f t="shared" si="2"/>
        <v>CLE</v>
      </c>
      <c r="E49" s="57" t="s">
        <v>98</v>
      </c>
      <c r="F49" s="58" t="s">
        <v>6</v>
      </c>
      <c r="G49" s="15" t="s">
        <v>125</v>
      </c>
      <c r="H49" s="56">
        <v>30000</v>
      </c>
      <c r="I49" s="59">
        <v>-1.006</v>
      </c>
      <c r="J49" s="59">
        <v>1.929</v>
      </c>
      <c r="K49" s="100">
        <v>-2.3049999999999997</v>
      </c>
      <c r="L49" s="90"/>
      <c r="M49" s="91"/>
      <c r="N49" s="60"/>
      <c r="O49" s="56"/>
      <c r="P49" s="56"/>
      <c r="Q49" s="56"/>
      <c r="R49" s="1"/>
      <c r="S49" s="1"/>
      <c r="U49" s="61"/>
    </row>
    <row r="50" spans="1:21" x14ac:dyDescent="0.3">
      <c r="A50" s="56" t="s">
        <v>65</v>
      </c>
      <c r="B50" s="56" t="s">
        <v>66</v>
      </c>
      <c r="C50" s="56"/>
      <c r="D50" s="57" t="str">
        <f t="shared" si="2"/>
        <v>CLE</v>
      </c>
      <c r="E50" s="57" t="s">
        <v>99</v>
      </c>
      <c r="F50" s="58" t="s">
        <v>6</v>
      </c>
      <c r="G50" s="15" t="s">
        <v>125</v>
      </c>
      <c r="H50" s="56">
        <v>30000</v>
      </c>
      <c r="I50" s="59">
        <v>-0.54500000000000004</v>
      </c>
      <c r="J50" s="59">
        <v>0.27200000000000002</v>
      </c>
      <c r="K50" s="100">
        <v>-1.0129999999999999</v>
      </c>
      <c r="L50" s="90"/>
      <c r="M50" s="60"/>
      <c r="N50" s="60"/>
      <c r="O50" s="56"/>
      <c r="P50" s="56"/>
      <c r="Q50" s="56"/>
      <c r="R50" s="1"/>
      <c r="S50" s="1"/>
      <c r="U50" s="61"/>
    </row>
    <row r="51" spans="1:21" s="75" customFormat="1" x14ac:dyDescent="0.3">
      <c r="A51" s="44" t="s">
        <v>65</v>
      </c>
      <c r="B51" s="44" t="s">
        <v>66</v>
      </c>
      <c r="C51" s="44"/>
      <c r="D51" s="45" t="str">
        <f t="shared" si="2"/>
        <v>ChainE</v>
      </c>
      <c r="E51" s="46" t="s">
        <v>86</v>
      </c>
      <c r="F51" s="72" t="s">
        <v>6</v>
      </c>
      <c r="G51" s="15" t="s">
        <v>125</v>
      </c>
      <c r="H51" s="44">
        <v>87000</v>
      </c>
      <c r="I51" s="73">
        <v>0.182</v>
      </c>
      <c r="J51" s="73">
        <v>1.4E-2</v>
      </c>
      <c r="K51" s="101">
        <v>-0.51199999999999868</v>
      </c>
      <c r="L51" s="94"/>
      <c r="M51" s="74"/>
      <c r="N51" s="74"/>
      <c r="O51" s="44"/>
      <c r="P51" s="44"/>
      <c r="Q51" s="44"/>
      <c r="U51" s="76"/>
    </row>
    <row r="52" spans="1:21" s="75" customFormat="1" x14ac:dyDescent="0.3">
      <c r="A52" s="44" t="s">
        <v>65</v>
      </c>
      <c r="B52" s="44" t="s">
        <v>66</v>
      </c>
      <c r="C52" s="44"/>
      <c r="D52" s="47" t="str">
        <f t="shared" si="2"/>
        <v>ChainE</v>
      </c>
      <c r="E52" s="47" t="s">
        <v>96</v>
      </c>
      <c r="F52" s="72" t="s">
        <v>6</v>
      </c>
      <c r="G52" s="15" t="s">
        <v>125</v>
      </c>
      <c r="H52" s="44">
        <v>87000</v>
      </c>
      <c r="I52" s="73">
        <v>0.218</v>
      </c>
      <c r="J52" s="73">
        <v>0.224</v>
      </c>
      <c r="K52" s="101">
        <v>-0.66499999999999915</v>
      </c>
      <c r="L52" s="94"/>
      <c r="M52" s="74"/>
      <c r="N52" s="74"/>
      <c r="O52" s="44"/>
      <c r="P52" s="44"/>
      <c r="Q52" s="44"/>
      <c r="U52" s="76"/>
    </row>
    <row r="53" spans="1:21" s="75" customFormat="1" x14ac:dyDescent="0.3">
      <c r="A53" s="44" t="s">
        <v>65</v>
      </c>
      <c r="B53" s="44" t="s">
        <v>66</v>
      </c>
      <c r="C53" s="44"/>
      <c r="D53" s="47" t="str">
        <f t="shared" si="2"/>
        <v>ChainE</v>
      </c>
      <c r="E53" s="47" t="s">
        <v>97</v>
      </c>
      <c r="F53" s="72" t="s">
        <v>6</v>
      </c>
      <c r="G53" s="15" t="s">
        <v>125</v>
      </c>
      <c r="H53" s="44">
        <v>87000</v>
      </c>
      <c r="I53" s="73">
        <v>0.11899999999999999</v>
      </c>
      <c r="J53" s="73">
        <v>1.4059999999999999</v>
      </c>
      <c r="K53" s="101">
        <v>-1.9029999999999987</v>
      </c>
      <c r="L53" s="94"/>
      <c r="M53" s="74"/>
      <c r="N53" s="74"/>
      <c r="O53" s="44"/>
      <c r="P53" s="44"/>
      <c r="Q53" s="44"/>
      <c r="U53" s="76"/>
    </row>
    <row r="54" spans="1:21" s="75" customFormat="1" x14ac:dyDescent="0.3">
      <c r="A54" s="44" t="s">
        <v>65</v>
      </c>
      <c r="B54" s="44" t="s">
        <v>66</v>
      </c>
      <c r="C54" s="44"/>
      <c r="D54" s="47" t="str">
        <f t="shared" si="2"/>
        <v>ChainE</v>
      </c>
      <c r="E54" s="47" t="s">
        <v>98</v>
      </c>
      <c r="F54" s="72" t="s">
        <v>6</v>
      </c>
      <c r="G54" s="15" t="s">
        <v>125</v>
      </c>
      <c r="H54" s="44">
        <v>87000</v>
      </c>
      <c r="I54" s="73">
        <v>-1.006</v>
      </c>
      <c r="J54" s="73">
        <v>1.929</v>
      </c>
      <c r="K54" s="101">
        <v>-2.3049999999999997</v>
      </c>
      <c r="L54" s="94"/>
      <c r="M54" s="74"/>
      <c r="N54" s="74"/>
      <c r="O54" s="44"/>
      <c r="P54" s="44"/>
      <c r="Q54" s="44"/>
      <c r="U54" s="76"/>
    </row>
    <row r="55" spans="1:21" s="75" customFormat="1" x14ac:dyDescent="0.3">
      <c r="A55" s="44" t="s">
        <v>65</v>
      </c>
      <c r="B55" s="44" t="s">
        <v>66</v>
      </c>
      <c r="C55" s="44"/>
      <c r="D55" s="47" t="str">
        <f t="shared" si="2"/>
        <v>ChainE</v>
      </c>
      <c r="E55" s="47" t="s">
        <v>99</v>
      </c>
      <c r="F55" s="72" t="s">
        <v>6</v>
      </c>
      <c r="G55" s="15" t="s">
        <v>125</v>
      </c>
      <c r="H55" s="44">
        <v>87000</v>
      </c>
      <c r="I55" s="73">
        <v>-0.54500000000000004</v>
      </c>
      <c r="J55" s="73">
        <v>0.27200000000000002</v>
      </c>
      <c r="K55" s="101">
        <v>-1.0129999999999999</v>
      </c>
      <c r="L55" s="94"/>
      <c r="M55" s="74"/>
      <c r="N55" s="74"/>
      <c r="O55" s="44"/>
      <c r="P55" s="44"/>
      <c r="Q55" s="44"/>
      <c r="U55" s="76"/>
    </row>
    <row r="56" spans="1:21" s="66" customFormat="1" x14ac:dyDescent="0.3">
      <c r="A56" s="48" t="s">
        <v>65</v>
      </c>
      <c r="B56" s="48" t="s">
        <v>66</v>
      </c>
      <c r="C56" s="48"/>
      <c r="D56" s="49" t="str">
        <f t="shared" si="2"/>
        <v>Rail1E</v>
      </c>
      <c r="E56" s="48" t="s">
        <v>86</v>
      </c>
      <c r="F56" s="62" t="s">
        <v>6</v>
      </c>
      <c r="G56" s="63" t="s">
        <v>127</v>
      </c>
      <c r="H56" s="48">
        <v>1000</v>
      </c>
      <c r="I56" s="64">
        <v>0.182</v>
      </c>
      <c r="J56" s="64">
        <v>1.4E-2</v>
      </c>
      <c r="K56" s="102">
        <v>-0.51199999999999868</v>
      </c>
      <c r="L56" s="95"/>
      <c r="M56" s="65"/>
      <c r="N56" s="65"/>
      <c r="O56" s="48"/>
      <c r="P56" s="48"/>
      <c r="Q56" s="48"/>
      <c r="U56" s="67"/>
    </row>
    <row r="57" spans="1:21" s="66" customFormat="1" x14ac:dyDescent="0.3">
      <c r="A57" s="48" t="s">
        <v>65</v>
      </c>
      <c r="B57" s="48" t="s">
        <v>66</v>
      </c>
      <c r="C57" s="48"/>
      <c r="D57" s="49" t="str">
        <f t="shared" si="2"/>
        <v>Rail1E</v>
      </c>
      <c r="E57" s="49" t="s">
        <v>96</v>
      </c>
      <c r="F57" s="62" t="s">
        <v>6</v>
      </c>
      <c r="G57" s="63" t="s">
        <v>127</v>
      </c>
      <c r="H57" s="48">
        <v>1000</v>
      </c>
      <c r="I57" s="64">
        <v>0.218</v>
      </c>
      <c r="J57" s="64">
        <v>0.224</v>
      </c>
      <c r="K57" s="102">
        <v>-0.66499999999999915</v>
      </c>
      <c r="L57" s="95"/>
      <c r="M57" s="65"/>
      <c r="N57" s="65"/>
      <c r="O57" s="48"/>
      <c r="P57" s="48"/>
      <c r="Q57" s="48"/>
      <c r="U57" s="67"/>
    </row>
    <row r="58" spans="1:21" s="66" customFormat="1" x14ac:dyDescent="0.3">
      <c r="A58" s="48" t="s">
        <v>65</v>
      </c>
      <c r="B58" s="48" t="s">
        <v>66</v>
      </c>
      <c r="C58" s="48"/>
      <c r="D58" s="49" t="str">
        <f t="shared" si="2"/>
        <v>Rail1E</v>
      </c>
      <c r="E58" s="49" t="s">
        <v>97</v>
      </c>
      <c r="F58" s="62" t="s">
        <v>6</v>
      </c>
      <c r="G58" s="63" t="s">
        <v>127</v>
      </c>
      <c r="H58" s="48">
        <v>1000</v>
      </c>
      <c r="I58" s="64">
        <v>0.11899999999999999</v>
      </c>
      <c r="J58" s="64">
        <v>1.4059999999999999</v>
      </c>
      <c r="K58" s="102">
        <v>-1.9029999999999987</v>
      </c>
      <c r="L58" s="95"/>
      <c r="M58" s="65"/>
      <c r="N58" s="65"/>
      <c r="O58" s="48"/>
      <c r="P58" s="48"/>
      <c r="Q58" s="48"/>
      <c r="U58" s="67"/>
    </row>
    <row r="59" spans="1:21" s="66" customFormat="1" x14ac:dyDescent="0.3">
      <c r="A59" s="48" t="s">
        <v>65</v>
      </c>
      <c r="B59" s="48" t="s">
        <v>66</v>
      </c>
      <c r="C59" s="48"/>
      <c r="D59" s="49" t="str">
        <f t="shared" si="2"/>
        <v>Rail1E</v>
      </c>
      <c r="E59" s="49" t="s">
        <v>98</v>
      </c>
      <c r="F59" s="62" t="s">
        <v>6</v>
      </c>
      <c r="G59" s="63" t="s">
        <v>127</v>
      </c>
      <c r="H59" s="48">
        <v>1000</v>
      </c>
      <c r="I59" s="64">
        <v>-1.006</v>
      </c>
      <c r="J59" s="64">
        <v>1.929</v>
      </c>
      <c r="K59" s="102">
        <v>-2.3049999999999997</v>
      </c>
      <c r="L59" s="96"/>
      <c r="M59" s="92"/>
      <c r="N59" s="65"/>
      <c r="O59" s="48"/>
      <c r="P59" s="48"/>
      <c r="Q59" s="48"/>
      <c r="U59" s="67"/>
    </row>
    <row r="60" spans="1:21" s="66" customFormat="1" x14ac:dyDescent="0.3">
      <c r="A60" s="48" t="s">
        <v>65</v>
      </c>
      <c r="B60" s="48" t="s">
        <v>66</v>
      </c>
      <c r="C60" s="48"/>
      <c r="D60" s="49" t="str">
        <f t="shared" si="2"/>
        <v>Rail1E</v>
      </c>
      <c r="E60" s="49" t="s">
        <v>99</v>
      </c>
      <c r="F60" s="62" t="s">
        <v>69</v>
      </c>
      <c r="G60" s="63" t="s">
        <v>127</v>
      </c>
      <c r="H60" s="48">
        <v>1000</v>
      </c>
      <c r="I60" s="64">
        <v>-0.54500000000000004</v>
      </c>
      <c r="J60" s="64">
        <v>0.27200000000000002</v>
      </c>
      <c r="K60" s="102">
        <v>-1.0129999999999999</v>
      </c>
      <c r="L60" s="96"/>
      <c r="M60" s="92"/>
      <c r="N60" s="65"/>
      <c r="O60" s="48"/>
      <c r="P60" s="48"/>
      <c r="Q60" s="48"/>
      <c r="U60" s="67"/>
    </row>
    <row r="61" spans="1:21" s="66" customFormat="1" x14ac:dyDescent="0.3">
      <c r="A61" s="48" t="s">
        <v>65</v>
      </c>
      <c r="B61" s="48" t="s">
        <v>66</v>
      </c>
      <c r="C61" s="48"/>
      <c r="D61" s="49" t="str">
        <f t="shared" si="2"/>
        <v>Rail2E</v>
      </c>
      <c r="E61" s="48" t="s">
        <v>86</v>
      </c>
      <c r="F61" s="62" t="s">
        <v>6</v>
      </c>
      <c r="G61" s="63" t="s">
        <v>128</v>
      </c>
      <c r="H61" s="48">
        <v>500</v>
      </c>
      <c r="I61" s="64">
        <v>0.182</v>
      </c>
      <c r="J61" s="64">
        <v>1.4E-2</v>
      </c>
      <c r="K61" s="102">
        <v>-0.51199999999999868</v>
      </c>
      <c r="L61" s="96"/>
      <c r="M61" s="92"/>
      <c r="N61" s="65"/>
      <c r="O61" s="48"/>
      <c r="P61" s="48"/>
      <c r="Q61" s="48"/>
      <c r="U61" s="67"/>
    </row>
    <row r="62" spans="1:21" s="66" customFormat="1" x14ac:dyDescent="0.3">
      <c r="A62" s="48" t="s">
        <v>65</v>
      </c>
      <c r="B62" s="48" t="s">
        <v>66</v>
      </c>
      <c r="C62" s="48"/>
      <c r="D62" s="49" t="str">
        <f t="shared" si="2"/>
        <v>Rail2E</v>
      </c>
      <c r="E62" s="49" t="s">
        <v>96</v>
      </c>
      <c r="F62" s="62" t="s">
        <v>6</v>
      </c>
      <c r="G62" s="63" t="s">
        <v>128</v>
      </c>
      <c r="H62" s="48">
        <v>500</v>
      </c>
      <c r="I62" s="64">
        <v>0.218</v>
      </c>
      <c r="J62" s="64">
        <v>0.224</v>
      </c>
      <c r="K62" s="102">
        <v>-0.66499999999999915</v>
      </c>
      <c r="L62" s="96"/>
      <c r="M62" s="92"/>
      <c r="N62" s="65"/>
      <c r="O62" s="48"/>
      <c r="P62" s="48"/>
      <c r="Q62" s="48"/>
      <c r="U62" s="67"/>
    </row>
    <row r="63" spans="1:21" s="66" customFormat="1" x14ac:dyDescent="0.3">
      <c r="A63" s="48" t="s">
        <v>65</v>
      </c>
      <c r="B63" s="48" t="s">
        <v>66</v>
      </c>
      <c r="C63" s="48"/>
      <c r="D63" s="49" t="str">
        <f t="shared" si="2"/>
        <v>Rail2E</v>
      </c>
      <c r="E63" s="49" t="s">
        <v>97</v>
      </c>
      <c r="F63" s="62" t="s">
        <v>6</v>
      </c>
      <c r="G63" s="63" t="s">
        <v>128</v>
      </c>
      <c r="H63" s="48">
        <v>500</v>
      </c>
      <c r="I63" s="64">
        <v>0.11899999999999999</v>
      </c>
      <c r="J63" s="64">
        <v>1.4059999999999999</v>
      </c>
      <c r="K63" s="102">
        <v>-1.9029999999999987</v>
      </c>
      <c r="L63" s="96"/>
      <c r="M63" s="92"/>
      <c r="N63" s="65"/>
      <c r="O63" s="48"/>
      <c r="P63" s="48"/>
      <c r="Q63" s="48"/>
      <c r="U63" s="67"/>
    </row>
    <row r="64" spans="1:21" s="66" customFormat="1" x14ac:dyDescent="0.3">
      <c r="A64" s="48" t="s">
        <v>65</v>
      </c>
      <c r="B64" s="48" t="s">
        <v>66</v>
      </c>
      <c r="C64" s="48"/>
      <c r="D64" s="49" t="str">
        <f t="shared" si="2"/>
        <v>Rail2E</v>
      </c>
      <c r="E64" s="49" t="s">
        <v>98</v>
      </c>
      <c r="F64" s="62" t="s">
        <v>6</v>
      </c>
      <c r="G64" s="63" t="s">
        <v>128</v>
      </c>
      <c r="H64" s="48">
        <v>500</v>
      </c>
      <c r="I64" s="64">
        <v>-1.006</v>
      </c>
      <c r="J64" s="64">
        <v>1.929</v>
      </c>
      <c r="K64" s="102">
        <v>-2.3049999999999997</v>
      </c>
      <c r="L64" s="96"/>
      <c r="M64" s="92"/>
      <c r="N64" s="65"/>
      <c r="O64" s="48"/>
      <c r="P64" s="48"/>
      <c r="Q64" s="48"/>
      <c r="U64" s="67"/>
    </row>
    <row r="65" spans="1:21" s="66" customFormat="1" x14ac:dyDescent="0.3">
      <c r="A65" s="48" t="s">
        <v>65</v>
      </c>
      <c r="B65" s="48" t="s">
        <v>66</v>
      </c>
      <c r="C65" s="48"/>
      <c r="D65" s="49" t="str">
        <f t="shared" si="2"/>
        <v>Rail2E</v>
      </c>
      <c r="E65" s="49" t="s">
        <v>99</v>
      </c>
      <c r="F65" s="62" t="s">
        <v>69</v>
      </c>
      <c r="G65" s="63" t="s">
        <v>128</v>
      </c>
      <c r="H65" s="48">
        <v>500</v>
      </c>
      <c r="I65" s="64">
        <v>-0.54500000000000004</v>
      </c>
      <c r="J65" s="64">
        <v>0.27200000000000002</v>
      </c>
      <c r="K65" s="102">
        <v>-1.0129999999999999</v>
      </c>
      <c r="L65" s="96"/>
      <c r="M65" s="92"/>
      <c r="N65" s="65"/>
      <c r="O65" s="48"/>
      <c r="P65" s="48"/>
      <c r="Q65" s="48"/>
      <c r="U65" s="67"/>
    </row>
    <row r="66" spans="1:21" s="80" customFormat="1" x14ac:dyDescent="0.3">
      <c r="A66" s="77" t="s">
        <v>65</v>
      </c>
      <c r="B66" s="77" t="s">
        <v>66</v>
      </c>
      <c r="C66" s="77"/>
      <c r="D66" s="77" t="str">
        <f t="shared" ref="D66:D80" si="3">SUBSTITUTE(D31,"O","E")</f>
        <v>CHSSE</v>
      </c>
      <c r="E66" s="77" t="s">
        <v>86</v>
      </c>
      <c r="F66" s="78" t="s">
        <v>69</v>
      </c>
      <c r="G66" s="15" t="s">
        <v>67</v>
      </c>
      <c r="H66" s="77">
        <v>30000</v>
      </c>
      <c r="I66" s="79">
        <v>0.182</v>
      </c>
      <c r="J66" s="79">
        <v>1.4E-2</v>
      </c>
      <c r="K66" s="103">
        <v>-0.51199999999999868</v>
      </c>
      <c r="L66" s="97"/>
      <c r="M66" s="87"/>
      <c r="N66" s="87"/>
      <c r="O66" s="77"/>
      <c r="P66" s="77"/>
      <c r="Q66" s="77"/>
      <c r="U66" s="81"/>
    </row>
    <row r="67" spans="1:21" s="80" customFormat="1" x14ac:dyDescent="0.3">
      <c r="A67" s="77" t="s">
        <v>65</v>
      </c>
      <c r="B67" s="77" t="s">
        <v>66</v>
      </c>
      <c r="C67" s="77"/>
      <c r="D67" s="77" t="str">
        <f t="shared" si="3"/>
        <v>CHSSE</v>
      </c>
      <c r="E67" s="54" t="s">
        <v>96</v>
      </c>
      <c r="F67" s="78" t="s">
        <v>69</v>
      </c>
      <c r="G67" s="15" t="s">
        <v>67</v>
      </c>
      <c r="H67" s="77">
        <v>30000</v>
      </c>
      <c r="I67" s="79">
        <v>0.218</v>
      </c>
      <c r="J67" s="79">
        <v>0.224</v>
      </c>
      <c r="K67" s="103">
        <v>-0.66499999999999915</v>
      </c>
      <c r="L67" s="97"/>
      <c r="M67" s="87"/>
      <c r="N67" s="87"/>
      <c r="O67" s="77"/>
      <c r="P67" s="77"/>
      <c r="Q67" s="77"/>
      <c r="U67" s="81"/>
    </row>
    <row r="68" spans="1:21" s="80" customFormat="1" x14ac:dyDescent="0.3">
      <c r="A68" s="77" t="s">
        <v>65</v>
      </c>
      <c r="B68" s="77" t="s">
        <v>66</v>
      </c>
      <c r="C68" s="77"/>
      <c r="D68" s="77" t="str">
        <f t="shared" si="3"/>
        <v>CHSSE</v>
      </c>
      <c r="E68" s="54" t="s">
        <v>97</v>
      </c>
      <c r="F68" s="78" t="s">
        <v>69</v>
      </c>
      <c r="G68" s="15" t="s">
        <v>67</v>
      </c>
      <c r="H68" s="77">
        <v>30000</v>
      </c>
      <c r="I68" s="79">
        <v>0.11899999999999999</v>
      </c>
      <c r="J68" s="79">
        <v>1.4059999999999999</v>
      </c>
      <c r="K68" s="103">
        <v>-1.9029999999999987</v>
      </c>
      <c r="L68" s="97"/>
      <c r="M68" s="87"/>
      <c r="N68" s="87"/>
      <c r="O68" s="77"/>
      <c r="P68" s="77"/>
      <c r="Q68" s="77"/>
      <c r="U68" s="81"/>
    </row>
    <row r="69" spans="1:21" s="80" customFormat="1" x14ac:dyDescent="0.3">
      <c r="A69" s="77" t="s">
        <v>65</v>
      </c>
      <c r="B69" s="77" t="s">
        <v>66</v>
      </c>
      <c r="C69" s="77"/>
      <c r="D69" s="77" t="str">
        <f t="shared" si="3"/>
        <v>CHSSE</v>
      </c>
      <c r="E69" s="54" t="s">
        <v>98</v>
      </c>
      <c r="F69" s="78" t="s">
        <v>6</v>
      </c>
      <c r="G69" s="15" t="s">
        <v>67</v>
      </c>
      <c r="H69" s="77">
        <v>30000</v>
      </c>
      <c r="I69" s="79">
        <v>-1.006</v>
      </c>
      <c r="J69" s="79">
        <v>1.929</v>
      </c>
      <c r="K69" s="103">
        <v>-2.3049999999999997</v>
      </c>
      <c r="L69" s="97"/>
      <c r="M69" s="87"/>
      <c r="N69" s="87"/>
      <c r="O69" s="77"/>
      <c r="P69" s="77"/>
      <c r="Q69" s="77"/>
      <c r="U69" s="81"/>
    </row>
    <row r="70" spans="1:21" s="80" customFormat="1" x14ac:dyDescent="0.3">
      <c r="A70" s="77" t="s">
        <v>65</v>
      </c>
      <c r="B70" s="77" t="s">
        <v>66</v>
      </c>
      <c r="C70" s="77"/>
      <c r="D70" s="77" t="str">
        <f t="shared" si="3"/>
        <v>CHSSE</v>
      </c>
      <c r="E70" s="54" t="s">
        <v>99</v>
      </c>
      <c r="F70" s="78" t="s">
        <v>6</v>
      </c>
      <c r="G70" s="15" t="s">
        <v>67</v>
      </c>
      <c r="H70" s="77">
        <v>30000</v>
      </c>
      <c r="I70" s="79">
        <v>-0.54500000000000004</v>
      </c>
      <c r="J70" s="79">
        <v>0.27200000000000002</v>
      </c>
      <c r="K70" s="103">
        <v>-1.0129999999999999</v>
      </c>
      <c r="L70" s="97"/>
      <c r="M70" s="87"/>
      <c r="N70" s="87"/>
      <c r="O70" s="77"/>
      <c r="P70" s="77"/>
      <c r="Q70" s="77"/>
      <c r="U70" s="81"/>
    </row>
    <row r="71" spans="1:21" s="70" customFormat="1" x14ac:dyDescent="0.3">
      <c r="A71" s="55" t="s">
        <v>65</v>
      </c>
      <c r="B71" s="55" t="s">
        <v>66</v>
      </c>
      <c r="C71" s="55"/>
      <c r="D71" s="55" t="str">
        <f t="shared" si="3"/>
        <v>CJUE</v>
      </c>
      <c r="E71" s="55" t="s">
        <v>86</v>
      </c>
      <c r="F71" s="68" t="s">
        <v>69</v>
      </c>
      <c r="G71" s="15" t="s">
        <v>67</v>
      </c>
      <c r="H71" s="55">
        <v>15000</v>
      </c>
      <c r="I71" s="69">
        <v>0.182</v>
      </c>
      <c r="J71" s="69">
        <v>1.4E-2</v>
      </c>
      <c r="K71" s="104">
        <v>-0.51199999999999868</v>
      </c>
      <c r="L71" s="98"/>
      <c r="M71" s="88"/>
      <c r="N71" s="88"/>
      <c r="O71" s="55"/>
      <c r="P71" s="55"/>
      <c r="Q71" s="55"/>
      <c r="U71" s="71"/>
    </row>
    <row r="72" spans="1:21" s="70" customFormat="1" x14ac:dyDescent="0.3">
      <c r="A72" s="55" t="s">
        <v>65</v>
      </c>
      <c r="B72" s="55" t="s">
        <v>66</v>
      </c>
      <c r="C72" s="55"/>
      <c r="D72" s="55" t="str">
        <f t="shared" si="3"/>
        <v>CJUE</v>
      </c>
      <c r="E72" s="53" t="s">
        <v>96</v>
      </c>
      <c r="F72" s="68" t="s">
        <v>69</v>
      </c>
      <c r="G72" s="15" t="s">
        <v>67</v>
      </c>
      <c r="H72" s="55">
        <v>15000</v>
      </c>
      <c r="I72" s="69">
        <v>0.218</v>
      </c>
      <c r="J72" s="69">
        <v>0.224</v>
      </c>
      <c r="K72" s="104">
        <v>-0.66499999999999915</v>
      </c>
      <c r="L72" s="98"/>
      <c r="M72" s="88"/>
      <c r="N72" s="88"/>
      <c r="O72" s="55"/>
      <c r="P72" s="55"/>
      <c r="Q72" s="55"/>
      <c r="U72" s="71"/>
    </row>
    <row r="73" spans="1:21" s="70" customFormat="1" x14ac:dyDescent="0.3">
      <c r="A73" s="55" t="s">
        <v>65</v>
      </c>
      <c r="B73" s="55" t="s">
        <v>66</v>
      </c>
      <c r="C73" s="55"/>
      <c r="D73" s="55" t="str">
        <f t="shared" si="3"/>
        <v>CJUE</v>
      </c>
      <c r="E73" s="53" t="s">
        <v>97</v>
      </c>
      <c r="F73" s="68" t="s">
        <v>69</v>
      </c>
      <c r="G73" s="15" t="s">
        <v>67</v>
      </c>
      <c r="H73" s="55">
        <v>15000</v>
      </c>
      <c r="I73" s="69">
        <v>0.11899999999999999</v>
      </c>
      <c r="J73" s="69">
        <v>1.4059999999999999</v>
      </c>
      <c r="K73" s="104">
        <v>-1.9029999999999987</v>
      </c>
      <c r="L73" s="98"/>
      <c r="M73" s="88"/>
      <c r="N73" s="88"/>
      <c r="O73" s="55"/>
      <c r="P73" s="55"/>
      <c r="Q73" s="55"/>
      <c r="U73" s="71"/>
    </row>
    <row r="74" spans="1:21" s="70" customFormat="1" x14ac:dyDescent="0.3">
      <c r="A74" s="55" t="s">
        <v>65</v>
      </c>
      <c r="B74" s="55" t="s">
        <v>66</v>
      </c>
      <c r="C74" s="55"/>
      <c r="D74" s="55" t="str">
        <f t="shared" si="3"/>
        <v>CJUE</v>
      </c>
      <c r="E74" s="53" t="s">
        <v>98</v>
      </c>
      <c r="F74" s="68" t="s">
        <v>69</v>
      </c>
      <c r="G74" s="15" t="s">
        <v>67</v>
      </c>
      <c r="H74" s="55">
        <v>15000</v>
      </c>
      <c r="I74" s="69">
        <v>-1.006</v>
      </c>
      <c r="J74" s="69">
        <v>1.929</v>
      </c>
      <c r="K74" s="104">
        <v>-2.3049999999999997</v>
      </c>
      <c r="L74" s="98"/>
      <c r="M74" s="88"/>
      <c r="N74" s="88"/>
      <c r="O74" s="55"/>
      <c r="P74" s="55"/>
      <c r="Q74" s="55"/>
      <c r="U74" s="71"/>
    </row>
    <row r="75" spans="1:21" s="70" customFormat="1" x14ac:dyDescent="0.3">
      <c r="A75" s="55" t="s">
        <v>65</v>
      </c>
      <c r="B75" s="55" t="s">
        <v>66</v>
      </c>
      <c r="C75" s="55"/>
      <c r="D75" s="55" t="str">
        <f t="shared" si="3"/>
        <v>CJUE</v>
      </c>
      <c r="E75" s="53" t="s">
        <v>99</v>
      </c>
      <c r="F75" s="68" t="s">
        <v>6</v>
      </c>
      <c r="G75" s="15" t="s">
        <v>67</v>
      </c>
      <c r="H75" s="55">
        <v>15000</v>
      </c>
      <c r="I75" s="69">
        <v>-0.54500000000000004</v>
      </c>
      <c r="J75" s="69">
        <v>0.27200000000000002</v>
      </c>
      <c r="K75" s="104">
        <v>-1.0129999999999999</v>
      </c>
      <c r="L75" s="98"/>
      <c r="M75" s="88"/>
      <c r="N75" s="88"/>
      <c r="O75" s="55"/>
      <c r="P75" s="55"/>
      <c r="Q75" s="55"/>
      <c r="U75" s="71"/>
    </row>
    <row r="76" spans="1:21" s="85" customFormat="1" x14ac:dyDescent="0.3">
      <c r="A76" s="52" t="s">
        <v>65</v>
      </c>
      <c r="B76" s="52" t="s">
        <v>66</v>
      </c>
      <c r="C76" s="52"/>
      <c r="D76" s="51" t="str">
        <f t="shared" si="3"/>
        <v>CSE</v>
      </c>
      <c r="E76" s="52" t="s">
        <v>86</v>
      </c>
      <c r="F76" s="82" t="s">
        <v>6</v>
      </c>
      <c r="G76" s="83" t="s">
        <v>72</v>
      </c>
      <c r="H76" s="52">
        <v>629</v>
      </c>
      <c r="I76" s="84">
        <v>0.182</v>
      </c>
      <c r="J76" s="84">
        <v>1.4E-2</v>
      </c>
      <c r="K76" s="105">
        <v>-0.51199999999999868</v>
      </c>
      <c r="L76" s="99"/>
      <c r="M76" s="89"/>
      <c r="N76" s="89"/>
      <c r="O76" s="93"/>
      <c r="P76" s="52"/>
      <c r="Q76" s="52"/>
      <c r="U76" s="86"/>
    </row>
    <row r="77" spans="1:21" s="85" customFormat="1" x14ac:dyDescent="0.3">
      <c r="A77" s="52" t="s">
        <v>65</v>
      </c>
      <c r="B77" s="52" t="s">
        <v>66</v>
      </c>
      <c r="C77" s="52"/>
      <c r="D77" s="51" t="str">
        <f t="shared" si="3"/>
        <v>CSE</v>
      </c>
      <c r="E77" s="51" t="s">
        <v>96</v>
      </c>
      <c r="F77" s="82" t="s">
        <v>6</v>
      </c>
      <c r="G77" s="83" t="s">
        <v>72</v>
      </c>
      <c r="H77" s="52">
        <v>629</v>
      </c>
      <c r="I77" s="84">
        <v>0.218</v>
      </c>
      <c r="J77" s="84">
        <v>0.224</v>
      </c>
      <c r="K77" s="105">
        <v>-0.66499999999999915</v>
      </c>
      <c r="L77" s="99"/>
      <c r="M77" s="89"/>
      <c r="N77" s="89"/>
      <c r="O77" s="93"/>
      <c r="P77" s="52"/>
      <c r="Q77" s="52"/>
      <c r="U77" s="86"/>
    </row>
    <row r="78" spans="1:21" s="85" customFormat="1" x14ac:dyDescent="0.3">
      <c r="A78" s="52" t="s">
        <v>65</v>
      </c>
      <c r="B78" s="52" t="s">
        <v>66</v>
      </c>
      <c r="C78" s="52"/>
      <c r="D78" s="51" t="str">
        <f t="shared" si="3"/>
        <v>CSE</v>
      </c>
      <c r="E78" s="51" t="s">
        <v>97</v>
      </c>
      <c r="F78" s="82" t="s">
        <v>6</v>
      </c>
      <c r="G78" s="83" t="s">
        <v>72</v>
      </c>
      <c r="H78" s="52">
        <v>629</v>
      </c>
      <c r="I78" s="84">
        <v>0.11899999999999999</v>
      </c>
      <c r="J78" s="84">
        <v>1.4059999999999999</v>
      </c>
      <c r="K78" s="105">
        <v>-1.9029999999999987</v>
      </c>
      <c r="L78" s="99"/>
      <c r="M78" s="89"/>
      <c r="N78" s="89"/>
      <c r="O78" s="93"/>
      <c r="P78" s="52"/>
      <c r="Q78" s="52"/>
      <c r="U78" s="86"/>
    </row>
    <row r="79" spans="1:21" s="85" customFormat="1" x14ac:dyDescent="0.3">
      <c r="A79" s="52" t="s">
        <v>65</v>
      </c>
      <c r="B79" s="52" t="s">
        <v>66</v>
      </c>
      <c r="C79" s="52"/>
      <c r="D79" s="51" t="str">
        <f t="shared" si="3"/>
        <v>CSE</v>
      </c>
      <c r="E79" s="51" t="s">
        <v>98</v>
      </c>
      <c r="F79" s="82" t="s">
        <v>6</v>
      </c>
      <c r="G79" s="83" t="s">
        <v>72</v>
      </c>
      <c r="H79" s="52">
        <v>629</v>
      </c>
      <c r="I79" s="84">
        <v>-1.006</v>
      </c>
      <c r="J79" s="84">
        <v>1.929</v>
      </c>
      <c r="K79" s="105">
        <v>-2.3049999999999997</v>
      </c>
      <c r="L79" s="99"/>
      <c r="M79" s="89"/>
      <c r="N79" s="89"/>
      <c r="O79" s="93"/>
      <c r="P79" s="52"/>
      <c r="Q79" s="52"/>
      <c r="U79" s="86"/>
    </row>
    <row r="80" spans="1:21" s="85" customFormat="1" x14ac:dyDescent="0.3">
      <c r="A80" s="52" t="s">
        <v>65</v>
      </c>
      <c r="B80" s="52" t="s">
        <v>66</v>
      </c>
      <c r="C80" s="52"/>
      <c r="D80" s="51" t="str">
        <f t="shared" si="3"/>
        <v>CSE</v>
      </c>
      <c r="E80" s="51" t="s">
        <v>99</v>
      </c>
      <c r="F80" s="82" t="s">
        <v>6</v>
      </c>
      <c r="G80" s="83" t="s">
        <v>72</v>
      </c>
      <c r="H80" s="52">
        <v>629</v>
      </c>
      <c r="I80" s="84">
        <v>-0.54500000000000004</v>
      </c>
      <c r="J80" s="84">
        <v>0.27200000000000002</v>
      </c>
      <c r="K80" s="105">
        <v>-1.0129999999999999</v>
      </c>
      <c r="L80" s="99"/>
      <c r="M80" s="89"/>
      <c r="N80" s="89"/>
      <c r="O80" s="93"/>
      <c r="P80" s="52"/>
      <c r="Q80" s="52"/>
      <c r="U80" s="86"/>
    </row>
    <row r="81" spans="1:11" x14ac:dyDescent="0.3">
      <c r="A81" s="14" t="s">
        <v>23</v>
      </c>
      <c r="B81" s="14" t="s">
        <v>20</v>
      </c>
      <c r="C81" s="12" t="s">
        <v>122</v>
      </c>
      <c r="D81" s="7" t="s">
        <v>111</v>
      </c>
      <c r="E81" s="17" t="s">
        <v>112</v>
      </c>
      <c r="F81" s="11" t="s">
        <v>6</v>
      </c>
      <c r="G81" s="7" t="s">
        <v>102</v>
      </c>
      <c r="H81" s="7">
        <v>1</v>
      </c>
      <c r="I81" s="7">
        <v>6.93E-2</v>
      </c>
      <c r="J81" s="7">
        <v>0</v>
      </c>
      <c r="K81" s="7">
        <v>0</v>
      </c>
    </row>
    <row r="82" spans="1:11" x14ac:dyDescent="0.3">
      <c r="A82" s="14" t="s">
        <v>23</v>
      </c>
      <c r="B82" s="14" t="s">
        <v>20</v>
      </c>
      <c r="C82" s="12" t="s">
        <v>122</v>
      </c>
      <c r="D82" s="7" t="s">
        <v>111</v>
      </c>
      <c r="E82" s="17" t="s">
        <v>113</v>
      </c>
      <c r="F82" s="11" t="s">
        <v>6</v>
      </c>
      <c r="G82" s="7" t="s">
        <v>100</v>
      </c>
      <c r="H82" s="7">
        <v>1</v>
      </c>
      <c r="I82" s="106">
        <f>I81/SQRT(2)</f>
        <v>4.9002499936227739E-2</v>
      </c>
      <c r="J82" s="106">
        <f>J83/SQRT(2)</f>
        <v>2.0859650045003151E-2</v>
      </c>
      <c r="K82" s="7">
        <v>0</v>
      </c>
    </row>
    <row r="83" spans="1:11" x14ac:dyDescent="0.3">
      <c r="A83" s="14" t="s">
        <v>23</v>
      </c>
      <c r="B83" s="14" t="s">
        <v>20</v>
      </c>
      <c r="C83" s="12" t="s">
        <v>122</v>
      </c>
      <c r="D83" s="7" t="s">
        <v>111</v>
      </c>
      <c r="E83" s="17" t="s">
        <v>114</v>
      </c>
      <c r="F83" s="11" t="s">
        <v>6</v>
      </c>
      <c r="G83" s="7" t="s">
        <v>101</v>
      </c>
      <c r="H83" s="7">
        <v>1</v>
      </c>
      <c r="I83" s="7">
        <v>0</v>
      </c>
      <c r="J83" s="7">
        <v>2.9499999999999998E-2</v>
      </c>
      <c r="K83" s="7">
        <v>0</v>
      </c>
    </row>
    <row r="84" spans="1:11" x14ac:dyDescent="0.3">
      <c r="A84" s="14" t="s">
        <v>23</v>
      </c>
      <c r="B84" s="14" t="s">
        <v>20</v>
      </c>
      <c r="C84" s="12" t="s">
        <v>122</v>
      </c>
      <c r="D84" s="7" t="s">
        <v>111</v>
      </c>
      <c r="E84" s="7" t="s">
        <v>115</v>
      </c>
      <c r="F84" s="11" t="s">
        <v>6</v>
      </c>
      <c r="G84" s="7" t="s">
        <v>100</v>
      </c>
      <c r="H84" s="7">
        <v>1</v>
      </c>
      <c r="I84" s="106">
        <v>4.9002499936227739E-2</v>
      </c>
      <c r="J84" s="106">
        <v>2.0859650045003151E-2</v>
      </c>
      <c r="K84" s="7">
        <v>0</v>
      </c>
    </row>
    <row r="85" spans="1:11" x14ac:dyDescent="0.3">
      <c r="A85" s="14" t="s">
        <v>23</v>
      </c>
      <c r="B85" s="14" t="s">
        <v>20</v>
      </c>
      <c r="C85" s="12" t="s">
        <v>122</v>
      </c>
      <c r="D85" s="7" t="s">
        <v>111</v>
      </c>
      <c r="E85" s="7" t="s">
        <v>116</v>
      </c>
      <c r="F85" s="11" t="s">
        <v>6</v>
      </c>
      <c r="G85" s="7" t="s">
        <v>102</v>
      </c>
      <c r="H85" s="7">
        <v>1</v>
      </c>
      <c r="I85" s="7">
        <v>-6.93E-2</v>
      </c>
      <c r="J85" s="7">
        <v>0</v>
      </c>
      <c r="K85" s="7">
        <v>0</v>
      </c>
    </row>
    <row r="86" spans="1:11" x14ac:dyDescent="0.3">
      <c r="A86" s="14" t="s">
        <v>23</v>
      </c>
      <c r="B86" s="14" t="s">
        <v>20</v>
      </c>
      <c r="C86" s="12" t="s">
        <v>122</v>
      </c>
      <c r="D86" s="7" t="s">
        <v>111</v>
      </c>
      <c r="E86" s="17" t="s">
        <v>117</v>
      </c>
      <c r="F86" s="11" t="s">
        <v>6</v>
      </c>
      <c r="G86" s="7" t="s">
        <v>102</v>
      </c>
      <c r="H86" s="7">
        <v>1</v>
      </c>
      <c r="I86" s="7">
        <v>0.126</v>
      </c>
      <c r="J86" s="7">
        <v>0</v>
      </c>
      <c r="K86" s="7">
        <v>0</v>
      </c>
    </row>
    <row r="87" spans="1:11" x14ac:dyDescent="0.3">
      <c r="A87" s="14" t="s">
        <v>23</v>
      </c>
      <c r="B87" s="14" t="s">
        <v>20</v>
      </c>
      <c r="C87" s="12" t="s">
        <v>122</v>
      </c>
      <c r="D87" s="7" t="s">
        <v>111</v>
      </c>
      <c r="E87" s="17" t="s">
        <v>118</v>
      </c>
      <c r="F87" s="11" t="s">
        <v>6</v>
      </c>
      <c r="G87" s="7" t="s">
        <v>100</v>
      </c>
      <c r="H87" s="7">
        <v>1</v>
      </c>
      <c r="I87" s="28">
        <f>I86/SQRT(2)</f>
        <v>8.9095454429504978E-2</v>
      </c>
      <c r="J87" s="28">
        <f>J88/SQRT(2)</f>
        <v>2.7011479041326111E-2</v>
      </c>
      <c r="K87" s="7">
        <v>0</v>
      </c>
    </row>
    <row r="88" spans="1:11" x14ac:dyDescent="0.3">
      <c r="A88" s="14" t="s">
        <v>23</v>
      </c>
      <c r="B88" s="14" t="s">
        <v>20</v>
      </c>
      <c r="C88" s="12" t="s">
        <v>122</v>
      </c>
      <c r="D88" s="7" t="s">
        <v>111</v>
      </c>
      <c r="E88" s="17" t="s">
        <v>119</v>
      </c>
      <c r="F88" s="11" t="s">
        <v>6</v>
      </c>
      <c r="G88" s="7" t="s">
        <v>101</v>
      </c>
      <c r="H88" s="7">
        <v>1</v>
      </c>
      <c r="I88" s="7">
        <v>0</v>
      </c>
      <c r="J88" s="7">
        <v>3.8199999999999998E-2</v>
      </c>
      <c r="K88" s="7">
        <v>0</v>
      </c>
    </row>
    <row r="89" spans="1:11" x14ac:dyDescent="0.3">
      <c r="A89" s="14" t="s">
        <v>23</v>
      </c>
      <c r="B89" s="14" t="s">
        <v>20</v>
      </c>
      <c r="C89" s="12" t="s">
        <v>122</v>
      </c>
      <c r="D89" s="7" t="s">
        <v>111</v>
      </c>
      <c r="E89" s="7" t="s">
        <v>120</v>
      </c>
      <c r="F89" s="11" t="s">
        <v>6</v>
      </c>
      <c r="G89" s="7" t="s">
        <v>100</v>
      </c>
      <c r="H89" s="7">
        <v>1</v>
      </c>
      <c r="I89" s="28">
        <v>8.9095454429504978E-2</v>
      </c>
      <c r="J89" s="28">
        <v>2.7011479041326111E-2</v>
      </c>
      <c r="K89" s="7">
        <v>0</v>
      </c>
    </row>
    <row r="90" spans="1:11" x14ac:dyDescent="0.3">
      <c r="A90" s="14" t="s">
        <v>23</v>
      </c>
      <c r="B90" s="14" t="s">
        <v>20</v>
      </c>
      <c r="C90" s="12" t="s">
        <v>122</v>
      </c>
      <c r="D90" s="7" t="s">
        <v>111</v>
      </c>
      <c r="E90" s="7" t="s">
        <v>121</v>
      </c>
      <c r="F90" s="11" t="s">
        <v>6</v>
      </c>
      <c r="G90" s="7" t="s">
        <v>102</v>
      </c>
      <c r="H90" s="7">
        <v>1</v>
      </c>
      <c r="I90" s="7">
        <v>-0.126</v>
      </c>
      <c r="J90" s="7">
        <v>0</v>
      </c>
      <c r="K90" s="7">
        <v>0</v>
      </c>
    </row>
    <row r="91" spans="1:11" x14ac:dyDescent="0.3">
      <c r="A91" s="14" t="s">
        <v>23</v>
      </c>
      <c r="B91" s="14" t="s">
        <v>20</v>
      </c>
      <c r="C91" s="12" t="s">
        <v>22</v>
      </c>
      <c r="D91" s="7" t="s">
        <v>129</v>
      </c>
      <c r="E91" s="7" t="s">
        <v>130</v>
      </c>
      <c r="F91" s="11" t="s">
        <v>6</v>
      </c>
      <c r="G91" s="7" t="s">
        <v>131</v>
      </c>
      <c r="H91" s="7">
        <v>1</v>
      </c>
      <c r="I91" s="7">
        <v>0</v>
      </c>
      <c r="J91" s="7">
        <v>0</v>
      </c>
      <c r="K91" s="7">
        <v>-5.0000000000000001E-3</v>
      </c>
    </row>
    <row r="92" spans="1:11" x14ac:dyDescent="0.3">
      <c r="B92" s="12"/>
    </row>
    <row r="93" spans="1:11" x14ac:dyDescent="0.3">
      <c r="B93" s="12"/>
    </row>
    <row r="94" spans="1:11" x14ac:dyDescent="0.3">
      <c r="B94" s="12"/>
    </row>
    <row r="95" spans="1:11" x14ac:dyDescent="0.3">
      <c r="B95" s="12"/>
    </row>
    <row r="97" spans="2:2" x14ac:dyDescent="0.3">
      <c r="B97" s="7" t="s">
        <v>109</v>
      </c>
    </row>
  </sheetData>
  <dataConsolidate/>
  <mergeCells count="13">
    <mergeCell ref="A2:A3"/>
    <mergeCell ref="U2:U3"/>
    <mergeCell ref="D2:D3"/>
    <mergeCell ref="E2:E3"/>
    <mergeCell ref="F2:F3"/>
    <mergeCell ref="G2:G3"/>
    <mergeCell ref="L2:N2"/>
    <mergeCell ref="O2:Q2"/>
    <mergeCell ref="R2:T2"/>
    <mergeCell ref="B2:B3"/>
    <mergeCell ref="C2:C3"/>
    <mergeCell ref="H2:H3"/>
    <mergeCell ref="I2:K2"/>
  </mergeCells>
  <phoneticPr fontId="1" type="noConversion"/>
  <dataValidations count="2">
    <dataValidation type="list" allowBlank="1" showInputMessage="1" showErrorMessage="1" sqref="F1">
      <formula1>$H$1:$I$1</formula1>
    </dataValidation>
    <dataValidation type="list" allowBlank="1" showInputMessage="1" showErrorMessage="1" sqref="A4:A95">
      <formula1>$J$1:$M$1</formula1>
    </dataValidation>
  </dataValidations>
  <pageMargins left="0.7" right="0.7" top="0.75" bottom="0.75" header="0.3" footer="0.3"/>
  <pageSetup paperSize="9" scale="58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topLeftCell="D18" zoomScale="145" zoomScaleNormal="145" workbookViewId="0">
      <selection activeCell="I31" sqref="I31"/>
    </sheetView>
  </sheetViews>
  <sheetFormatPr defaultRowHeight="16.5" x14ac:dyDescent="0.3"/>
  <cols>
    <col min="1" max="1" width="9.75" style="5" customWidth="1"/>
    <col min="2" max="3" width="9.875" customWidth="1"/>
    <col min="4" max="4" width="10.875" customWidth="1"/>
    <col min="5" max="5" width="11" bestFit="1" customWidth="1"/>
    <col min="6" max="6" width="9.875" customWidth="1"/>
    <col min="9" max="9" width="10.125" bestFit="1" customWidth="1"/>
    <col min="10" max="10" width="9.375" bestFit="1" customWidth="1"/>
    <col min="11" max="11" width="9.375" customWidth="1"/>
    <col min="13" max="15" width="8.75" customWidth="1"/>
  </cols>
  <sheetData>
    <row r="1" spans="1:19" x14ac:dyDescent="0.3">
      <c r="K1" s="5"/>
      <c r="L1" s="5"/>
      <c r="M1" s="5"/>
      <c r="N1" s="5"/>
      <c r="O1" s="5"/>
      <c r="P1" s="5"/>
      <c r="Q1" s="5"/>
      <c r="R1" s="5"/>
      <c r="S1" s="5"/>
    </row>
    <row r="2" spans="1:19" x14ac:dyDescent="0.25">
      <c r="A2" s="5" t="s">
        <v>35</v>
      </c>
      <c r="B2">
        <v>0</v>
      </c>
      <c r="C2" s="6" t="s">
        <v>36</v>
      </c>
      <c r="D2" s="18">
        <v>1</v>
      </c>
      <c r="E2" s="18"/>
      <c r="G2" s="25">
        <v>7.4700000000000003E-2</v>
      </c>
      <c r="H2" s="25">
        <v>1.4E-2</v>
      </c>
      <c r="I2" s="20"/>
      <c r="J2" s="26">
        <f>D2*G2</f>
        <v>7.4700000000000003E-2</v>
      </c>
      <c r="K2" s="26">
        <f>E2*H2</f>
        <v>0</v>
      </c>
    </row>
    <row r="3" spans="1:19" x14ac:dyDescent="0.25">
      <c r="B3">
        <v>45</v>
      </c>
      <c r="C3" s="6" t="s">
        <v>42</v>
      </c>
      <c r="D3" s="18">
        <v>0.70699999999999996</v>
      </c>
      <c r="E3" s="18">
        <v>0.70699999999999996</v>
      </c>
      <c r="G3" s="25">
        <v>7.4700000000000003E-2</v>
      </c>
      <c r="H3" s="25">
        <v>1.4E-2</v>
      </c>
      <c r="J3" s="26">
        <f t="shared" ref="J3:J6" si="0">D3*G3</f>
        <v>5.2812899999999996E-2</v>
      </c>
      <c r="K3" s="26">
        <f t="shared" ref="K3:K6" si="1">E3*H3</f>
        <v>9.8979999999999988E-3</v>
      </c>
    </row>
    <row r="4" spans="1:19" x14ac:dyDescent="0.25">
      <c r="B4">
        <v>90</v>
      </c>
      <c r="C4" s="24" t="s">
        <v>37</v>
      </c>
      <c r="D4" s="18"/>
      <c r="E4" s="18">
        <v>1</v>
      </c>
      <c r="G4" s="25">
        <v>7.4700000000000003E-2</v>
      </c>
      <c r="H4" s="25">
        <v>1.4E-2</v>
      </c>
      <c r="I4" s="20"/>
      <c r="J4" s="26">
        <f t="shared" si="0"/>
        <v>0</v>
      </c>
      <c r="K4" s="26">
        <f t="shared" si="1"/>
        <v>1.4E-2</v>
      </c>
    </row>
    <row r="5" spans="1:19" x14ac:dyDescent="0.25">
      <c r="B5">
        <v>135</v>
      </c>
      <c r="C5" s="24" t="s">
        <v>43</v>
      </c>
      <c r="D5" s="18">
        <v>-0.70699999999999996</v>
      </c>
      <c r="E5" s="18">
        <v>0.70699999999999996</v>
      </c>
      <c r="G5" s="25">
        <v>7.4700000000000003E-2</v>
      </c>
      <c r="H5" s="25">
        <v>1.4E-2</v>
      </c>
      <c r="J5" s="26">
        <f t="shared" si="0"/>
        <v>-5.2812899999999996E-2</v>
      </c>
      <c r="K5" s="26">
        <f t="shared" si="1"/>
        <v>9.8979999999999988E-3</v>
      </c>
    </row>
    <row r="6" spans="1:19" x14ac:dyDescent="0.25">
      <c r="B6">
        <v>180</v>
      </c>
      <c r="C6" s="6"/>
      <c r="D6" s="18">
        <v>-1</v>
      </c>
      <c r="E6" s="18"/>
      <c r="G6" s="25">
        <v>7.4700000000000003E-2</v>
      </c>
      <c r="H6" s="25">
        <v>1.4E-2</v>
      </c>
      <c r="J6" s="26">
        <f t="shared" si="0"/>
        <v>-7.4700000000000003E-2</v>
      </c>
      <c r="K6" s="26">
        <f t="shared" si="1"/>
        <v>0</v>
      </c>
    </row>
    <row r="7" spans="1:19" s="5" customFormat="1" x14ac:dyDescent="0.3">
      <c r="C7" s="6"/>
    </row>
    <row r="8" spans="1:19" x14ac:dyDescent="0.25">
      <c r="B8" s="5">
        <v>0</v>
      </c>
      <c r="C8" s="6" t="s">
        <v>38</v>
      </c>
      <c r="D8" s="18">
        <v>1</v>
      </c>
      <c r="E8" s="18"/>
      <c r="G8" s="25">
        <v>0.13800000000000001</v>
      </c>
      <c r="H8" s="25">
        <v>1.6910000000000001E-2</v>
      </c>
      <c r="J8" s="26">
        <f>D8*G8</f>
        <v>0.13800000000000001</v>
      </c>
      <c r="K8" s="26">
        <f>E8*H8</f>
        <v>0</v>
      </c>
    </row>
    <row r="9" spans="1:19" x14ac:dyDescent="0.25">
      <c r="B9" s="5">
        <v>45</v>
      </c>
      <c r="C9" s="6" t="s">
        <v>39</v>
      </c>
      <c r="D9" s="18">
        <v>0.70699999999999996</v>
      </c>
      <c r="E9" s="18">
        <v>0.70699999999999996</v>
      </c>
      <c r="G9" s="25">
        <v>0.13800000000000001</v>
      </c>
      <c r="H9" s="25">
        <v>1.6910000000000001E-2</v>
      </c>
      <c r="J9" s="26">
        <f t="shared" ref="J9:J12" si="2">D9*G9</f>
        <v>9.7566E-2</v>
      </c>
      <c r="K9" s="26">
        <f t="shared" ref="K9:K12" si="3">E9*H9</f>
        <v>1.195537E-2</v>
      </c>
    </row>
    <row r="10" spans="1:19" x14ac:dyDescent="0.25">
      <c r="B10" s="5">
        <v>90</v>
      </c>
      <c r="C10" s="24" t="s">
        <v>40</v>
      </c>
      <c r="D10" s="18"/>
      <c r="E10" s="18">
        <v>1</v>
      </c>
      <c r="G10" s="25">
        <v>0.13800000000000001</v>
      </c>
      <c r="H10" s="25">
        <v>1.6910000000000001E-2</v>
      </c>
      <c r="J10" s="26">
        <f t="shared" si="2"/>
        <v>0</v>
      </c>
      <c r="K10" s="26">
        <f t="shared" si="3"/>
        <v>1.6910000000000001E-2</v>
      </c>
    </row>
    <row r="11" spans="1:19" x14ac:dyDescent="0.25">
      <c r="B11" s="5">
        <v>135</v>
      </c>
      <c r="C11" s="24" t="s">
        <v>41</v>
      </c>
      <c r="D11" s="18">
        <v>-0.70699999999999996</v>
      </c>
      <c r="E11" s="18">
        <v>0.70699999999999996</v>
      </c>
      <c r="G11" s="25">
        <v>0.13800000000000001</v>
      </c>
      <c r="H11" s="25">
        <v>1.6910000000000001E-2</v>
      </c>
      <c r="J11" s="26">
        <f t="shared" si="2"/>
        <v>-9.7566E-2</v>
      </c>
      <c r="K11" s="26">
        <f t="shared" si="3"/>
        <v>1.195537E-2</v>
      </c>
    </row>
    <row r="12" spans="1:19" x14ac:dyDescent="0.25">
      <c r="B12" s="5">
        <v>180</v>
      </c>
      <c r="C12" s="6"/>
      <c r="D12" s="18">
        <v>-1</v>
      </c>
      <c r="E12" s="18"/>
      <c r="G12" s="25">
        <v>0.13800000000000001</v>
      </c>
      <c r="H12" s="25">
        <v>1.6910000000000001E-2</v>
      </c>
      <c r="J12" s="26">
        <f t="shared" si="2"/>
        <v>-0.13800000000000001</v>
      </c>
      <c r="K12" s="26">
        <f t="shared" si="3"/>
        <v>0</v>
      </c>
    </row>
    <row r="13" spans="1:19" s="5" customFormat="1" x14ac:dyDescent="0.3"/>
    <row r="14" spans="1:19" s="5" customFormat="1" x14ac:dyDescent="0.25">
      <c r="B14" s="5">
        <v>0</v>
      </c>
      <c r="C14" s="6" t="s">
        <v>51</v>
      </c>
      <c r="D14" s="18">
        <v>1</v>
      </c>
      <c r="E14" s="18"/>
      <c r="G14" s="25">
        <v>5.7480000000000003E-2</v>
      </c>
      <c r="H14" s="25">
        <v>8.7880000000000007E-3</v>
      </c>
      <c r="J14" s="26">
        <f>D14*G14</f>
        <v>5.7480000000000003E-2</v>
      </c>
      <c r="K14" s="26">
        <f>E14*H14</f>
        <v>0</v>
      </c>
    </row>
    <row r="15" spans="1:19" s="5" customFormat="1" x14ac:dyDescent="0.25">
      <c r="B15" s="5">
        <v>45</v>
      </c>
      <c r="C15" s="6" t="s">
        <v>52</v>
      </c>
      <c r="D15" s="18">
        <v>0.70699999999999996</v>
      </c>
      <c r="E15" s="18">
        <v>0.70699999999999996</v>
      </c>
      <c r="G15" s="25">
        <v>5.7480000000000003E-2</v>
      </c>
      <c r="H15" s="25">
        <v>8.7880000000000007E-3</v>
      </c>
      <c r="J15" s="26">
        <f t="shared" ref="J15:J18" si="4">D15*G15</f>
        <v>4.0638359999999998E-2</v>
      </c>
      <c r="K15" s="26">
        <f t="shared" ref="K15:K18" si="5">E15*H15</f>
        <v>6.2131160000000003E-3</v>
      </c>
    </row>
    <row r="16" spans="1:19" s="5" customFormat="1" x14ac:dyDescent="0.25">
      <c r="B16" s="5">
        <v>90</v>
      </c>
      <c r="C16" s="24" t="s">
        <v>53</v>
      </c>
      <c r="D16" s="18"/>
      <c r="E16" s="18">
        <v>1</v>
      </c>
      <c r="G16" s="25">
        <v>5.7480000000000003E-2</v>
      </c>
      <c r="H16" s="25">
        <v>8.7880000000000007E-3</v>
      </c>
      <c r="J16" s="26">
        <f t="shared" si="4"/>
        <v>0</v>
      </c>
      <c r="K16" s="26">
        <f t="shared" si="5"/>
        <v>8.7880000000000007E-3</v>
      </c>
    </row>
    <row r="17" spans="1:11" s="5" customFormat="1" x14ac:dyDescent="0.25">
      <c r="B17" s="5">
        <v>135</v>
      </c>
      <c r="C17" s="24" t="s">
        <v>54</v>
      </c>
      <c r="D17" s="18">
        <v>-0.70699999999999996</v>
      </c>
      <c r="E17" s="18">
        <v>0.70699999999999996</v>
      </c>
      <c r="G17" s="25">
        <v>5.7480000000000003E-2</v>
      </c>
      <c r="H17" s="25">
        <v>8.7880000000000007E-3</v>
      </c>
      <c r="J17" s="26">
        <f t="shared" si="4"/>
        <v>-4.0638359999999998E-2</v>
      </c>
      <c r="K17" s="26">
        <f t="shared" si="5"/>
        <v>6.2131160000000003E-3</v>
      </c>
    </row>
    <row r="18" spans="1:11" s="5" customFormat="1" x14ac:dyDescent="0.25">
      <c r="B18" s="5">
        <v>180</v>
      </c>
      <c r="C18" s="6"/>
      <c r="D18" s="18">
        <v>-1</v>
      </c>
      <c r="E18" s="18"/>
      <c r="G18" s="25">
        <v>5.7480000000000003E-2</v>
      </c>
      <c r="H18" s="25">
        <v>8.7880000000000007E-3</v>
      </c>
      <c r="J18" s="26">
        <f t="shared" si="4"/>
        <v>-5.7480000000000003E-2</v>
      </c>
      <c r="K18" s="26">
        <f t="shared" si="5"/>
        <v>0</v>
      </c>
    </row>
    <row r="19" spans="1:11" s="5" customFormat="1" x14ac:dyDescent="0.3"/>
    <row r="20" spans="1:11" s="5" customFormat="1" x14ac:dyDescent="0.3"/>
    <row r="21" spans="1:11" s="5" customFormat="1" x14ac:dyDescent="0.3"/>
    <row r="22" spans="1:11" x14ac:dyDescent="0.3">
      <c r="A22" s="14" t="s">
        <v>23</v>
      </c>
      <c r="B22" s="14" t="s">
        <v>20</v>
      </c>
      <c r="C22" s="14" t="s">
        <v>22</v>
      </c>
      <c r="D22" s="15" t="s">
        <v>50</v>
      </c>
      <c r="E22" s="17" t="s">
        <v>24</v>
      </c>
      <c r="F22" s="11" t="s">
        <v>6</v>
      </c>
      <c r="G22" s="7" t="s">
        <v>33</v>
      </c>
      <c r="H22" s="7">
        <v>4.6399999999999997E-2</v>
      </c>
      <c r="I22" s="7"/>
    </row>
    <row r="23" spans="1:11" x14ac:dyDescent="0.3">
      <c r="A23" s="14" t="s">
        <v>23</v>
      </c>
      <c r="B23" s="14" t="s">
        <v>20</v>
      </c>
      <c r="C23" s="14" t="s">
        <v>22</v>
      </c>
      <c r="D23" s="15" t="s">
        <v>28</v>
      </c>
      <c r="E23" s="17" t="s">
        <v>27</v>
      </c>
      <c r="F23" s="11" t="s">
        <v>6</v>
      </c>
      <c r="G23" s="7" t="s">
        <v>34</v>
      </c>
      <c r="H23" s="7"/>
      <c r="I23" s="7">
        <v>2.7699999999999999E-2</v>
      </c>
    </row>
    <row r="24" spans="1:11" x14ac:dyDescent="0.3">
      <c r="A24" s="14" t="s">
        <v>23</v>
      </c>
      <c r="B24" s="14" t="s">
        <v>20</v>
      </c>
      <c r="C24" s="14" t="s">
        <v>22</v>
      </c>
      <c r="D24" s="15" t="s">
        <v>29</v>
      </c>
      <c r="E24" s="17" t="s">
        <v>25</v>
      </c>
      <c r="F24" s="11" t="s">
        <v>6</v>
      </c>
      <c r="G24" s="7" t="s">
        <v>33</v>
      </c>
      <c r="H24" s="7">
        <v>-4.6399999999999997E-2</v>
      </c>
      <c r="I24" s="7"/>
    </row>
    <row r="25" spans="1:11" x14ac:dyDescent="0.3">
      <c r="A25" s="14" t="s">
        <v>23</v>
      </c>
      <c r="B25" s="14" t="s">
        <v>20</v>
      </c>
      <c r="C25" s="14" t="s">
        <v>22</v>
      </c>
      <c r="D25" s="15" t="s">
        <v>30</v>
      </c>
      <c r="E25" s="17" t="s">
        <v>26</v>
      </c>
      <c r="F25" s="11" t="s">
        <v>6</v>
      </c>
      <c r="G25" s="7" t="s">
        <v>34</v>
      </c>
      <c r="H25" s="7"/>
      <c r="I25" s="7">
        <v>-2.7699999999999999E-2</v>
      </c>
    </row>
    <row r="26" spans="1:11" x14ac:dyDescent="0.3">
      <c r="A26" s="14" t="s">
        <v>23</v>
      </c>
      <c r="B26" s="14" t="s">
        <v>20</v>
      </c>
      <c r="C26" s="14" t="s">
        <v>22</v>
      </c>
      <c r="D26" s="15" t="s">
        <v>31</v>
      </c>
      <c r="E26" s="17" t="s">
        <v>24</v>
      </c>
      <c r="F26" s="11" t="s">
        <v>6</v>
      </c>
      <c r="G26" s="7" t="s">
        <v>33</v>
      </c>
      <c r="H26" s="21">
        <v>6.8099999999999994E-2</v>
      </c>
      <c r="I26" s="21"/>
    </row>
    <row r="27" spans="1:11" x14ac:dyDescent="0.3">
      <c r="A27" s="14" t="s">
        <v>23</v>
      </c>
      <c r="B27" s="14" t="s">
        <v>20</v>
      </c>
      <c r="C27" s="14" t="s">
        <v>22</v>
      </c>
      <c r="D27" s="15" t="s">
        <v>32</v>
      </c>
      <c r="E27" s="17" t="s">
        <v>27</v>
      </c>
      <c r="F27" s="11" t="s">
        <v>6</v>
      </c>
      <c r="G27" s="7" t="s">
        <v>34</v>
      </c>
      <c r="H27" s="21"/>
      <c r="I27" s="21">
        <v>3.7199999999999997E-2</v>
      </c>
    </row>
    <row r="28" spans="1:11" x14ac:dyDescent="0.3">
      <c r="A28" s="14" t="s">
        <v>23</v>
      </c>
      <c r="B28" s="14" t="s">
        <v>20</v>
      </c>
      <c r="C28" s="14" t="s">
        <v>22</v>
      </c>
      <c r="D28" s="15" t="s">
        <v>31</v>
      </c>
      <c r="E28" s="17" t="s">
        <v>25</v>
      </c>
      <c r="F28" s="11" t="s">
        <v>6</v>
      </c>
      <c r="G28" s="7" t="s">
        <v>33</v>
      </c>
      <c r="H28" s="21">
        <v>-6.8099999999999994E-2</v>
      </c>
      <c r="I28" s="21"/>
    </row>
    <row r="29" spans="1:11" x14ac:dyDescent="0.3">
      <c r="A29" s="14" t="s">
        <v>23</v>
      </c>
      <c r="B29" s="14" t="s">
        <v>20</v>
      </c>
      <c r="C29" s="14" t="s">
        <v>22</v>
      </c>
      <c r="D29" s="15" t="s">
        <v>32</v>
      </c>
      <c r="E29" s="17" t="s">
        <v>26</v>
      </c>
      <c r="F29" s="11" t="s">
        <v>6</v>
      </c>
      <c r="G29" s="7" t="s">
        <v>34</v>
      </c>
      <c r="H29" s="21"/>
      <c r="I29" s="21">
        <v>-3.7199999999999997E-2</v>
      </c>
    </row>
    <row r="31" spans="1:11" x14ac:dyDescent="0.3">
      <c r="H31" s="18">
        <v>1</v>
      </c>
      <c r="I31" s="18"/>
    </row>
    <row r="32" spans="1:11" x14ac:dyDescent="0.3">
      <c r="H32" s="18">
        <v>0.70699999999999996</v>
      </c>
      <c r="I32" s="18">
        <v>0.70699999999999996</v>
      </c>
    </row>
    <row r="33" spans="1:9" x14ac:dyDescent="0.3">
      <c r="H33" s="18"/>
      <c r="I33" s="18">
        <v>1</v>
      </c>
    </row>
    <row r="34" spans="1:9" x14ac:dyDescent="0.3">
      <c r="H34" s="18">
        <v>-0.70699999999999996</v>
      </c>
      <c r="I34" s="18">
        <v>0.70699999999999996</v>
      </c>
    </row>
    <row r="35" spans="1:9" x14ac:dyDescent="0.3">
      <c r="H35" s="18">
        <v>-1</v>
      </c>
      <c r="I35" s="18"/>
    </row>
    <row r="37" spans="1:9" x14ac:dyDescent="0.3">
      <c r="F37" t="s">
        <v>110</v>
      </c>
      <c r="H37" s="18">
        <v>173.9</v>
      </c>
      <c r="I37" s="18">
        <v>17390</v>
      </c>
    </row>
    <row r="38" spans="1:9" x14ac:dyDescent="0.3">
      <c r="F38">
        <f>350*12+350*19*2</f>
        <v>17500</v>
      </c>
    </row>
    <row r="39" spans="1:9" x14ac:dyDescent="0.3">
      <c r="A39" s="5" t="s">
        <v>45</v>
      </c>
    </row>
    <row r="58" spans="4:7" x14ac:dyDescent="0.3">
      <c r="E58" s="27" t="s">
        <v>49</v>
      </c>
      <c r="F58">
        <v>89100000</v>
      </c>
      <c r="G58" s="6">
        <v>0.126</v>
      </c>
    </row>
    <row r="59" spans="4:7" x14ac:dyDescent="0.3">
      <c r="D59" s="29"/>
      <c r="E59" s="29" t="s">
        <v>46</v>
      </c>
      <c r="F59" s="29" t="s">
        <v>47</v>
      </c>
      <c r="G59" s="29" t="s">
        <v>48</v>
      </c>
    </row>
    <row r="60" spans="4:7" x14ac:dyDescent="0.3">
      <c r="D60" s="29">
        <v>1</v>
      </c>
      <c r="E60" s="29">
        <v>4700</v>
      </c>
      <c r="F60" s="29">
        <v>9800</v>
      </c>
      <c r="G60" s="30">
        <f t="shared" ref="G60:G72" si="6">$F$58*$G$58/(E60*F60)</f>
        <v>0.24373860182370821</v>
      </c>
    </row>
    <row r="61" spans="4:7" x14ac:dyDescent="0.3">
      <c r="D61" s="29">
        <v>2</v>
      </c>
      <c r="E61" s="29">
        <v>4000</v>
      </c>
      <c r="F61" s="29">
        <v>9800</v>
      </c>
      <c r="G61" s="30">
        <f t="shared" si="6"/>
        <v>0.28639285714285712</v>
      </c>
    </row>
    <row r="62" spans="4:7" x14ac:dyDescent="0.3">
      <c r="D62" s="29">
        <v>3</v>
      </c>
      <c r="E62" s="29">
        <v>4000</v>
      </c>
      <c r="F62" s="29">
        <v>9800</v>
      </c>
      <c r="G62" s="30">
        <f t="shared" si="6"/>
        <v>0.28639285714285712</v>
      </c>
    </row>
    <row r="63" spans="4:7" x14ac:dyDescent="0.3">
      <c r="D63" s="29">
        <v>4</v>
      </c>
      <c r="E63" s="29">
        <v>4000</v>
      </c>
      <c r="F63" s="29">
        <v>9800</v>
      </c>
      <c r="G63" s="30">
        <f t="shared" si="6"/>
        <v>0.28639285714285712</v>
      </c>
    </row>
    <row r="64" spans="4:7" x14ac:dyDescent="0.3">
      <c r="D64" s="29">
        <v>5</v>
      </c>
      <c r="E64" s="29">
        <v>4000</v>
      </c>
      <c r="F64" s="29">
        <v>9800</v>
      </c>
      <c r="G64" s="30">
        <f t="shared" si="6"/>
        <v>0.28639285714285712</v>
      </c>
    </row>
    <row r="65" spans="3:23" x14ac:dyDescent="0.3">
      <c r="D65" s="29">
        <v>6</v>
      </c>
      <c r="E65" s="29">
        <v>4000</v>
      </c>
      <c r="F65" s="29">
        <v>9800</v>
      </c>
      <c r="G65" s="30">
        <f t="shared" si="6"/>
        <v>0.28639285714285712</v>
      </c>
    </row>
    <row r="66" spans="3:23" x14ac:dyDescent="0.3">
      <c r="D66" s="29">
        <v>7</v>
      </c>
      <c r="E66" s="29">
        <v>4000</v>
      </c>
      <c r="F66" s="29">
        <v>9800</v>
      </c>
      <c r="G66" s="30">
        <f t="shared" si="6"/>
        <v>0.28639285714285712</v>
      </c>
    </row>
    <row r="67" spans="3:23" x14ac:dyDescent="0.3">
      <c r="D67" s="29">
        <v>8</v>
      </c>
      <c r="E67" s="29">
        <v>4200</v>
      </c>
      <c r="F67" s="29">
        <v>9800</v>
      </c>
      <c r="G67" s="30">
        <f t="shared" si="6"/>
        <v>0.27275510204081632</v>
      </c>
    </row>
    <row r="68" spans="3:23" x14ac:dyDescent="0.3">
      <c r="D68" s="29">
        <v>9</v>
      </c>
      <c r="E68" s="29">
        <v>4900</v>
      </c>
      <c r="F68" s="29">
        <v>9800</v>
      </c>
      <c r="G68" s="30">
        <f t="shared" si="6"/>
        <v>0.23379008746355684</v>
      </c>
    </row>
    <row r="69" spans="3:23" x14ac:dyDescent="0.3">
      <c r="D69" s="29">
        <v>10</v>
      </c>
      <c r="E69" s="29">
        <v>5400</v>
      </c>
      <c r="F69" s="29">
        <v>9800</v>
      </c>
      <c r="G69" s="30">
        <f t="shared" si="6"/>
        <v>0.21214285714285713</v>
      </c>
    </row>
    <row r="70" spans="3:23" x14ac:dyDescent="0.3">
      <c r="D70" s="29">
        <v>11</v>
      </c>
      <c r="E70" s="29">
        <v>5400</v>
      </c>
      <c r="F70" s="29">
        <v>9800</v>
      </c>
      <c r="G70" s="30">
        <f t="shared" si="6"/>
        <v>0.21214285714285713</v>
      </c>
    </row>
    <row r="71" spans="3:23" x14ac:dyDescent="0.3">
      <c r="D71" s="29">
        <v>12</v>
      </c>
      <c r="E71" s="29">
        <v>5400</v>
      </c>
      <c r="F71" s="29">
        <v>9800</v>
      </c>
      <c r="G71" s="30">
        <f t="shared" si="6"/>
        <v>0.21214285714285713</v>
      </c>
      <c r="I71" s="6" t="s">
        <v>58</v>
      </c>
      <c r="J71" s="6" t="s">
        <v>59</v>
      </c>
      <c r="K71" s="6" t="s">
        <v>60</v>
      </c>
      <c r="L71" s="6" t="s">
        <v>61</v>
      </c>
    </row>
    <row r="72" spans="3:23" x14ac:dyDescent="0.3">
      <c r="D72" s="29">
        <v>13</v>
      </c>
      <c r="E72" s="29">
        <v>5400</v>
      </c>
      <c r="F72" s="29">
        <v>9800</v>
      </c>
      <c r="G72" s="30">
        <f t="shared" si="6"/>
        <v>0.21214285714285713</v>
      </c>
      <c r="I72" s="40">
        <v>10.62</v>
      </c>
      <c r="J72" s="40">
        <v>7.9640000000000004</v>
      </c>
      <c r="K72" s="40">
        <v>8.4320000000000004</v>
      </c>
      <c r="L72" s="40">
        <v>8.2530000000000001</v>
      </c>
    </row>
    <row r="73" spans="3:23" ht="17.25" thickBot="1" x14ac:dyDescent="0.35">
      <c r="I73" t="s">
        <v>58</v>
      </c>
      <c r="M73" t="s">
        <v>63</v>
      </c>
      <c r="N73" s="22"/>
      <c r="Q73" t="s">
        <v>62</v>
      </c>
      <c r="U73" t="s">
        <v>64</v>
      </c>
    </row>
    <row r="74" spans="3:23" x14ac:dyDescent="0.3">
      <c r="C74" s="31" t="s">
        <v>55</v>
      </c>
      <c r="D74" s="32">
        <v>0.16900000000000001</v>
      </c>
      <c r="E74" s="32">
        <v>8.9999999999999993E-3</v>
      </c>
      <c r="F74" s="33">
        <v>-10.128</v>
      </c>
      <c r="G74" s="40">
        <v>1</v>
      </c>
      <c r="I74" s="19">
        <f>$I$72*D74*1000</f>
        <v>1794.78</v>
      </c>
      <c r="J74" s="19">
        <f t="shared" ref="J74:K78" si="7">$I$72*E74*1000</f>
        <v>95.579999999999984</v>
      </c>
      <c r="K74" s="19">
        <f t="shared" si="7"/>
        <v>-107559.36</v>
      </c>
      <c r="M74" s="19">
        <f>$J$72*D74*1000</f>
        <v>1345.9160000000002</v>
      </c>
      <c r="N74" s="19">
        <f>$J$72*E74*1000</f>
        <v>71.676000000000002</v>
      </c>
      <c r="O74" s="19">
        <f t="shared" ref="O74" si="8">$J$72*F74*1000</f>
        <v>-80659.392000000007</v>
      </c>
      <c r="Q74" s="19">
        <f>$K$72*D74*1000</f>
        <v>1425.008</v>
      </c>
      <c r="R74" s="19">
        <f t="shared" ref="R74:S74" si="9">$K$72*E74*1000</f>
        <v>75.887999999999991</v>
      </c>
      <c r="S74" s="19">
        <f t="shared" si="9"/>
        <v>-85399.296000000002</v>
      </c>
      <c r="U74" s="19">
        <f>$L$72*D74*1000</f>
        <v>1394.7570000000001</v>
      </c>
      <c r="V74" s="19">
        <f t="shared" ref="V74:W74" si="10">$L$72*E74*1000</f>
        <v>74.277000000000001</v>
      </c>
      <c r="W74" s="19">
        <f t="shared" si="10"/>
        <v>-83586.383999999991</v>
      </c>
    </row>
    <row r="75" spans="3:23" x14ac:dyDescent="0.3">
      <c r="C75" s="34"/>
      <c r="D75" s="35">
        <v>0.16</v>
      </c>
      <c r="E75" s="35">
        <v>0.17100000000000001</v>
      </c>
      <c r="F75" s="36">
        <v>-10.153</v>
      </c>
      <c r="G75" s="40">
        <v>2</v>
      </c>
      <c r="I75" s="19">
        <f t="shared" ref="I75:I78" si="11">$I$72*D75*1000</f>
        <v>1699.1999999999998</v>
      </c>
      <c r="J75" s="19">
        <f t="shared" si="7"/>
        <v>1816.02</v>
      </c>
      <c r="K75" s="19">
        <f t="shared" si="7"/>
        <v>-107824.86</v>
      </c>
      <c r="M75" s="19">
        <f t="shared" ref="M75:M78" si="12">$J$72*D75*1000</f>
        <v>1274.24</v>
      </c>
      <c r="N75" s="19">
        <f>$J$72*E75*1000</f>
        <v>1361.8440000000003</v>
      </c>
      <c r="O75" s="19">
        <f t="shared" ref="O75:O78" si="13">$J$72*F75*1000</f>
        <v>-80858.492000000013</v>
      </c>
      <c r="Q75" s="19">
        <f t="shared" ref="Q75:Q78" si="14">$K$72*D75*1000</f>
        <v>1349.1200000000001</v>
      </c>
      <c r="R75" s="19">
        <f t="shared" ref="R75:R78" si="15">$K$72*E75*1000</f>
        <v>1441.8720000000003</v>
      </c>
      <c r="S75" s="19">
        <f t="shared" ref="S75:S78" si="16">$K$72*F75*1000</f>
        <v>-85610.09600000002</v>
      </c>
      <c r="U75" s="19">
        <f t="shared" ref="U75:U78" si="17">$L$72*D75*1000</f>
        <v>1320.48</v>
      </c>
      <c r="V75" s="19">
        <f t="shared" ref="V75:V78" si="18">$L$72*E75*1000</f>
        <v>1411.2630000000001</v>
      </c>
      <c r="W75" s="19">
        <f t="shared" ref="W75:W78" si="19">$L$72*F75*1000</f>
        <v>-83792.709000000003</v>
      </c>
    </row>
    <row r="76" spans="3:23" x14ac:dyDescent="0.3">
      <c r="C76" s="34"/>
      <c r="D76" s="35">
        <v>5.8000000000000003E-2</v>
      </c>
      <c r="E76" s="35">
        <v>0.874</v>
      </c>
      <c r="F76" s="36">
        <v>-10.929</v>
      </c>
      <c r="G76" s="40">
        <v>3</v>
      </c>
      <c r="I76" s="19">
        <f t="shared" si="11"/>
        <v>615.95999999999992</v>
      </c>
      <c r="J76" s="19">
        <f t="shared" si="7"/>
        <v>9281.8799999999992</v>
      </c>
      <c r="K76" s="19">
        <f t="shared" si="7"/>
        <v>-116065.98</v>
      </c>
      <c r="M76" s="19">
        <f t="shared" si="12"/>
        <v>461.91200000000003</v>
      </c>
      <c r="N76" s="19">
        <f>$J$72*E76*1000</f>
        <v>6960.5360000000001</v>
      </c>
      <c r="O76" s="19">
        <f t="shared" si="13"/>
        <v>-87038.555999999997</v>
      </c>
      <c r="Q76" s="19">
        <f t="shared" si="14"/>
        <v>489.05600000000004</v>
      </c>
      <c r="R76" s="19">
        <f t="shared" si="15"/>
        <v>7369.5680000000002</v>
      </c>
      <c r="S76" s="19">
        <f t="shared" si="16"/>
        <v>-92153.328000000009</v>
      </c>
      <c r="U76" s="19">
        <f t="shared" si="17"/>
        <v>478.67400000000004</v>
      </c>
      <c r="V76" s="19">
        <f t="shared" si="18"/>
        <v>7213.1220000000003</v>
      </c>
      <c r="W76" s="19">
        <f t="shared" si="19"/>
        <v>-90197.037000000011</v>
      </c>
    </row>
    <row r="77" spans="3:23" x14ac:dyDescent="0.3">
      <c r="C77" s="34"/>
      <c r="D77" s="35">
        <v>-0.85099999999999998</v>
      </c>
      <c r="E77" s="35">
        <v>0.91</v>
      </c>
      <c r="F77" s="36">
        <v>-11.092000000000001</v>
      </c>
      <c r="G77" s="40">
        <v>4</v>
      </c>
      <c r="I77" s="19">
        <f t="shared" si="11"/>
        <v>-9037.619999999999</v>
      </c>
      <c r="J77" s="19">
        <f t="shared" si="7"/>
        <v>9664.1999999999989</v>
      </c>
      <c r="K77" s="19">
        <f t="shared" si="7"/>
        <v>-117797.04</v>
      </c>
      <c r="M77" s="19">
        <f t="shared" si="12"/>
        <v>-6777.3640000000005</v>
      </c>
      <c r="N77" s="19">
        <f>$J$72*E77*1000</f>
        <v>7247.2400000000007</v>
      </c>
      <c r="O77" s="19">
        <f t="shared" si="13"/>
        <v>-88336.688000000009</v>
      </c>
      <c r="Q77" s="19">
        <f t="shared" si="14"/>
        <v>-7175.6320000000005</v>
      </c>
      <c r="R77" s="19">
        <f t="shared" si="15"/>
        <v>7673.1200000000008</v>
      </c>
      <c r="S77" s="19">
        <f t="shared" si="16"/>
        <v>-93527.744000000006</v>
      </c>
      <c r="U77" s="19">
        <f t="shared" si="17"/>
        <v>-7023.3029999999999</v>
      </c>
      <c r="V77" s="19">
        <f t="shared" si="18"/>
        <v>7510.23</v>
      </c>
      <c r="W77" s="19">
        <f t="shared" si="19"/>
        <v>-91542.275999999998</v>
      </c>
    </row>
    <row r="78" spans="3:23" x14ac:dyDescent="0.3">
      <c r="C78" s="34"/>
      <c r="D78" s="35">
        <v>-0.435</v>
      </c>
      <c r="E78" s="35">
        <v>0.16900000000000001</v>
      </c>
      <c r="F78" s="36">
        <v>-10.384</v>
      </c>
      <c r="G78" s="40">
        <v>5</v>
      </c>
      <c r="I78" s="19">
        <f t="shared" si="11"/>
        <v>-4619.7</v>
      </c>
      <c r="J78" s="19">
        <f t="shared" si="7"/>
        <v>1794.78</v>
      </c>
      <c r="K78" s="19">
        <f t="shared" si="7"/>
        <v>-110278.07999999999</v>
      </c>
      <c r="M78" s="19">
        <f t="shared" si="12"/>
        <v>-3464.34</v>
      </c>
      <c r="N78" s="19">
        <f>$J$72*E78*1000</f>
        <v>1345.9160000000002</v>
      </c>
      <c r="O78" s="19">
        <f t="shared" si="13"/>
        <v>-82698.176000000007</v>
      </c>
      <c r="Q78" s="19">
        <f t="shared" si="14"/>
        <v>-3667.92</v>
      </c>
      <c r="R78" s="19">
        <f t="shared" si="15"/>
        <v>1425.008</v>
      </c>
      <c r="S78" s="19">
        <f t="shared" si="16"/>
        <v>-87557.888000000006</v>
      </c>
      <c r="U78" s="19">
        <f t="shared" si="17"/>
        <v>-3590.0549999999998</v>
      </c>
      <c r="V78" s="19">
        <f t="shared" si="18"/>
        <v>1394.7570000000001</v>
      </c>
      <c r="W78" s="19">
        <f t="shared" si="19"/>
        <v>-85699.152000000002</v>
      </c>
    </row>
    <row r="79" spans="3:23" x14ac:dyDescent="0.3">
      <c r="C79" s="34"/>
      <c r="D79" s="35">
        <v>-0.47399999999999998</v>
      </c>
      <c r="E79" s="35">
        <v>-0.53600000000000003</v>
      </c>
      <c r="F79" s="36">
        <v>-10.622</v>
      </c>
      <c r="I79" s="19"/>
      <c r="J79" s="19"/>
      <c r="K79" s="19"/>
      <c r="N79" s="23"/>
    </row>
    <row r="80" spans="3:23" x14ac:dyDescent="0.3">
      <c r="C80" s="34"/>
      <c r="D80" s="35">
        <v>-8.5000000000000006E-2</v>
      </c>
      <c r="E80" s="35">
        <v>-0.91900000000000004</v>
      </c>
      <c r="F80" s="36">
        <v>-10.904999999999999</v>
      </c>
      <c r="I80" s="19"/>
      <c r="J80" s="19"/>
      <c r="K80" s="19"/>
      <c r="N80" s="23"/>
    </row>
    <row r="81" spans="3:23" ht="17.25" thickBot="1" x14ac:dyDescent="0.35">
      <c r="C81" s="37"/>
      <c r="D81" s="38">
        <v>0.21</v>
      </c>
      <c r="E81" s="38">
        <v>-0.20499999999999999</v>
      </c>
      <c r="F81" s="39">
        <v>-10.34</v>
      </c>
      <c r="I81" s="19"/>
      <c r="J81" s="19"/>
      <c r="K81" s="19"/>
      <c r="N81" s="23"/>
    </row>
    <row r="82" spans="3:23" x14ac:dyDescent="0.3">
      <c r="C82" s="31" t="s">
        <v>56</v>
      </c>
      <c r="D82" s="32">
        <v>0.26</v>
      </c>
      <c r="E82" s="32">
        <v>2.1999999999999999E-2</v>
      </c>
      <c r="F82" s="33">
        <v>-10.349</v>
      </c>
      <c r="G82" s="40">
        <v>1</v>
      </c>
      <c r="I82" s="19">
        <f>$I$72*D82*1000</f>
        <v>2761.2000000000003</v>
      </c>
      <c r="J82" s="19">
        <f t="shared" ref="J82:J86" si="20">$I$72*E82*1000</f>
        <v>233.63999999999996</v>
      </c>
      <c r="K82" s="19">
        <f t="shared" ref="K82:K86" si="21">$I$72*F82*1000</f>
        <v>-109906.38</v>
      </c>
      <c r="M82" s="19">
        <f>$J$72*D82*1000</f>
        <v>2070.64</v>
      </c>
      <c r="N82" s="19">
        <f>$J$72*E82*1000</f>
        <v>175.208</v>
      </c>
      <c r="O82" s="19">
        <f t="shared" ref="O82:O86" si="22">$J$72*F82*1000</f>
        <v>-82419.436000000002</v>
      </c>
      <c r="Q82" s="19">
        <f>$K$72*D82*1000</f>
        <v>2192.3200000000002</v>
      </c>
      <c r="R82" s="19">
        <f t="shared" ref="R82:R86" si="23">$K$72*E82*1000</f>
        <v>185.50399999999999</v>
      </c>
      <c r="S82" s="19">
        <f t="shared" ref="S82:S86" si="24">$K$72*F82*1000</f>
        <v>-87262.768000000011</v>
      </c>
      <c r="U82" s="19">
        <f>$L$72*D82*1000</f>
        <v>2145.7800000000002</v>
      </c>
      <c r="V82" s="19">
        <f t="shared" ref="V82:V86" si="25">$L$72*E82*1000</f>
        <v>181.566</v>
      </c>
      <c r="W82" s="19">
        <f t="shared" ref="W82:W86" si="26">$L$72*F82*1000</f>
        <v>-85410.297000000006</v>
      </c>
    </row>
    <row r="83" spans="3:23" x14ac:dyDescent="0.3">
      <c r="C83" s="34"/>
      <c r="D83" s="35">
        <v>0.315</v>
      </c>
      <c r="E83" s="35">
        <v>0.253</v>
      </c>
      <c r="F83" s="36">
        <v>-10.504</v>
      </c>
      <c r="G83" s="40">
        <v>2</v>
      </c>
      <c r="I83" s="19">
        <f t="shared" ref="I83:I86" si="27">$I$72*D83*1000</f>
        <v>3345.2999999999997</v>
      </c>
      <c r="J83" s="19">
        <f t="shared" si="20"/>
        <v>2686.8599999999997</v>
      </c>
      <c r="K83" s="19">
        <f t="shared" si="21"/>
        <v>-111552.47999999998</v>
      </c>
      <c r="M83" s="19">
        <f t="shared" ref="M83:M86" si="28">$J$72*D83*1000</f>
        <v>2508.6600000000003</v>
      </c>
      <c r="N83" s="19">
        <f>$J$72*E83*1000</f>
        <v>2014.8920000000001</v>
      </c>
      <c r="O83" s="19">
        <f t="shared" si="22"/>
        <v>-83653.856</v>
      </c>
      <c r="Q83" s="19">
        <f t="shared" ref="Q83:Q86" si="29">$K$72*D83*1000</f>
        <v>2656.0800000000004</v>
      </c>
      <c r="R83" s="19">
        <f t="shared" si="23"/>
        <v>2133.2960000000003</v>
      </c>
      <c r="S83" s="19">
        <f t="shared" si="24"/>
        <v>-88569.728000000003</v>
      </c>
      <c r="U83" s="19">
        <f t="shared" ref="U83:U86" si="30">$L$72*D83*1000</f>
        <v>2599.6950000000002</v>
      </c>
      <c r="V83" s="19">
        <f t="shared" si="25"/>
        <v>2088.009</v>
      </c>
      <c r="W83" s="19">
        <f t="shared" si="26"/>
        <v>-86689.511999999988</v>
      </c>
    </row>
    <row r="84" spans="3:23" x14ac:dyDescent="0.3">
      <c r="C84" s="34"/>
      <c r="D84" s="35">
        <v>0.17799999999999999</v>
      </c>
      <c r="E84" s="35">
        <v>1.6870000000000001</v>
      </c>
      <c r="F84" s="36">
        <v>-11.706</v>
      </c>
      <c r="G84" s="40">
        <v>3</v>
      </c>
      <c r="I84" s="19">
        <f t="shared" si="27"/>
        <v>1890.36</v>
      </c>
      <c r="J84" s="19">
        <f t="shared" si="20"/>
        <v>17915.939999999999</v>
      </c>
      <c r="K84" s="19">
        <f t="shared" si="21"/>
        <v>-124317.71999999999</v>
      </c>
      <c r="M84" s="19">
        <f t="shared" si="28"/>
        <v>1417.5919999999999</v>
      </c>
      <c r="N84" s="19">
        <f>$J$72*E84*1000</f>
        <v>13435.268</v>
      </c>
      <c r="O84" s="19">
        <f t="shared" si="22"/>
        <v>-93226.584000000003</v>
      </c>
      <c r="Q84" s="19">
        <f t="shared" si="29"/>
        <v>1500.896</v>
      </c>
      <c r="R84" s="19">
        <f t="shared" si="23"/>
        <v>14224.784000000001</v>
      </c>
      <c r="S84" s="19">
        <f t="shared" si="24"/>
        <v>-98704.991999999998</v>
      </c>
      <c r="U84" s="19">
        <f t="shared" si="30"/>
        <v>1469.0339999999999</v>
      </c>
      <c r="V84" s="19">
        <f t="shared" si="25"/>
        <v>13922.811000000002</v>
      </c>
      <c r="W84" s="19">
        <f t="shared" si="26"/>
        <v>-96609.618000000002</v>
      </c>
    </row>
    <row r="85" spans="3:23" x14ac:dyDescent="0.3">
      <c r="C85" s="34"/>
      <c r="D85" s="35">
        <v>-1.399</v>
      </c>
      <c r="E85" s="35">
        <v>2.274</v>
      </c>
      <c r="F85" s="36">
        <v>-11.929</v>
      </c>
      <c r="G85" s="40">
        <v>4</v>
      </c>
      <c r="I85" s="19">
        <f t="shared" si="27"/>
        <v>-14857.38</v>
      </c>
      <c r="J85" s="19">
        <f t="shared" si="20"/>
        <v>24149.88</v>
      </c>
      <c r="K85" s="19">
        <f t="shared" si="21"/>
        <v>-126685.97999999998</v>
      </c>
      <c r="M85" s="19">
        <f t="shared" si="28"/>
        <v>-11141.636</v>
      </c>
      <c r="N85" s="19">
        <f>$J$72*E85*1000</f>
        <v>18110.136000000002</v>
      </c>
      <c r="O85" s="19">
        <f t="shared" si="22"/>
        <v>-95002.556000000011</v>
      </c>
      <c r="Q85" s="19">
        <f t="shared" si="29"/>
        <v>-11796.368</v>
      </c>
      <c r="R85" s="19">
        <f t="shared" si="23"/>
        <v>19174.368000000002</v>
      </c>
      <c r="S85" s="19">
        <f t="shared" si="24"/>
        <v>-100585.32800000001</v>
      </c>
      <c r="U85" s="19">
        <f t="shared" si="30"/>
        <v>-11545.947</v>
      </c>
      <c r="V85" s="19">
        <f t="shared" si="25"/>
        <v>18767.322</v>
      </c>
      <c r="W85" s="19">
        <f t="shared" si="26"/>
        <v>-98450.037000000011</v>
      </c>
    </row>
    <row r="86" spans="3:23" x14ac:dyDescent="0.3">
      <c r="C86" s="34"/>
      <c r="D86" s="35">
        <v>-0.76100000000000001</v>
      </c>
      <c r="E86" s="35">
        <v>0.34399999999999997</v>
      </c>
      <c r="F86" s="36">
        <v>-10.888</v>
      </c>
      <c r="G86" s="40">
        <v>5</v>
      </c>
      <c r="I86" s="19">
        <f t="shared" si="27"/>
        <v>-8081.8199999999988</v>
      </c>
      <c r="J86" s="19">
        <f t="shared" si="20"/>
        <v>3653.2799999999997</v>
      </c>
      <c r="K86" s="19">
        <f t="shared" si="21"/>
        <v>-115630.55999999998</v>
      </c>
      <c r="M86" s="19">
        <f t="shared" si="28"/>
        <v>-6060.6040000000003</v>
      </c>
      <c r="N86" s="19">
        <f>$J$72*E86*1000</f>
        <v>2739.616</v>
      </c>
      <c r="O86" s="19">
        <f t="shared" si="22"/>
        <v>-86712.032000000007</v>
      </c>
      <c r="Q86" s="19">
        <f t="shared" si="29"/>
        <v>-6416.7520000000004</v>
      </c>
      <c r="R86" s="19">
        <f t="shared" si="23"/>
        <v>2900.6080000000002</v>
      </c>
      <c r="S86" s="19">
        <f t="shared" si="24"/>
        <v>-91807.616000000009</v>
      </c>
      <c r="U86" s="19">
        <f t="shared" si="30"/>
        <v>-6280.5330000000004</v>
      </c>
      <c r="V86" s="19">
        <f t="shared" si="25"/>
        <v>2839.0320000000002</v>
      </c>
      <c r="W86" s="19">
        <f t="shared" si="26"/>
        <v>-89858.664000000004</v>
      </c>
    </row>
    <row r="87" spans="3:23" x14ac:dyDescent="0.3">
      <c r="C87" s="34"/>
      <c r="D87" s="35">
        <v>-0.84299999999999997</v>
      </c>
      <c r="E87" s="35">
        <v>-0.94099999999999995</v>
      </c>
      <c r="F87" s="36">
        <v>-11.257</v>
      </c>
      <c r="I87" s="19"/>
      <c r="J87" s="19"/>
      <c r="K87" s="19"/>
      <c r="N87" s="23"/>
    </row>
    <row r="88" spans="3:23" x14ac:dyDescent="0.3">
      <c r="C88" s="34"/>
      <c r="D88" s="35">
        <v>-0.18</v>
      </c>
      <c r="E88" s="35">
        <v>-2.1059999999999999</v>
      </c>
      <c r="F88" s="36">
        <v>-11.69</v>
      </c>
      <c r="I88" s="19"/>
      <c r="J88" s="19"/>
      <c r="K88" s="19"/>
      <c r="N88" s="23"/>
    </row>
    <row r="89" spans="3:23" ht="17.25" thickBot="1" x14ac:dyDescent="0.35">
      <c r="C89" s="37"/>
      <c r="D89" s="38">
        <v>0.61899999999999999</v>
      </c>
      <c r="E89" s="38">
        <v>-0.48199999999999998</v>
      </c>
      <c r="F89" s="39">
        <v>-11.201000000000001</v>
      </c>
      <c r="I89" s="19"/>
      <c r="J89" s="19"/>
      <c r="K89" s="19"/>
      <c r="N89" s="7"/>
    </row>
    <row r="90" spans="3:23" x14ac:dyDescent="0.3">
      <c r="C90" s="31" t="s">
        <v>57</v>
      </c>
      <c r="D90" s="32">
        <v>0.53800000000000003</v>
      </c>
      <c r="E90" s="32">
        <v>4.0000000000000001E-3</v>
      </c>
      <c r="F90" s="33">
        <v>-10.843</v>
      </c>
      <c r="G90" s="40">
        <v>1</v>
      </c>
      <c r="I90" s="19">
        <f>$I$72*D90*1000</f>
        <v>5713.56</v>
      </c>
      <c r="J90" s="19">
        <f t="shared" ref="J90:J93" si="31">$I$72*E90*1000</f>
        <v>42.48</v>
      </c>
      <c r="K90" s="19">
        <f t="shared" ref="K90:K94" si="32">$I$72*F90*1000</f>
        <v>-115152.66</v>
      </c>
      <c r="M90" s="19">
        <f>$J$72*D90*1000</f>
        <v>4284.6320000000005</v>
      </c>
      <c r="N90" s="19">
        <f>$J$72*E90*1000</f>
        <v>31.856000000000002</v>
      </c>
      <c r="O90" s="19">
        <f t="shared" ref="O90:O94" si="33">$J$72*F90*1000</f>
        <v>-86353.652000000016</v>
      </c>
      <c r="Q90" s="19">
        <f>$K$72*D90*1000</f>
        <v>4536.4160000000011</v>
      </c>
      <c r="R90" s="19">
        <f>$K$72*E90*1000</f>
        <v>33.728000000000002</v>
      </c>
      <c r="S90" s="19">
        <f>$K$72*F90*1000</f>
        <v>-91428.176000000007</v>
      </c>
      <c r="U90" s="19">
        <f>$L$72*D90*1000</f>
        <v>4440.1140000000005</v>
      </c>
      <c r="V90" s="19">
        <f t="shared" ref="V90:V94" si="34">$L$72*E90*1000</f>
        <v>33.012</v>
      </c>
      <c r="W90" s="19">
        <f t="shared" ref="W90:W94" si="35">$L$72*F90*1000</f>
        <v>-89487.278999999995</v>
      </c>
    </row>
    <row r="91" spans="3:23" x14ac:dyDescent="0.3">
      <c r="C91" s="34"/>
      <c r="D91" s="35">
        <v>0.66500000000000004</v>
      </c>
      <c r="E91" s="35">
        <v>1.167</v>
      </c>
      <c r="F91" s="36">
        <v>-11.278</v>
      </c>
      <c r="G91" s="40">
        <v>2</v>
      </c>
      <c r="I91" s="19">
        <f>$I$72*D91*1000</f>
        <v>7062.2999999999993</v>
      </c>
      <c r="J91" s="19">
        <f t="shared" si="31"/>
        <v>12393.539999999999</v>
      </c>
      <c r="K91" s="19">
        <f t="shared" si="32"/>
        <v>-119772.35999999999</v>
      </c>
      <c r="M91" s="19">
        <f t="shared" ref="M91:M94" si="36">$J$72*D91*1000</f>
        <v>5296.06</v>
      </c>
      <c r="N91" s="19">
        <f>$J$72*E91*1000</f>
        <v>9293.9880000000012</v>
      </c>
      <c r="O91" s="19">
        <f t="shared" si="33"/>
        <v>-89817.991999999998</v>
      </c>
      <c r="Q91" s="19">
        <f t="shared" ref="Q91:Q94" si="37">$K$72*D91*1000</f>
        <v>5607.2800000000007</v>
      </c>
      <c r="R91" s="19">
        <f t="shared" ref="R91:R94" si="38">$K$72*E91*1000</f>
        <v>9840.1440000000002</v>
      </c>
      <c r="S91" s="19">
        <f t="shared" ref="S91:S94" si="39">$K$72*F91*1000</f>
        <v>-95096.096000000005</v>
      </c>
      <c r="U91" s="19">
        <f t="shared" ref="U91:U94" si="40">$L$72*D91*1000</f>
        <v>5488.2449999999999</v>
      </c>
      <c r="V91" s="19">
        <f t="shared" si="34"/>
        <v>9631.2510000000002</v>
      </c>
      <c r="W91" s="19">
        <f t="shared" si="35"/>
        <v>-93077.334000000003</v>
      </c>
    </row>
    <row r="92" spans="3:23" x14ac:dyDescent="0.3">
      <c r="C92" s="34"/>
      <c r="D92" s="35">
        <v>6.2E-2</v>
      </c>
      <c r="E92" s="35">
        <v>2.1840000000000002</v>
      </c>
      <c r="F92" s="36">
        <v>-11.721</v>
      </c>
      <c r="G92" s="40">
        <v>3</v>
      </c>
      <c r="I92" s="19">
        <f>$I$72*D92*1000</f>
        <v>658.43999999999994</v>
      </c>
      <c r="J92" s="19">
        <f t="shared" si="31"/>
        <v>23194.079999999998</v>
      </c>
      <c r="K92" s="19">
        <f t="shared" si="32"/>
        <v>-124477.01999999999</v>
      </c>
      <c r="M92" s="19">
        <f t="shared" si="36"/>
        <v>493.76800000000003</v>
      </c>
      <c r="N92" s="19">
        <f>$J$72*E92*1000</f>
        <v>17393.376000000004</v>
      </c>
      <c r="O92" s="19">
        <f t="shared" si="33"/>
        <v>-93346.044000000009</v>
      </c>
      <c r="Q92" s="19">
        <f t="shared" si="37"/>
        <v>522.78399999999999</v>
      </c>
      <c r="R92" s="19">
        <f t="shared" si="38"/>
        <v>18415.488000000005</v>
      </c>
      <c r="S92" s="19">
        <f t="shared" si="39"/>
        <v>-98831.472000000009</v>
      </c>
      <c r="U92" s="19">
        <f t="shared" si="40"/>
        <v>511.68599999999998</v>
      </c>
      <c r="V92" s="19">
        <f t="shared" si="34"/>
        <v>18024.552</v>
      </c>
      <c r="W92" s="19">
        <f t="shared" si="35"/>
        <v>-96733.413</v>
      </c>
    </row>
    <row r="93" spans="3:23" x14ac:dyDescent="0.3">
      <c r="C93" s="34"/>
      <c r="D93" s="35">
        <v>-0.65500000000000003</v>
      </c>
      <c r="E93" s="35">
        <v>0.89800000000000002</v>
      </c>
      <c r="F93" s="36">
        <v>-11.023999999999999</v>
      </c>
      <c r="G93" s="40">
        <v>4</v>
      </c>
      <c r="I93" s="19">
        <f>$I$72*D93*1000</f>
        <v>-6956.1</v>
      </c>
      <c r="J93" s="19">
        <f t="shared" si="31"/>
        <v>9536.7599999999984</v>
      </c>
      <c r="K93" s="19">
        <f t="shared" si="32"/>
        <v>-117074.87999999998</v>
      </c>
      <c r="M93" s="19">
        <f t="shared" si="36"/>
        <v>-5216.42</v>
      </c>
      <c r="N93" s="19">
        <f>$J$72*E93*1000</f>
        <v>7151.6720000000005</v>
      </c>
      <c r="O93" s="19">
        <f t="shared" si="33"/>
        <v>-87795.135999999999</v>
      </c>
      <c r="Q93" s="19">
        <f t="shared" si="37"/>
        <v>-5522.96</v>
      </c>
      <c r="R93" s="19">
        <f t="shared" si="38"/>
        <v>7571.9360000000006</v>
      </c>
      <c r="S93" s="19">
        <f t="shared" si="39"/>
        <v>-92954.368000000002</v>
      </c>
      <c r="U93" s="19">
        <f t="shared" si="40"/>
        <v>-5405.7150000000011</v>
      </c>
      <c r="V93" s="19">
        <f t="shared" si="34"/>
        <v>7411.1940000000004</v>
      </c>
      <c r="W93" s="19">
        <f t="shared" si="35"/>
        <v>-90981.072</v>
      </c>
    </row>
    <row r="94" spans="3:23" x14ac:dyDescent="0.3">
      <c r="C94" s="34"/>
      <c r="D94" s="35">
        <v>-0.53700000000000003</v>
      </c>
      <c r="E94" s="35">
        <v>4.0000000000000001E-3</v>
      </c>
      <c r="F94" s="36">
        <v>-10.611000000000001</v>
      </c>
      <c r="G94" s="40">
        <v>5</v>
      </c>
      <c r="I94" s="19">
        <f>$I$72*D94*1000</f>
        <v>-5702.94</v>
      </c>
      <c r="J94" s="19">
        <f>$I$72*E94*1000</f>
        <v>42.48</v>
      </c>
      <c r="K94" s="19">
        <f t="shared" si="32"/>
        <v>-112688.81999999999</v>
      </c>
      <c r="M94" s="19">
        <f t="shared" si="36"/>
        <v>-4276.6680000000006</v>
      </c>
      <c r="N94" s="19">
        <f>$J$72*E94*1000</f>
        <v>31.856000000000002</v>
      </c>
      <c r="O94" s="19">
        <f t="shared" si="33"/>
        <v>-84506.004000000001</v>
      </c>
      <c r="Q94" s="19">
        <f t="shared" si="37"/>
        <v>-4527.9840000000013</v>
      </c>
      <c r="R94" s="19">
        <f t="shared" si="38"/>
        <v>33.728000000000002</v>
      </c>
      <c r="S94" s="19">
        <f t="shared" si="39"/>
        <v>-89471.952000000019</v>
      </c>
      <c r="U94" s="19">
        <f t="shared" si="40"/>
        <v>-4431.8610000000008</v>
      </c>
      <c r="V94" s="19">
        <f t="shared" si="34"/>
        <v>33.012</v>
      </c>
      <c r="W94" s="19">
        <f t="shared" si="35"/>
        <v>-87572.583000000013</v>
      </c>
    </row>
    <row r="95" spans="3:23" x14ac:dyDescent="0.3">
      <c r="C95" s="34"/>
      <c r="D95" s="35">
        <v>-0.63800000000000001</v>
      </c>
      <c r="E95" s="35">
        <v>-0.90500000000000003</v>
      </c>
      <c r="F95" s="36">
        <v>-11.067</v>
      </c>
    </row>
    <row r="96" spans="3:23" x14ac:dyDescent="0.3">
      <c r="C96" s="34"/>
      <c r="D96" s="35">
        <v>-6.2E-2</v>
      </c>
      <c r="E96" s="35">
        <v>-2.1840000000000002</v>
      </c>
      <c r="F96" s="36">
        <v>-11.711</v>
      </c>
    </row>
    <row r="97" spans="3:6" ht="17.25" thickBot="1" x14ac:dyDescent="0.35">
      <c r="C97" s="37"/>
      <c r="D97" s="38">
        <v>0.64100000000000001</v>
      </c>
      <c r="E97" s="38">
        <v>-1.161</v>
      </c>
      <c r="F97" s="39">
        <v>-11.276999999999999</v>
      </c>
    </row>
  </sheetData>
  <phoneticPr fontId="1" type="noConversion"/>
  <dataValidations disablePrompts="1" count="1">
    <dataValidation type="list" allowBlank="1" showInputMessage="1" showErrorMessage="1" sqref="A22:A29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Input</vt:lpstr>
      <vt:lpstr>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wjeong</dc:creator>
  <cp:lastModifiedBy>정우열</cp:lastModifiedBy>
  <cp:lastPrinted>2021-12-27T01:22:05Z</cp:lastPrinted>
  <dcterms:created xsi:type="dcterms:W3CDTF">2018-12-03T03:40:07Z</dcterms:created>
  <dcterms:modified xsi:type="dcterms:W3CDTF">2022-02-05T05:05:37Z</dcterms:modified>
</cp:coreProperties>
</file>