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git.project\pyPatranCommandSession\Input\"/>
    </mc:Choice>
  </mc:AlternateContent>
  <xr:revisionPtr revIDLastSave="0" documentId="13_ncr:1_{7B8B3E52-CFCC-4224-A9C1-4DA54EE94F2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Input" sheetId="1" r:id="rId1"/>
    <sheet name="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K2" i="2"/>
  <c r="J3" i="2"/>
  <c r="K3" i="2"/>
  <c r="J4" i="2"/>
  <c r="K4" i="2"/>
  <c r="J5" i="2"/>
  <c r="K5" i="2"/>
  <c r="J6" i="2"/>
  <c r="K6" i="2"/>
  <c r="J8" i="2"/>
  <c r="K8" i="2"/>
  <c r="J9" i="2"/>
  <c r="K9" i="2"/>
  <c r="J10" i="2"/>
  <c r="K10" i="2"/>
  <c r="J11" i="2"/>
  <c r="K11" i="2"/>
  <c r="J12" i="2"/>
  <c r="K12" i="2"/>
  <c r="J14" i="2"/>
  <c r="K14" i="2"/>
  <c r="J15" i="2"/>
  <c r="K15" i="2"/>
  <c r="J16" i="2"/>
  <c r="K16" i="2"/>
  <c r="J17" i="2"/>
  <c r="K17" i="2"/>
  <c r="J18" i="2"/>
  <c r="K18" i="2"/>
  <c r="F38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I74" i="2"/>
  <c r="J74" i="2"/>
  <c r="K74" i="2"/>
  <c r="M74" i="2"/>
  <c r="N74" i="2"/>
  <c r="O74" i="2"/>
  <c r="Q74" i="2"/>
  <c r="R74" i="2"/>
  <c r="S74" i="2"/>
  <c r="U74" i="2"/>
  <c r="V74" i="2"/>
  <c r="W74" i="2"/>
  <c r="I75" i="2"/>
  <c r="J75" i="2"/>
  <c r="K75" i="2"/>
  <c r="M75" i="2"/>
  <c r="N75" i="2"/>
  <c r="O75" i="2"/>
  <c r="Q75" i="2"/>
  <c r="R75" i="2"/>
  <c r="S75" i="2"/>
  <c r="U75" i="2"/>
  <c r="V75" i="2"/>
  <c r="W75" i="2"/>
  <c r="I76" i="2"/>
  <c r="J76" i="2"/>
  <c r="K76" i="2"/>
  <c r="M76" i="2"/>
  <c r="N76" i="2"/>
  <c r="O76" i="2"/>
  <c r="Q76" i="2"/>
  <c r="R76" i="2"/>
  <c r="S76" i="2"/>
  <c r="U76" i="2"/>
  <c r="V76" i="2"/>
  <c r="W76" i="2"/>
  <c r="I77" i="2"/>
  <c r="J77" i="2"/>
  <c r="K77" i="2"/>
  <c r="M77" i="2"/>
  <c r="N77" i="2"/>
  <c r="O77" i="2"/>
  <c r="Q77" i="2"/>
  <c r="R77" i="2"/>
  <c r="S77" i="2"/>
  <c r="U77" i="2"/>
  <c r="V77" i="2"/>
  <c r="W77" i="2"/>
  <c r="I78" i="2"/>
  <c r="J78" i="2"/>
  <c r="K78" i="2"/>
  <c r="M78" i="2"/>
  <c r="N78" i="2"/>
  <c r="O78" i="2"/>
  <c r="Q78" i="2"/>
  <c r="R78" i="2"/>
  <c r="S78" i="2"/>
  <c r="U78" i="2"/>
  <c r="V78" i="2"/>
  <c r="W78" i="2"/>
  <c r="I82" i="2"/>
  <c r="J82" i="2"/>
  <c r="K82" i="2"/>
  <c r="M82" i="2"/>
  <c r="N82" i="2"/>
  <c r="O82" i="2"/>
  <c r="Q82" i="2"/>
  <c r="R82" i="2"/>
  <c r="S82" i="2"/>
  <c r="U82" i="2"/>
  <c r="V82" i="2"/>
  <c r="W82" i="2"/>
  <c r="I83" i="2"/>
  <c r="J83" i="2"/>
  <c r="K83" i="2"/>
  <c r="M83" i="2"/>
  <c r="N83" i="2"/>
  <c r="O83" i="2"/>
  <c r="Q83" i="2"/>
  <c r="R83" i="2"/>
  <c r="S83" i="2"/>
  <c r="U83" i="2"/>
  <c r="V83" i="2"/>
  <c r="W83" i="2"/>
  <c r="I84" i="2"/>
  <c r="J84" i="2"/>
  <c r="K84" i="2"/>
  <c r="M84" i="2"/>
  <c r="N84" i="2"/>
  <c r="O84" i="2"/>
  <c r="Q84" i="2"/>
  <c r="R84" i="2"/>
  <c r="S84" i="2"/>
  <c r="U84" i="2"/>
  <c r="V84" i="2"/>
  <c r="W84" i="2"/>
  <c r="I85" i="2"/>
  <c r="J85" i="2"/>
  <c r="K85" i="2"/>
  <c r="M85" i="2"/>
  <c r="N85" i="2"/>
  <c r="O85" i="2"/>
  <c r="Q85" i="2"/>
  <c r="R85" i="2"/>
  <c r="S85" i="2"/>
  <c r="U85" i="2"/>
  <c r="V85" i="2"/>
  <c r="W85" i="2"/>
  <c r="I86" i="2"/>
  <c r="J86" i="2"/>
  <c r="K86" i="2"/>
  <c r="M86" i="2"/>
  <c r="N86" i="2"/>
  <c r="O86" i="2"/>
  <c r="Q86" i="2"/>
  <c r="R86" i="2"/>
  <c r="S86" i="2"/>
  <c r="U86" i="2"/>
  <c r="V86" i="2"/>
  <c r="W86" i="2"/>
  <c r="I90" i="2"/>
  <c r="J90" i="2"/>
  <c r="K90" i="2"/>
  <c r="M90" i="2"/>
  <c r="N90" i="2"/>
  <c r="O90" i="2"/>
  <c r="Q90" i="2"/>
  <c r="R90" i="2"/>
  <c r="S90" i="2"/>
  <c r="U90" i="2"/>
  <c r="V90" i="2"/>
  <c r="W90" i="2"/>
  <c r="I91" i="2"/>
  <c r="J91" i="2"/>
  <c r="K91" i="2"/>
  <c r="M91" i="2"/>
  <c r="N91" i="2"/>
  <c r="O91" i="2"/>
  <c r="Q91" i="2"/>
  <c r="R91" i="2"/>
  <c r="S91" i="2"/>
  <c r="U91" i="2"/>
  <c r="V91" i="2"/>
  <c r="W91" i="2"/>
  <c r="I92" i="2"/>
  <c r="J92" i="2"/>
  <c r="K92" i="2"/>
  <c r="M92" i="2"/>
  <c r="N92" i="2"/>
  <c r="O92" i="2"/>
  <c r="Q92" i="2"/>
  <c r="R92" i="2"/>
  <c r="S92" i="2"/>
  <c r="U92" i="2"/>
  <c r="V92" i="2"/>
  <c r="W92" i="2"/>
  <c r="I93" i="2"/>
  <c r="J93" i="2"/>
  <c r="K93" i="2"/>
  <c r="M93" i="2"/>
  <c r="N93" i="2"/>
  <c r="O93" i="2"/>
  <c r="Q93" i="2"/>
  <c r="R93" i="2"/>
  <c r="S93" i="2"/>
  <c r="U93" i="2"/>
  <c r="V93" i="2"/>
  <c r="W93" i="2"/>
  <c r="I94" i="2"/>
  <c r="J94" i="2"/>
  <c r="K94" i="2"/>
  <c r="M94" i="2"/>
  <c r="N94" i="2"/>
  <c r="O94" i="2"/>
  <c r="Q94" i="2"/>
  <c r="R94" i="2"/>
  <c r="S94" i="2"/>
  <c r="U94" i="2"/>
  <c r="V94" i="2"/>
  <c r="W94" i="2"/>
  <c r="K5" i="1"/>
  <c r="K4" i="1"/>
  <c r="J15" i="1" l="1"/>
  <c r="I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정우열</author>
  </authors>
  <commentList>
    <comment ref="F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Create, Modify</t>
        </r>
      </text>
    </comment>
    <comment ref="B2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Nodal
Element Uniform
Element Variable
</t>
        </r>
      </text>
    </comment>
    <comment ref="C2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정우열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1D, 2D, 3D</t>
        </r>
      </text>
    </comment>
  </commentList>
</comments>
</file>

<file path=xl/sharedStrings.xml><?xml version="1.0" encoding="utf-8"?>
<sst xmlns="http://schemas.openxmlformats.org/spreadsheetml/2006/main" count="232" uniqueCount="114">
  <si>
    <t>Action</t>
  </si>
  <si>
    <t>L.C</t>
  </si>
  <si>
    <t>Condition</t>
  </si>
  <si>
    <t>Description</t>
  </si>
  <si>
    <t>Coord No.</t>
  </si>
  <si>
    <t>coord 0</t>
  </si>
  <si>
    <t>X</t>
    <phoneticPr fontId="1" type="noConversion"/>
  </si>
  <si>
    <t>Y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</si>
  <si>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</si>
  <si>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</si>
  <si>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</si>
  <si>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Z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</si>
  <si>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</si>
  <si>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</si>
  <si>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</si>
  <si>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</si>
  <si>
    <t>Loading Type</t>
    <phoneticPr fontId="1" type="noConversion"/>
  </si>
  <si>
    <t>Loads</t>
    <phoneticPr fontId="1" type="noConversion"/>
  </si>
  <si>
    <t>App. Type</t>
    <phoneticPr fontId="1" type="noConversion"/>
  </si>
  <si>
    <t>Element Uniform</t>
    <phoneticPr fontId="1" type="noConversion"/>
  </si>
  <si>
    <t>Entity Type</t>
    <phoneticPr fontId="1" type="noConversion"/>
  </si>
  <si>
    <t>2D</t>
    <phoneticPr fontId="1" type="noConversion"/>
  </si>
  <si>
    <t>CID Distributed Load</t>
  </si>
  <si>
    <t>1d</t>
    <phoneticPr fontId="1" type="noConversion"/>
  </si>
  <si>
    <t>3d</t>
  </si>
  <si>
    <t>4d</t>
  </si>
  <si>
    <t>2d</t>
    <phoneticPr fontId="1" type="noConversion"/>
  </si>
  <si>
    <t>MorisonYo</t>
    <phoneticPr fontId="1" type="noConversion"/>
  </si>
  <si>
    <t>MorisonXo</t>
    <phoneticPr fontId="1" type="noConversion"/>
  </si>
  <si>
    <t>MorisonYo</t>
    <phoneticPr fontId="1" type="noConversion"/>
  </si>
  <si>
    <t>MorisonXe</t>
    <phoneticPr fontId="1" type="noConversion"/>
  </si>
  <si>
    <t>MorisonYe</t>
    <phoneticPr fontId="1" type="noConversion"/>
  </si>
  <si>
    <t>A:WEB</t>
    <phoneticPr fontId="1" type="noConversion"/>
  </si>
  <si>
    <t>A:GIRDER</t>
    <phoneticPr fontId="1" type="noConversion"/>
  </si>
  <si>
    <t>Morison</t>
    <phoneticPr fontId="1" type="noConversion"/>
  </si>
  <si>
    <t>Fxo</t>
    <phoneticPr fontId="1" type="noConversion"/>
  </si>
  <si>
    <t>-Fxo</t>
    <phoneticPr fontId="1" type="noConversion"/>
  </si>
  <si>
    <t>Fxe</t>
    <phoneticPr fontId="1" type="noConversion"/>
  </si>
  <si>
    <t>Fye</t>
    <phoneticPr fontId="1" type="noConversion"/>
  </si>
  <si>
    <t>-Fxe</t>
    <phoneticPr fontId="1" type="noConversion"/>
  </si>
  <si>
    <t>-Fye</t>
    <phoneticPr fontId="1" type="noConversion"/>
  </si>
  <si>
    <t>Fyo</t>
    <phoneticPr fontId="1" type="noConversion"/>
  </si>
  <si>
    <t>-Fyo</t>
    <phoneticPr fontId="1" type="noConversion"/>
  </si>
  <si>
    <t>Scale Factor</t>
    <phoneticPr fontId="1" type="noConversion"/>
  </si>
  <si>
    <t>Slamming Load</t>
    <phoneticPr fontId="1" type="noConversion"/>
  </si>
  <si>
    <t>b</t>
    <phoneticPr fontId="1" type="noConversion"/>
  </si>
  <si>
    <t>l</t>
    <phoneticPr fontId="1" type="noConversion"/>
  </si>
  <si>
    <t>p</t>
    <phoneticPr fontId="1" type="noConversion"/>
  </si>
  <si>
    <t>Slamming Load Test value :</t>
    <phoneticPr fontId="1" type="noConversion"/>
  </si>
  <si>
    <t>MorisonXo</t>
    <phoneticPr fontId="1" type="noConversion"/>
  </si>
  <si>
    <t>Fxt</t>
    <phoneticPr fontId="1" type="noConversion"/>
  </si>
  <si>
    <t>Fyt</t>
    <phoneticPr fontId="1" type="noConversion"/>
  </si>
  <si>
    <t>-Fxt</t>
    <phoneticPr fontId="1" type="noConversion"/>
  </si>
  <si>
    <t>-Fyt</t>
    <phoneticPr fontId="1" type="noConversion"/>
  </si>
  <si>
    <t>1 YR</t>
  </si>
  <si>
    <t>100 YR</t>
  </si>
  <si>
    <t>Transit</t>
  </si>
  <si>
    <t>Pump</t>
    <phoneticPr fontId="1" type="noConversion"/>
  </si>
  <si>
    <t>U</t>
    <phoneticPr fontId="1" type="noConversion"/>
  </si>
  <si>
    <t>M</t>
    <phoneticPr fontId="1" type="noConversion"/>
  </si>
  <si>
    <t>L</t>
    <phoneticPr fontId="1" type="noConversion"/>
  </si>
  <si>
    <t>CAIM</t>
    <phoneticPr fontId="1" type="noConversion"/>
  </si>
  <si>
    <t>CAIU</t>
    <phoneticPr fontId="1" type="noConversion"/>
  </si>
  <si>
    <t>CAIL</t>
    <phoneticPr fontId="1" type="noConversion"/>
  </si>
  <si>
    <t>Force</t>
  </si>
  <si>
    <t>Nodal</t>
    <phoneticPr fontId="1" type="noConversion"/>
  </si>
  <si>
    <t xml:space="preserve"> Node 500001</t>
    <phoneticPr fontId="1" type="noConversion"/>
  </si>
  <si>
    <t>Chain</t>
    <phoneticPr fontId="1" type="noConversion"/>
  </si>
  <si>
    <t>coord 0</t>
    <phoneticPr fontId="1" type="noConversion"/>
  </si>
  <si>
    <t>CS</t>
    <phoneticPr fontId="1" type="noConversion"/>
  </si>
  <si>
    <t>CJU</t>
    <phoneticPr fontId="1" type="noConversion"/>
  </si>
  <si>
    <t xml:space="preserve"> Node 500001:500007</t>
    <phoneticPr fontId="1" type="noConversion"/>
  </si>
  <si>
    <t>Create</t>
  </si>
  <si>
    <t>Create</t>
    <phoneticPr fontId="1" type="noConversion"/>
  </si>
  <si>
    <t>Modify</t>
    <phoneticPr fontId="1" type="noConversion"/>
  </si>
  <si>
    <t>Force</t>
    <phoneticPr fontId="1" type="noConversion"/>
  </si>
  <si>
    <t>CID Distributed Load</t>
    <phoneticPr fontId="1" type="noConversion"/>
  </si>
  <si>
    <t>Total Load</t>
    <phoneticPr fontId="1" type="noConversion"/>
  </si>
  <si>
    <t>Inertia Load</t>
    <phoneticPr fontId="1" type="noConversion"/>
  </si>
  <si>
    <t>G:WG</t>
    <phoneticPr fontId="1" type="noConversion"/>
  </si>
  <si>
    <t>G:Girder</t>
    <phoneticPr fontId="1" type="noConversion"/>
  </si>
  <si>
    <t>G:Web</t>
    <phoneticPr fontId="1" type="noConversion"/>
  </si>
  <si>
    <t>x</t>
    <phoneticPr fontId="1" type="noConversion"/>
  </si>
  <si>
    <t>Rail</t>
    <phoneticPr fontId="1" type="noConversion"/>
  </si>
  <si>
    <t>CL</t>
    <phoneticPr fontId="1" type="noConversion"/>
  </si>
  <si>
    <t>CHSS</t>
    <phoneticPr fontId="1" type="noConversion"/>
  </si>
  <si>
    <t>`</t>
    <phoneticPr fontId="1" type="noConversion"/>
  </si>
  <si>
    <t>350 x 350 x 12 x 19</t>
    <phoneticPr fontId="1" type="noConversion"/>
  </si>
  <si>
    <t>Pm</t>
    <phoneticPr fontId="1" type="noConversion"/>
  </si>
  <si>
    <t>o90</t>
    <phoneticPr fontId="1" type="noConversion"/>
  </si>
  <si>
    <t>o135</t>
    <phoneticPr fontId="1" type="noConversion"/>
  </si>
  <si>
    <t>o180</t>
    <phoneticPr fontId="1" type="noConversion"/>
  </si>
  <si>
    <t>e0</t>
    <phoneticPr fontId="1" type="noConversion"/>
  </si>
  <si>
    <t>e45</t>
    <phoneticPr fontId="1" type="noConversion"/>
  </si>
  <si>
    <t>e90</t>
    <phoneticPr fontId="1" type="noConversion"/>
  </si>
  <si>
    <t>e135</t>
    <phoneticPr fontId="1" type="noConversion"/>
  </si>
  <si>
    <t>e180</t>
    <phoneticPr fontId="1" type="noConversion"/>
  </si>
  <si>
    <t>1x</t>
    <phoneticPr fontId="1" type="noConversion"/>
  </si>
  <si>
    <t>2x</t>
  </si>
  <si>
    <t>Node 11242852 11242860 11242867 11242875</t>
    <phoneticPr fontId="1" type="noConversion"/>
  </si>
  <si>
    <t>Node 11242852 11242860 11242867 11242875</t>
    <phoneticPr fontId="1" type="noConversion"/>
  </si>
  <si>
    <t>Node 11242777 11242785 11242792 11242800 11242807 11242815 11242822 11242830 11242837 11242845 11242852 11242860</t>
    <phoneticPr fontId="1" type="noConversion"/>
  </si>
  <si>
    <t>Node 11242867 11242875 11242762 11242770</t>
    <phoneticPr fontId="1" type="noConversion"/>
  </si>
  <si>
    <t>Deck</t>
    <phoneticPr fontId="1" type="noConversion"/>
  </si>
  <si>
    <t>LiveLoad</t>
    <phoneticPr fontId="1" type="noConversion"/>
  </si>
  <si>
    <t>G:BALCONY_DECK</t>
    <phoneticPr fontId="1" type="noConversion"/>
  </si>
  <si>
    <t>Element Uniform</t>
  </si>
  <si>
    <t>Total Load</t>
  </si>
  <si>
    <t>Entity List</t>
    <phoneticPr fontId="1" type="noConversion"/>
  </si>
  <si>
    <t>Inertia Load</t>
  </si>
  <si>
    <t>2D</t>
  </si>
  <si>
    <t>Element Variable</t>
    <phoneticPr fontId="1" type="noConversion"/>
  </si>
  <si>
    <t>1D</t>
    <phoneticPr fontId="1" type="noConversion"/>
  </si>
  <si>
    <t>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</si>
</sst>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0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name val="HY중고딕"/>
      <family val="1"/>
      <charset val="129"/>
    </font>
    <font>
      <sz val="10"/>
      <color theme="1"/>
      <name val="맑은 고딕"/>
      <family val="2"/>
      <charset val="129"/>
      <scheme val="minor"/>
    </font>
    <font>
      <sz val="11"/>
      <color rgb="FF000000"/>
      <name val="Times New Roman"/>
      <family val="1"/>
    </font>
    <font>
      <sz val="11"/>
      <color rgb="FF000000"/>
      <name val="맑은 고딕"/>
      <family val="3"/>
      <charset val="129"/>
    </font>
    <font>
      <b/>
      <sz val="10"/>
      <color theme="4"/>
      <name val="맑은 고딕"/>
      <family val="3"/>
      <charset val="129"/>
      <scheme val="minor"/>
    </font>
    <font>
      <b/>
      <sz val="8"/>
      <color theme="4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57">
    <xf numFmtId="0" fontId="0" fillId="0" borderId="0" xfId="0">
      <alignment vertical="center"/>
    </xf>
    <xf numFmtId="0" fontId="3" fillId="4" borderId="0" xfId="0" applyFon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0" fillId="5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13" fillId="0" borderId="0" xfId="0" applyFont="1" applyAlignment="1">
      <alignment horizontal="center" vertical="center" wrapText="1" readingOrder="1"/>
    </xf>
    <xf numFmtId="0" fontId="12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9" fillId="0" borderId="2" xfId="0" applyNumberFormat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177" fontId="5" fillId="0" borderId="0" xfId="1" applyNumberFormat="1" applyFont="1" applyAlignment="1">
      <alignment horizont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 readingOrder="1"/>
    </xf>
    <xf numFmtId="0" fontId="14" fillId="0" borderId="8" xfId="0" applyFont="1" applyBorder="1" applyAlignment="1">
      <alignment horizontal="center" vertical="center" wrapText="1" readingOrder="1"/>
    </xf>
    <xf numFmtId="0" fontId="14" fillId="0" borderId="9" xfId="0" applyFont="1" applyBorder="1" applyAlignment="1">
      <alignment horizontal="center" vertical="center" wrapText="1" readingOrder="1"/>
    </xf>
    <xf numFmtId="0" fontId="14" fillId="0" borderId="10" xfId="0" applyFont="1" applyBorder="1" applyAlignment="1">
      <alignment horizontal="center" vertical="center" wrapText="1" readingOrder="1"/>
    </xf>
    <xf numFmtId="0" fontId="14" fillId="0" borderId="11" xfId="0" applyFont="1" applyBorder="1" applyAlignment="1">
      <alignment horizontal="center" vertical="center" wrapText="1" readingOrder="1"/>
    </xf>
    <xf numFmtId="0" fontId="14" fillId="0" borderId="12" xfId="0" applyFont="1" applyBorder="1" applyAlignment="1">
      <alignment horizontal="center" vertical="center" wrapText="1" readingOrder="1"/>
    </xf>
    <xf numFmtId="0" fontId="14" fillId="0" borderId="13" xfId="0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center" vertical="center" wrapText="1" readingOrder="1"/>
    </xf>
    <xf numFmtId="0" fontId="14" fillId="0" borderId="15" xfId="0" applyFont="1" applyBorder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5" fillId="5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3" fillId="6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3" fillId="9" borderId="0" xfId="0" applyFont="1" applyFill="1">
      <alignment vertical="center"/>
    </xf>
    <xf numFmtId="178" fontId="3" fillId="0" borderId="0" xfId="0" applyNumberFormat="1" applyFont="1" applyAlignment="1">
      <alignment horizontal="center" vertical="center"/>
    </xf>
    <xf numFmtId="176" fontId="12" fillId="0" borderId="0" xfId="0" applyNumberFormat="1" applyFo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NodalLoad">
    <pageSetUpPr fitToPage="1"/>
  </sheetPr>
  <dimension ref="A1:U25"/>
  <sheetViews>
    <sheetView tabSelected="1" zoomScale="115" zoomScaleNormal="115" workbookViewId="0">
      <selection activeCell="D1" sqref="D1"/>
    </sheetView>
  </sheetViews>
  <sheetFormatPr defaultColWidth="9" defaultRowHeight="16" x14ac:dyDescent="0.45"/>
  <cols>
    <col min="1" max="1" width="17.75" style="6" customWidth="1"/>
    <col min="2" max="2" width="13.58203125" style="6" customWidth="1"/>
    <col min="3" max="3" width="9.4140625" style="6" customWidth="1"/>
    <col min="4" max="4" width="9" style="6"/>
    <col min="5" max="5" width="13.33203125" style="6" customWidth="1"/>
    <col min="6" max="6" width="9.08203125" style="6" customWidth="1"/>
    <col min="7" max="7" width="17.5" style="6" customWidth="1"/>
    <col min="8" max="8" width="7.5" style="6" customWidth="1"/>
    <col min="9" max="17" width="9.08203125" style="6" customWidth="1"/>
    <col min="18" max="18" width="9.08203125" style="4" customWidth="1"/>
    <col min="19" max="19" width="8" style="4" customWidth="1"/>
    <col min="20" max="20" width="11.83203125" style="1" customWidth="1"/>
    <col min="21" max="21" width="20.58203125" style="1" customWidth="1"/>
    <col min="22" max="16384" width="9" style="1"/>
  </cols>
  <sheetData>
    <row r="1" spans="1:21" ht="28.5" customHeight="1" x14ac:dyDescent="0.45">
      <c r="A1" s="8" t="s">
        <v>17</v>
      </c>
      <c r="B1" s="11"/>
      <c r="C1" s="11"/>
      <c r="D1" s="9"/>
      <c r="E1" s="2" t="s">
        <v>0</v>
      </c>
      <c r="F1" s="3" t="s">
        <v>72</v>
      </c>
      <c r="G1" s="11"/>
      <c r="H1" s="56" t="s">
        <v>73</v>
      </c>
      <c r="I1" s="56" t="s">
        <v>74</v>
      </c>
      <c r="J1" s="56" t="s">
        <v>75</v>
      </c>
      <c r="K1" s="56" t="s">
        <v>76</v>
      </c>
      <c r="L1" s="56" t="s">
        <v>77</v>
      </c>
      <c r="M1" s="56" t="s">
        <v>78</v>
      </c>
      <c r="N1" s="56" t="s">
        <v>65</v>
      </c>
      <c r="O1" s="56" t="s">
        <v>19</v>
      </c>
      <c r="P1" s="56" t="s">
        <v>111</v>
      </c>
      <c r="Q1" s="36" t="s">
        <v>112</v>
      </c>
      <c r="R1" s="36" t="s">
        <v>21</v>
      </c>
      <c r="S1" s="36" t="s">
        <v>113</v>
      </c>
      <c r="T1" s="11"/>
      <c r="U1" s="11"/>
    </row>
    <row r="2" spans="1:21" x14ac:dyDescent="0.45">
      <c r="A2" s="47" t="s">
        <v>16</v>
      </c>
      <c r="B2" s="50" t="s">
        <v>18</v>
      </c>
      <c r="C2" s="50" t="s">
        <v>20</v>
      </c>
      <c r="D2" s="49" t="s">
        <v>1</v>
      </c>
      <c r="E2" s="49" t="s">
        <v>2</v>
      </c>
      <c r="F2" s="49" t="s">
        <v>4</v>
      </c>
      <c r="G2" s="49" t="s">
        <v>108</v>
      </c>
      <c r="H2" s="51" t="s">
        <v>43</v>
      </c>
      <c r="I2" s="53" t="s">
        <v>12</v>
      </c>
      <c r="J2" s="54"/>
      <c r="K2" s="55"/>
      <c r="L2" s="49" t="s">
        <v>13</v>
      </c>
      <c r="M2" s="49"/>
      <c r="N2" s="49"/>
      <c r="O2" s="49" t="s">
        <v>14</v>
      </c>
      <c r="P2" s="49"/>
      <c r="Q2" s="49"/>
      <c r="R2" s="49" t="s">
        <v>15</v>
      </c>
      <c r="S2" s="49"/>
      <c r="T2" s="49"/>
      <c r="U2" s="49" t="s">
        <v>3</v>
      </c>
    </row>
    <row r="3" spans="1:21" x14ac:dyDescent="0.45">
      <c r="A3" s="48"/>
      <c r="B3" s="50"/>
      <c r="C3" s="50"/>
      <c r="D3" s="49"/>
      <c r="E3" s="49"/>
      <c r="F3" s="49"/>
      <c r="G3" s="49"/>
      <c r="H3" s="52"/>
      <c r="I3" s="7" t="s">
        <v>6</v>
      </c>
      <c r="J3" s="7" t="s">
        <v>7</v>
      </c>
      <c r="K3" s="7" t="s">
        <v>8</v>
      </c>
      <c r="L3" s="7" t="s">
        <v>6</v>
      </c>
      <c r="M3" s="7" t="s">
        <v>7</v>
      </c>
      <c r="N3" s="7" t="s">
        <v>9</v>
      </c>
      <c r="O3" s="7" t="s">
        <v>6</v>
      </c>
      <c r="P3" s="7" t="s">
        <v>7</v>
      </c>
      <c r="Q3" s="7" t="s">
        <v>10</v>
      </c>
      <c r="R3" s="7" t="s">
        <v>6</v>
      </c>
      <c r="S3" s="7" t="s">
        <v>7</v>
      </c>
      <c r="T3" s="7" t="s">
        <v>11</v>
      </c>
      <c r="U3" s="49"/>
    </row>
    <row r="4" spans="1:21" x14ac:dyDescent="0.45">
      <c r="A4" s="6" t="s">
        <v>22</v>
      </c>
      <c r="B4" s="6" t="s">
        <v>106</v>
      </c>
      <c r="D4" s="38" t="s">
        <v>84</v>
      </c>
      <c r="E4" s="38" t="s">
        <v>82</v>
      </c>
      <c r="F4" s="10" t="s">
        <v>5</v>
      </c>
      <c r="G4" s="4" t="s">
        <v>99</v>
      </c>
      <c r="H4" s="6">
        <v>9810</v>
      </c>
      <c r="I4" s="23"/>
      <c r="J4" s="23"/>
      <c r="K4" s="6">
        <f>-30/4</f>
        <v>-7.5</v>
      </c>
      <c r="L4" s="16"/>
      <c r="M4" s="16"/>
      <c r="N4" s="16"/>
      <c r="T4" s="4"/>
      <c r="U4" s="13"/>
    </row>
    <row r="5" spans="1:21" x14ac:dyDescent="0.45">
      <c r="A5" s="6" t="s">
        <v>107</v>
      </c>
      <c r="B5" s="6" t="s">
        <v>65</v>
      </c>
      <c r="D5" s="39" t="s">
        <v>67</v>
      </c>
      <c r="E5" s="39" t="s">
        <v>82</v>
      </c>
      <c r="F5" s="10" t="s">
        <v>5</v>
      </c>
      <c r="G5" s="4" t="s">
        <v>100</v>
      </c>
      <c r="H5" s="6">
        <v>9810</v>
      </c>
      <c r="I5" s="23"/>
      <c r="J5" s="23"/>
      <c r="K5" s="6">
        <f>-87/4</f>
        <v>-21.75</v>
      </c>
      <c r="L5" s="16"/>
      <c r="M5" s="16"/>
      <c r="N5" s="16"/>
      <c r="T5" s="4"/>
      <c r="U5" s="13"/>
    </row>
    <row r="6" spans="1:21" x14ac:dyDescent="0.45">
      <c r="A6" s="6" t="s">
        <v>109</v>
      </c>
      <c r="B6" s="6" t="s">
        <v>65</v>
      </c>
      <c r="D6" s="40" t="s">
        <v>83</v>
      </c>
      <c r="E6" s="40" t="s">
        <v>97</v>
      </c>
      <c r="F6" s="10" t="s">
        <v>5</v>
      </c>
      <c r="G6" s="44" t="s">
        <v>101</v>
      </c>
      <c r="H6" s="6">
        <v>9810</v>
      </c>
      <c r="I6" s="23"/>
      <c r="J6" s="23"/>
      <c r="K6" s="23">
        <v>-1</v>
      </c>
      <c r="L6" s="46"/>
      <c r="M6" s="16"/>
      <c r="N6" s="16"/>
      <c r="T6" s="4"/>
      <c r="U6" s="13"/>
    </row>
    <row r="7" spans="1:21" x14ac:dyDescent="0.45">
      <c r="A7" s="6" t="s">
        <v>64</v>
      </c>
      <c r="B7" s="6" t="s">
        <v>65</v>
      </c>
      <c r="D7" s="40" t="s">
        <v>83</v>
      </c>
      <c r="E7" s="40" t="s">
        <v>98</v>
      </c>
      <c r="F7" s="10" t="s">
        <v>5</v>
      </c>
      <c r="G7" s="44" t="s">
        <v>102</v>
      </c>
      <c r="H7" s="6">
        <v>9810</v>
      </c>
      <c r="I7" s="23"/>
      <c r="J7" s="23"/>
      <c r="K7" s="23">
        <v>-0.5</v>
      </c>
      <c r="L7" s="46"/>
      <c r="M7" s="16"/>
      <c r="N7" s="16"/>
      <c r="T7" s="4"/>
      <c r="U7" s="13"/>
    </row>
    <row r="8" spans="1:21" x14ac:dyDescent="0.45">
      <c r="A8" s="6" t="s">
        <v>64</v>
      </c>
      <c r="B8" s="6" t="s">
        <v>65</v>
      </c>
      <c r="D8" s="41" t="s">
        <v>85</v>
      </c>
      <c r="E8" s="41" t="s">
        <v>82</v>
      </c>
      <c r="F8" s="10" t="s">
        <v>68</v>
      </c>
      <c r="G8" s="4" t="s">
        <v>66</v>
      </c>
      <c r="H8" s="6">
        <v>9810</v>
      </c>
      <c r="I8" s="23"/>
      <c r="J8" s="23"/>
      <c r="K8" s="6">
        <v>-30</v>
      </c>
      <c r="L8" s="16"/>
      <c r="M8" s="16"/>
      <c r="N8" s="16"/>
      <c r="T8" s="4"/>
      <c r="U8" s="37"/>
    </row>
    <row r="9" spans="1:21" x14ac:dyDescent="0.45">
      <c r="A9" s="6" t="s">
        <v>64</v>
      </c>
      <c r="B9" s="6" t="s">
        <v>65</v>
      </c>
      <c r="D9" s="43" t="s">
        <v>70</v>
      </c>
      <c r="E9" s="43" t="s">
        <v>82</v>
      </c>
      <c r="F9" s="10" t="s">
        <v>5</v>
      </c>
      <c r="G9" s="4" t="s">
        <v>66</v>
      </c>
      <c r="H9" s="6">
        <v>9810</v>
      </c>
      <c r="I9" s="23"/>
      <c r="J9" s="23"/>
      <c r="K9" s="6">
        <v>-15</v>
      </c>
      <c r="L9" s="16"/>
      <c r="M9" s="16"/>
      <c r="N9" s="16"/>
      <c r="T9" s="4"/>
      <c r="U9" s="13"/>
    </row>
    <row r="10" spans="1:21" x14ac:dyDescent="0.45">
      <c r="A10" s="6" t="s">
        <v>64</v>
      </c>
      <c r="B10" s="6" t="s">
        <v>65</v>
      </c>
      <c r="D10" s="42" t="s">
        <v>69</v>
      </c>
      <c r="E10" s="42" t="s">
        <v>82</v>
      </c>
      <c r="F10" s="10" t="s">
        <v>5</v>
      </c>
      <c r="G10" s="4" t="s">
        <v>71</v>
      </c>
      <c r="H10" s="6">
        <v>9810</v>
      </c>
      <c r="I10" s="23"/>
      <c r="J10" s="23"/>
      <c r="K10" s="6">
        <v>-0.629</v>
      </c>
      <c r="L10" s="16"/>
      <c r="M10" s="16"/>
      <c r="N10" s="16"/>
      <c r="T10" s="4"/>
      <c r="U10" s="13"/>
    </row>
    <row r="11" spans="1:21" x14ac:dyDescent="0.45">
      <c r="A11" s="4" t="s">
        <v>22</v>
      </c>
      <c r="B11" s="4" t="s">
        <v>19</v>
      </c>
      <c r="C11" s="6" t="s">
        <v>110</v>
      </c>
      <c r="D11" s="6" t="s">
        <v>88</v>
      </c>
      <c r="E11" s="12" t="s">
        <v>89</v>
      </c>
      <c r="F11" s="10" t="s">
        <v>5</v>
      </c>
      <c r="G11" s="6" t="s">
        <v>80</v>
      </c>
      <c r="H11" s="6">
        <v>1</v>
      </c>
      <c r="I11" s="6">
        <v>0</v>
      </c>
      <c r="J11" s="6">
        <v>2.9499999999999998E-2</v>
      </c>
      <c r="K11" s="6">
        <v>0</v>
      </c>
    </row>
    <row r="12" spans="1:21" x14ac:dyDescent="0.45">
      <c r="A12" s="4" t="s">
        <v>22</v>
      </c>
      <c r="B12" s="4" t="s">
        <v>19</v>
      </c>
      <c r="C12" s="6" t="s">
        <v>110</v>
      </c>
      <c r="D12" s="6" t="s">
        <v>88</v>
      </c>
      <c r="E12" s="6" t="s">
        <v>90</v>
      </c>
      <c r="F12" s="10" t="s">
        <v>5</v>
      </c>
      <c r="G12" s="6" t="s">
        <v>79</v>
      </c>
      <c r="H12" s="6">
        <v>1</v>
      </c>
      <c r="I12" s="45">
        <v>4.9002499936227739E-2</v>
      </c>
      <c r="J12" s="45">
        <v>2.0859650045003151E-2</v>
      </c>
      <c r="K12" s="6">
        <v>0</v>
      </c>
    </row>
    <row r="13" spans="1:21" x14ac:dyDescent="0.45">
      <c r="A13" s="4" t="s">
        <v>22</v>
      </c>
      <c r="B13" s="4" t="s">
        <v>19</v>
      </c>
      <c r="C13" s="6" t="s">
        <v>110</v>
      </c>
      <c r="D13" s="6" t="s">
        <v>88</v>
      </c>
      <c r="E13" s="6" t="s">
        <v>91</v>
      </c>
      <c r="F13" s="10" t="s">
        <v>5</v>
      </c>
      <c r="G13" s="6" t="s">
        <v>81</v>
      </c>
      <c r="H13" s="6">
        <v>1</v>
      </c>
      <c r="I13" s="6">
        <v>-6.93E-2</v>
      </c>
      <c r="J13" s="6">
        <v>0</v>
      </c>
      <c r="K13" s="6">
        <v>0</v>
      </c>
    </row>
    <row r="14" spans="1:21" x14ac:dyDescent="0.45">
      <c r="A14" s="4" t="s">
        <v>22</v>
      </c>
      <c r="B14" s="4" t="s">
        <v>19</v>
      </c>
      <c r="C14" s="6" t="s">
        <v>110</v>
      </c>
      <c r="D14" s="6" t="s">
        <v>88</v>
      </c>
      <c r="E14" s="12" t="s">
        <v>92</v>
      </c>
      <c r="F14" s="10" t="s">
        <v>5</v>
      </c>
      <c r="G14" s="6" t="s">
        <v>81</v>
      </c>
      <c r="H14" s="6">
        <v>1</v>
      </c>
      <c r="I14" s="6">
        <v>0.126</v>
      </c>
      <c r="J14" s="6">
        <v>0</v>
      </c>
      <c r="K14" s="6">
        <v>0</v>
      </c>
    </row>
    <row r="15" spans="1:21" x14ac:dyDescent="0.45">
      <c r="A15" s="4" t="s">
        <v>22</v>
      </c>
      <c r="B15" s="4" t="s">
        <v>19</v>
      </c>
      <c r="C15" s="6" t="s">
        <v>110</v>
      </c>
      <c r="D15" s="6" t="s">
        <v>88</v>
      </c>
      <c r="E15" s="12" t="s">
        <v>93</v>
      </c>
      <c r="F15" s="10" t="s">
        <v>5</v>
      </c>
      <c r="G15" s="6" t="s">
        <v>79</v>
      </c>
      <c r="H15" s="6">
        <v>1</v>
      </c>
      <c r="I15" s="23">
        <f>I14/SQRT(2)</f>
        <v>8.9095454429504978E-2</v>
      </c>
      <c r="J15" s="23">
        <f>J16/SQRT(2)</f>
        <v>2.7011479041326111E-2</v>
      </c>
      <c r="K15" s="6">
        <v>0</v>
      </c>
    </row>
    <row r="16" spans="1:21" x14ac:dyDescent="0.45">
      <c r="A16" s="4" t="s">
        <v>22</v>
      </c>
      <c r="B16" s="4" t="s">
        <v>19</v>
      </c>
      <c r="C16" s="6" t="s">
        <v>110</v>
      </c>
      <c r="D16" s="6" t="s">
        <v>88</v>
      </c>
      <c r="E16" s="12" t="s">
        <v>94</v>
      </c>
      <c r="F16" s="10" t="s">
        <v>5</v>
      </c>
      <c r="G16" s="6" t="s">
        <v>80</v>
      </c>
      <c r="H16" s="6">
        <v>1</v>
      </c>
      <c r="I16" s="6">
        <v>0</v>
      </c>
      <c r="J16" s="6">
        <v>3.8199999999999998E-2</v>
      </c>
      <c r="K16" s="6">
        <v>0</v>
      </c>
    </row>
    <row r="17" spans="1:11" x14ac:dyDescent="0.45">
      <c r="A17" s="4" t="s">
        <v>22</v>
      </c>
      <c r="B17" s="4" t="s">
        <v>19</v>
      </c>
      <c r="C17" s="6" t="s">
        <v>110</v>
      </c>
      <c r="D17" s="6" t="s">
        <v>88</v>
      </c>
      <c r="E17" s="6" t="s">
        <v>95</v>
      </c>
      <c r="F17" s="10" t="s">
        <v>5</v>
      </c>
      <c r="G17" s="6" t="s">
        <v>79</v>
      </c>
      <c r="H17" s="6">
        <v>1</v>
      </c>
      <c r="I17" s="23">
        <v>8.9095454429504978E-2</v>
      </c>
      <c r="J17" s="23">
        <v>2.7011479041326111E-2</v>
      </c>
      <c r="K17" s="6">
        <v>0</v>
      </c>
    </row>
    <row r="18" spans="1:11" x14ac:dyDescent="0.45">
      <c r="A18" s="4" t="s">
        <v>22</v>
      </c>
      <c r="B18" s="4" t="s">
        <v>19</v>
      </c>
      <c r="C18" s="6" t="s">
        <v>110</v>
      </c>
      <c r="D18" s="6" t="s">
        <v>88</v>
      </c>
      <c r="E18" s="6" t="s">
        <v>96</v>
      </c>
      <c r="F18" s="10" t="s">
        <v>5</v>
      </c>
      <c r="G18" s="6" t="s">
        <v>81</v>
      </c>
      <c r="H18" s="6">
        <v>1</v>
      </c>
      <c r="I18" s="6">
        <v>-0.126</v>
      </c>
      <c r="J18" s="6">
        <v>0</v>
      </c>
      <c r="K18" s="6">
        <v>0</v>
      </c>
    </row>
    <row r="19" spans="1:11" x14ac:dyDescent="0.45">
      <c r="A19" s="4" t="s">
        <v>22</v>
      </c>
      <c r="B19" s="4" t="s">
        <v>19</v>
      </c>
      <c r="C19" s="6" t="s">
        <v>110</v>
      </c>
      <c r="D19" s="6" t="s">
        <v>103</v>
      </c>
      <c r="E19" s="6" t="s">
        <v>104</v>
      </c>
      <c r="F19" s="10" t="s">
        <v>5</v>
      </c>
      <c r="G19" s="6" t="s">
        <v>105</v>
      </c>
      <c r="H19" s="6">
        <v>1</v>
      </c>
      <c r="I19" s="6">
        <v>0</v>
      </c>
      <c r="J19" s="6">
        <v>0</v>
      </c>
      <c r="K19" s="6">
        <v>-5.0000000000000001E-3</v>
      </c>
    </row>
    <row r="25" spans="1:11" x14ac:dyDescent="0.45">
      <c r="B25" s="6" t="s">
        <v>86</v>
      </c>
    </row>
  </sheetData>
  <dataConsolidate/>
  <mergeCells count="13">
    <mergeCell ref="A2:A3"/>
    <mergeCell ref="U2:U3"/>
    <mergeCell ref="D2:D3"/>
    <mergeCell ref="E2:E3"/>
    <mergeCell ref="F2:F3"/>
    <mergeCell ref="G2:G3"/>
    <mergeCell ref="L2:N2"/>
    <mergeCell ref="O2:Q2"/>
    <mergeCell ref="R2:T2"/>
    <mergeCell ref="B2:B3"/>
    <mergeCell ref="C2:C3"/>
    <mergeCell ref="H2:H3"/>
    <mergeCell ref="I2:K2"/>
  </mergeCells>
  <phoneticPr fontId="1" type="noConversion"/>
  <dataValidations count="4">
    <dataValidation type="list" allowBlank="1" showInputMessage="1" showErrorMessage="1" sqref="F1" xr:uid="{00000000-0002-0000-0000-000000000000}">
      <formula1>$H$1:$I$1</formula1>
    </dataValidation>
    <dataValidation type="list" allowBlank="1" showInputMessage="1" showErrorMessage="1" sqref="B4" xr:uid="{7CB52235-53C8-44E3-A78F-C305B5165A9C}">
      <formula1>$N$1:$O$1</formula1>
    </dataValidation>
    <dataValidation type="list" allowBlank="1" showInputMessage="1" showErrorMessage="1" sqref="A4:A23" xr:uid="{00000000-0002-0000-0000-000001000000}">
      <formula1>$J$1:$M$1</formula1>
    </dataValidation>
    <dataValidation type="list" allowBlank="1" showInputMessage="1" showErrorMessage="1" sqref="C4:C19" xr:uid="{6BE83BB1-B2C2-4781-B677-CB3656F65C14}">
      <formula1>$Q$1:$T$1</formula1>
    </dataValidation>
  </dataValidations>
  <pageMargins left="0.7" right="0.7" top="0.75" bottom="0.75" header="0.3" footer="0.3"/>
  <pageSetup paperSize="9" scale="58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97"/>
  <sheetViews>
    <sheetView zoomScale="145" zoomScaleNormal="145" workbookViewId="0">
      <selection sqref="A1:XFD1048576"/>
    </sheetView>
  </sheetViews>
  <sheetFormatPr defaultRowHeight="17" x14ac:dyDescent="0.45"/>
  <cols>
    <col min="1" max="1" width="9.75" customWidth="1"/>
    <col min="2" max="3" width="9.83203125" customWidth="1"/>
    <col min="4" max="4" width="10.83203125" customWidth="1"/>
    <col min="5" max="5" width="11" bestFit="1" customWidth="1"/>
    <col min="6" max="6" width="9.83203125" customWidth="1"/>
    <col min="9" max="9" width="10.08203125" bestFit="1" customWidth="1"/>
    <col min="10" max="10" width="9.33203125" bestFit="1" customWidth="1"/>
    <col min="11" max="11" width="9.33203125" customWidth="1"/>
    <col min="13" max="15" width="8.75" customWidth="1"/>
  </cols>
  <sheetData>
    <row r="2" spans="1:11" x14ac:dyDescent="0.45">
      <c r="A2" t="s">
        <v>34</v>
      </c>
      <c r="B2">
        <v>0</v>
      </c>
      <c r="C2" s="5" t="s">
        <v>35</v>
      </c>
      <c r="D2" s="13">
        <v>1</v>
      </c>
      <c r="E2" s="13"/>
      <c r="G2" s="20">
        <v>7.4700000000000003E-2</v>
      </c>
      <c r="H2" s="20">
        <v>1.4E-2</v>
      </c>
      <c r="I2" s="15"/>
      <c r="J2" s="21">
        <f>D2*G2</f>
        <v>7.4700000000000003E-2</v>
      </c>
      <c r="K2" s="21">
        <f>E2*H2</f>
        <v>0</v>
      </c>
    </row>
    <row r="3" spans="1:11" x14ac:dyDescent="0.45">
      <c r="B3">
        <v>45</v>
      </c>
      <c r="C3" s="5" t="s">
        <v>41</v>
      </c>
      <c r="D3" s="13">
        <v>0.70699999999999996</v>
      </c>
      <c r="E3" s="13">
        <v>0.70699999999999996</v>
      </c>
      <c r="G3" s="20">
        <v>7.4700000000000003E-2</v>
      </c>
      <c r="H3" s="20">
        <v>1.4E-2</v>
      </c>
      <c r="J3" s="21">
        <f t="shared" ref="J3:J6" si="0">D3*G3</f>
        <v>5.2812899999999996E-2</v>
      </c>
      <c r="K3" s="21">
        <f t="shared" ref="K3:K6" si="1">E3*H3</f>
        <v>9.8979999999999988E-3</v>
      </c>
    </row>
    <row r="4" spans="1:11" x14ac:dyDescent="0.45">
      <c r="B4">
        <v>90</v>
      </c>
      <c r="C4" s="19" t="s">
        <v>36</v>
      </c>
      <c r="D4" s="13"/>
      <c r="E4" s="13">
        <v>1</v>
      </c>
      <c r="G4" s="20">
        <v>7.4700000000000003E-2</v>
      </c>
      <c r="H4" s="20">
        <v>1.4E-2</v>
      </c>
      <c r="I4" s="15"/>
      <c r="J4" s="21">
        <f t="shared" si="0"/>
        <v>0</v>
      </c>
      <c r="K4" s="21">
        <f t="shared" si="1"/>
        <v>1.4E-2</v>
      </c>
    </row>
    <row r="5" spans="1:11" x14ac:dyDescent="0.45">
      <c r="B5">
        <v>135</v>
      </c>
      <c r="C5" s="19" t="s">
        <v>42</v>
      </c>
      <c r="D5" s="13">
        <v>-0.70699999999999996</v>
      </c>
      <c r="E5" s="13">
        <v>0.70699999999999996</v>
      </c>
      <c r="G5" s="20">
        <v>7.4700000000000003E-2</v>
      </c>
      <c r="H5" s="20">
        <v>1.4E-2</v>
      </c>
      <c r="J5" s="21">
        <f t="shared" si="0"/>
        <v>-5.2812899999999996E-2</v>
      </c>
      <c r="K5" s="21">
        <f t="shared" si="1"/>
        <v>9.8979999999999988E-3</v>
      </c>
    </row>
    <row r="6" spans="1:11" x14ac:dyDescent="0.45">
      <c r="B6">
        <v>180</v>
      </c>
      <c r="C6" s="5"/>
      <c r="D6" s="13">
        <v>-1</v>
      </c>
      <c r="E6" s="13"/>
      <c r="G6" s="20">
        <v>7.4700000000000003E-2</v>
      </c>
      <c r="H6" s="20">
        <v>1.4E-2</v>
      </c>
      <c r="J6" s="21">
        <f t="shared" si="0"/>
        <v>-7.4700000000000003E-2</v>
      </c>
      <c r="K6" s="21">
        <f t="shared" si="1"/>
        <v>0</v>
      </c>
    </row>
    <row r="7" spans="1:11" x14ac:dyDescent="0.45">
      <c r="C7" s="5"/>
    </row>
    <row r="8" spans="1:11" x14ac:dyDescent="0.45">
      <c r="B8">
        <v>0</v>
      </c>
      <c r="C8" s="5" t="s">
        <v>37</v>
      </c>
      <c r="D8" s="13">
        <v>1</v>
      </c>
      <c r="E8" s="13"/>
      <c r="G8" s="20">
        <v>0.13800000000000001</v>
      </c>
      <c r="H8" s="20">
        <v>1.6910000000000001E-2</v>
      </c>
      <c r="J8" s="21">
        <f>D8*G8</f>
        <v>0.13800000000000001</v>
      </c>
      <c r="K8" s="21">
        <f>E8*H8</f>
        <v>0</v>
      </c>
    </row>
    <row r="9" spans="1:11" x14ac:dyDescent="0.45">
      <c r="B9">
        <v>45</v>
      </c>
      <c r="C9" s="5" t="s">
        <v>38</v>
      </c>
      <c r="D9" s="13">
        <v>0.70699999999999996</v>
      </c>
      <c r="E9" s="13">
        <v>0.70699999999999996</v>
      </c>
      <c r="G9" s="20">
        <v>0.13800000000000001</v>
      </c>
      <c r="H9" s="20">
        <v>1.6910000000000001E-2</v>
      </c>
      <c r="J9" s="21">
        <f t="shared" ref="J9:J12" si="2">D9*G9</f>
        <v>9.7566E-2</v>
      </c>
      <c r="K9" s="21">
        <f t="shared" ref="K9:K12" si="3">E9*H9</f>
        <v>1.195537E-2</v>
      </c>
    </row>
    <row r="10" spans="1:11" x14ac:dyDescent="0.45">
      <c r="B10">
        <v>90</v>
      </c>
      <c r="C10" s="19" t="s">
        <v>39</v>
      </c>
      <c r="D10" s="13"/>
      <c r="E10" s="13">
        <v>1</v>
      </c>
      <c r="G10" s="20">
        <v>0.13800000000000001</v>
      </c>
      <c r="H10" s="20">
        <v>1.6910000000000001E-2</v>
      </c>
      <c r="J10" s="21">
        <f t="shared" si="2"/>
        <v>0</v>
      </c>
      <c r="K10" s="21">
        <f t="shared" si="3"/>
        <v>1.6910000000000001E-2</v>
      </c>
    </row>
    <row r="11" spans="1:11" x14ac:dyDescent="0.45">
      <c r="B11">
        <v>135</v>
      </c>
      <c r="C11" s="19" t="s">
        <v>40</v>
      </c>
      <c r="D11" s="13">
        <v>-0.70699999999999996</v>
      </c>
      <c r="E11" s="13">
        <v>0.70699999999999996</v>
      </c>
      <c r="G11" s="20">
        <v>0.13800000000000001</v>
      </c>
      <c r="H11" s="20">
        <v>1.6910000000000001E-2</v>
      </c>
      <c r="J11" s="21">
        <f t="shared" si="2"/>
        <v>-9.7566E-2</v>
      </c>
      <c r="K11" s="21">
        <f t="shared" si="3"/>
        <v>1.195537E-2</v>
      </c>
    </row>
    <row r="12" spans="1:11" x14ac:dyDescent="0.45">
      <c r="B12">
        <v>180</v>
      </c>
      <c r="C12" s="5"/>
      <c r="D12" s="13">
        <v>-1</v>
      </c>
      <c r="E12" s="13"/>
      <c r="G12" s="20">
        <v>0.13800000000000001</v>
      </c>
      <c r="H12" s="20">
        <v>1.6910000000000001E-2</v>
      </c>
      <c r="J12" s="21">
        <f t="shared" si="2"/>
        <v>-0.13800000000000001</v>
      </c>
      <c r="K12" s="21">
        <f t="shared" si="3"/>
        <v>0</v>
      </c>
    </row>
    <row r="14" spans="1:11" x14ac:dyDescent="0.45">
      <c r="B14">
        <v>0</v>
      </c>
      <c r="C14" s="5" t="s">
        <v>50</v>
      </c>
      <c r="D14" s="13">
        <v>1</v>
      </c>
      <c r="E14" s="13"/>
      <c r="G14" s="20">
        <v>5.7480000000000003E-2</v>
      </c>
      <c r="H14" s="20">
        <v>8.7880000000000007E-3</v>
      </c>
      <c r="J14" s="21">
        <f>D14*G14</f>
        <v>5.7480000000000003E-2</v>
      </c>
      <c r="K14" s="21">
        <f>E14*H14</f>
        <v>0</v>
      </c>
    </row>
    <row r="15" spans="1:11" x14ac:dyDescent="0.45">
      <c r="B15">
        <v>45</v>
      </c>
      <c r="C15" s="5" t="s">
        <v>51</v>
      </c>
      <c r="D15" s="13">
        <v>0.70699999999999996</v>
      </c>
      <c r="E15" s="13">
        <v>0.70699999999999996</v>
      </c>
      <c r="G15" s="20">
        <v>5.7480000000000003E-2</v>
      </c>
      <c r="H15" s="20">
        <v>8.7880000000000007E-3</v>
      </c>
      <c r="J15" s="21">
        <f t="shared" ref="J15:J18" si="4">D15*G15</f>
        <v>4.0638359999999998E-2</v>
      </c>
      <c r="K15" s="21">
        <f t="shared" ref="K15:K18" si="5">E15*H15</f>
        <v>6.2131160000000003E-3</v>
      </c>
    </row>
    <row r="16" spans="1:11" x14ac:dyDescent="0.45">
      <c r="B16">
        <v>90</v>
      </c>
      <c r="C16" s="19" t="s">
        <v>52</v>
      </c>
      <c r="D16" s="13"/>
      <c r="E16" s="13">
        <v>1</v>
      </c>
      <c r="G16" s="20">
        <v>5.7480000000000003E-2</v>
      </c>
      <c r="H16" s="20">
        <v>8.7880000000000007E-3</v>
      </c>
      <c r="J16" s="21">
        <f t="shared" si="4"/>
        <v>0</v>
      </c>
      <c r="K16" s="21">
        <f t="shared" si="5"/>
        <v>8.7880000000000007E-3</v>
      </c>
    </row>
    <row r="17" spans="1:11" x14ac:dyDescent="0.45">
      <c r="B17">
        <v>135</v>
      </c>
      <c r="C17" s="19" t="s">
        <v>53</v>
      </c>
      <c r="D17" s="13">
        <v>-0.70699999999999996</v>
      </c>
      <c r="E17" s="13">
        <v>0.70699999999999996</v>
      </c>
      <c r="G17" s="20">
        <v>5.7480000000000003E-2</v>
      </c>
      <c r="H17" s="20">
        <v>8.7880000000000007E-3</v>
      </c>
      <c r="J17" s="21">
        <f t="shared" si="4"/>
        <v>-4.0638359999999998E-2</v>
      </c>
      <c r="K17" s="21">
        <f t="shared" si="5"/>
        <v>6.2131160000000003E-3</v>
      </c>
    </row>
    <row r="18" spans="1:11" x14ac:dyDescent="0.45">
      <c r="B18">
        <v>180</v>
      </c>
      <c r="C18" s="5"/>
      <c r="D18" s="13">
        <v>-1</v>
      </c>
      <c r="E18" s="13"/>
      <c r="G18" s="20">
        <v>5.7480000000000003E-2</v>
      </c>
      <c r="H18" s="20">
        <v>8.7880000000000007E-3</v>
      </c>
      <c r="J18" s="21">
        <f t="shared" si="4"/>
        <v>-5.7480000000000003E-2</v>
      </c>
      <c r="K18" s="21">
        <f t="shared" si="5"/>
        <v>0</v>
      </c>
    </row>
    <row r="22" spans="1:11" x14ac:dyDescent="0.45">
      <c r="A22" s="4" t="s">
        <v>22</v>
      </c>
      <c r="B22" s="4" t="s">
        <v>19</v>
      </c>
      <c r="C22" s="4" t="s">
        <v>21</v>
      </c>
      <c r="D22" s="4" t="s">
        <v>49</v>
      </c>
      <c r="E22" s="12" t="s">
        <v>23</v>
      </c>
      <c r="F22" s="10" t="s">
        <v>5</v>
      </c>
      <c r="G22" s="6" t="s">
        <v>32</v>
      </c>
      <c r="H22" s="6">
        <v>4.6399999999999997E-2</v>
      </c>
      <c r="I22" s="6"/>
    </row>
    <row r="23" spans="1:11" x14ac:dyDescent="0.45">
      <c r="A23" s="4" t="s">
        <v>22</v>
      </c>
      <c r="B23" s="4" t="s">
        <v>19</v>
      </c>
      <c r="C23" s="4" t="s">
        <v>21</v>
      </c>
      <c r="D23" s="4" t="s">
        <v>27</v>
      </c>
      <c r="E23" s="12" t="s">
        <v>26</v>
      </c>
      <c r="F23" s="10" t="s">
        <v>5</v>
      </c>
      <c r="G23" s="6" t="s">
        <v>33</v>
      </c>
      <c r="H23" s="6"/>
      <c r="I23" s="6">
        <v>2.7699999999999999E-2</v>
      </c>
    </row>
    <row r="24" spans="1:11" x14ac:dyDescent="0.45">
      <c r="A24" s="4" t="s">
        <v>22</v>
      </c>
      <c r="B24" s="4" t="s">
        <v>19</v>
      </c>
      <c r="C24" s="4" t="s">
        <v>21</v>
      </c>
      <c r="D24" s="4" t="s">
        <v>28</v>
      </c>
      <c r="E24" s="12" t="s">
        <v>24</v>
      </c>
      <c r="F24" s="10" t="s">
        <v>5</v>
      </c>
      <c r="G24" s="6" t="s">
        <v>32</v>
      </c>
      <c r="H24" s="6">
        <v>-4.6399999999999997E-2</v>
      </c>
      <c r="I24" s="6"/>
    </row>
    <row r="25" spans="1:11" x14ac:dyDescent="0.45">
      <c r="A25" s="4" t="s">
        <v>22</v>
      </c>
      <c r="B25" s="4" t="s">
        <v>19</v>
      </c>
      <c r="C25" s="4" t="s">
        <v>21</v>
      </c>
      <c r="D25" s="4" t="s">
        <v>29</v>
      </c>
      <c r="E25" s="12" t="s">
        <v>25</v>
      </c>
      <c r="F25" s="10" t="s">
        <v>5</v>
      </c>
      <c r="G25" s="6" t="s">
        <v>33</v>
      </c>
      <c r="H25" s="6"/>
      <c r="I25" s="6">
        <v>-2.7699999999999999E-2</v>
      </c>
    </row>
    <row r="26" spans="1:11" x14ac:dyDescent="0.45">
      <c r="A26" s="4" t="s">
        <v>22</v>
      </c>
      <c r="B26" s="4" t="s">
        <v>19</v>
      </c>
      <c r="C26" s="4" t="s">
        <v>21</v>
      </c>
      <c r="D26" s="4" t="s">
        <v>30</v>
      </c>
      <c r="E26" s="12" t="s">
        <v>23</v>
      </c>
      <c r="F26" s="10" t="s">
        <v>5</v>
      </c>
      <c r="G26" s="6" t="s">
        <v>32</v>
      </c>
      <c r="H26" s="16">
        <v>6.8099999999999994E-2</v>
      </c>
      <c r="I26" s="16"/>
    </row>
    <row r="27" spans="1:11" x14ac:dyDescent="0.45">
      <c r="A27" s="4" t="s">
        <v>22</v>
      </c>
      <c r="B27" s="4" t="s">
        <v>19</v>
      </c>
      <c r="C27" s="4" t="s">
        <v>21</v>
      </c>
      <c r="D27" s="4" t="s">
        <v>31</v>
      </c>
      <c r="E27" s="12" t="s">
        <v>26</v>
      </c>
      <c r="F27" s="10" t="s">
        <v>5</v>
      </c>
      <c r="G27" s="6" t="s">
        <v>33</v>
      </c>
      <c r="H27" s="16"/>
      <c r="I27" s="16">
        <v>3.7199999999999997E-2</v>
      </c>
    </row>
    <row r="28" spans="1:11" x14ac:dyDescent="0.45">
      <c r="A28" s="4" t="s">
        <v>22</v>
      </c>
      <c r="B28" s="4" t="s">
        <v>19</v>
      </c>
      <c r="C28" s="4" t="s">
        <v>21</v>
      </c>
      <c r="D28" s="4" t="s">
        <v>30</v>
      </c>
      <c r="E28" s="12" t="s">
        <v>24</v>
      </c>
      <c r="F28" s="10" t="s">
        <v>5</v>
      </c>
      <c r="G28" s="6" t="s">
        <v>32</v>
      </c>
      <c r="H28" s="16">
        <v>-6.8099999999999994E-2</v>
      </c>
      <c r="I28" s="16"/>
    </row>
    <row r="29" spans="1:11" x14ac:dyDescent="0.45">
      <c r="A29" s="4" t="s">
        <v>22</v>
      </c>
      <c r="B29" s="4" t="s">
        <v>19</v>
      </c>
      <c r="C29" s="4" t="s">
        <v>21</v>
      </c>
      <c r="D29" s="4" t="s">
        <v>31</v>
      </c>
      <c r="E29" s="12" t="s">
        <v>25</v>
      </c>
      <c r="F29" s="10" t="s">
        <v>5</v>
      </c>
      <c r="G29" s="6" t="s">
        <v>33</v>
      </c>
      <c r="H29" s="16"/>
      <c r="I29" s="16">
        <v>-3.7199999999999997E-2</v>
      </c>
    </row>
    <row r="31" spans="1:11" x14ac:dyDescent="0.45">
      <c r="H31" s="13">
        <v>1</v>
      </c>
      <c r="I31" s="13"/>
    </row>
    <row r="32" spans="1:11" x14ac:dyDescent="0.45">
      <c r="H32" s="13">
        <v>0.70699999999999996</v>
      </c>
      <c r="I32" s="13">
        <v>0.70699999999999996</v>
      </c>
    </row>
    <row r="33" spans="1:9" x14ac:dyDescent="0.45">
      <c r="H33" s="13"/>
      <c r="I33" s="13">
        <v>1</v>
      </c>
    </row>
    <row r="34" spans="1:9" x14ac:dyDescent="0.45">
      <c r="H34" s="13">
        <v>-0.70699999999999996</v>
      </c>
      <c r="I34" s="13">
        <v>0.70699999999999996</v>
      </c>
    </row>
    <row r="35" spans="1:9" x14ac:dyDescent="0.45">
      <c r="H35" s="13">
        <v>-1</v>
      </c>
      <c r="I35" s="13"/>
    </row>
    <row r="37" spans="1:9" x14ac:dyDescent="0.45">
      <c r="F37" t="s">
        <v>87</v>
      </c>
      <c r="H37" s="13">
        <v>173.9</v>
      </c>
      <c r="I37" s="13">
        <v>17390</v>
      </c>
    </row>
    <row r="38" spans="1:9" x14ac:dyDescent="0.45">
      <c r="F38">
        <f>350*12+350*19*2</f>
        <v>17500</v>
      </c>
    </row>
    <row r="39" spans="1:9" x14ac:dyDescent="0.45">
      <c r="A39" t="s">
        <v>44</v>
      </c>
    </row>
    <row r="58" spans="4:7" x14ac:dyDescent="0.45">
      <c r="E58" s="22" t="s">
        <v>48</v>
      </c>
      <c r="F58">
        <v>89100000</v>
      </c>
      <c r="G58" s="5">
        <v>0.126</v>
      </c>
    </row>
    <row r="59" spans="4:7" x14ac:dyDescent="0.45">
      <c r="D59" s="24"/>
      <c r="E59" s="24" t="s">
        <v>45</v>
      </c>
      <c r="F59" s="24" t="s">
        <v>46</v>
      </c>
      <c r="G59" s="24" t="s">
        <v>47</v>
      </c>
    </row>
    <row r="60" spans="4:7" x14ac:dyDescent="0.45">
      <c r="D60" s="24">
        <v>1</v>
      </c>
      <c r="E60" s="24">
        <v>4700</v>
      </c>
      <c r="F60" s="24">
        <v>9800</v>
      </c>
      <c r="G60" s="25">
        <f t="shared" ref="G60:G72" si="6">$F$58*$G$58/(E60*F60)</f>
        <v>0.24373860182370821</v>
      </c>
    </row>
    <row r="61" spans="4:7" x14ac:dyDescent="0.45">
      <c r="D61" s="24">
        <v>2</v>
      </c>
      <c r="E61" s="24">
        <v>4000</v>
      </c>
      <c r="F61" s="24">
        <v>9800</v>
      </c>
      <c r="G61" s="25">
        <f t="shared" si="6"/>
        <v>0.28639285714285712</v>
      </c>
    </row>
    <row r="62" spans="4:7" x14ac:dyDescent="0.45">
      <c r="D62" s="24">
        <v>3</v>
      </c>
      <c r="E62" s="24">
        <v>4000</v>
      </c>
      <c r="F62" s="24">
        <v>9800</v>
      </c>
      <c r="G62" s="25">
        <f t="shared" si="6"/>
        <v>0.28639285714285712</v>
      </c>
    </row>
    <row r="63" spans="4:7" x14ac:dyDescent="0.45">
      <c r="D63" s="24">
        <v>4</v>
      </c>
      <c r="E63" s="24">
        <v>4000</v>
      </c>
      <c r="F63" s="24">
        <v>9800</v>
      </c>
      <c r="G63" s="25">
        <f t="shared" si="6"/>
        <v>0.28639285714285712</v>
      </c>
    </row>
    <row r="64" spans="4:7" x14ac:dyDescent="0.45">
      <c r="D64" s="24">
        <v>5</v>
      </c>
      <c r="E64" s="24">
        <v>4000</v>
      </c>
      <c r="F64" s="24">
        <v>9800</v>
      </c>
      <c r="G64" s="25">
        <f t="shared" si="6"/>
        <v>0.28639285714285712</v>
      </c>
    </row>
    <row r="65" spans="3:23" x14ac:dyDescent="0.45">
      <c r="D65" s="24">
        <v>6</v>
      </c>
      <c r="E65" s="24">
        <v>4000</v>
      </c>
      <c r="F65" s="24">
        <v>9800</v>
      </c>
      <c r="G65" s="25">
        <f t="shared" si="6"/>
        <v>0.28639285714285712</v>
      </c>
    </row>
    <row r="66" spans="3:23" x14ac:dyDescent="0.45">
      <c r="D66" s="24">
        <v>7</v>
      </c>
      <c r="E66" s="24">
        <v>4000</v>
      </c>
      <c r="F66" s="24">
        <v>9800</v>
      </c>
      <c r="G66" s="25">
        <f t="shared" si="6"/>
        <v>0.28639285714285712</v>
      </c>
    </row>
    <row r="67" spans="3:23" x14ac:dyDescent="0.45">
      <c r="D67" s="24">
        <v>8</v>
      </c>
      <c r="E67" s="24">
        <v>4200</v>
      </c>
      <c r="F67" s="24">
        <v>9800</v>
      </c>
      <c r="G67" s="25">
        <f t="shared" si="6"/>
        <v>0.27275510204081632</v>
      </c>
    </row>
    <row r="68" spans="3:23" x14ac:dyDescent="0.45">
      <c r="D68" s="24">
        <v>9</v>
      </c>
      <c r="E68" s="24">
        <v>4900</v>
      </c>
      <c r="F68" s="24">
        <v>9800</v>
      </c>
      <c r="G68" s="25">
        <f t="shared" si="6"/>
        <v>0.23379008746355684</v>
      </c>
    </row>
    <row r="69" spans="3:23" x14ac:dyDescent="0.45">
      <c r="D69" s="24">
        <v>10</v>
      </c>
      <c r="E69" s="24">
        <v>5400</v>
      </c>
      <c r="F69" s="24">
        <v>9800</v>
      </c>
      <c r="G69" s="25">
        <f t="shared" si="6"/>
        <v>0.21214285714285713</v>
      </c>
    </row>
    <row r="70" spans="3:23" x14ac:dyDescent="0.45">
      <c r="D70" s="24">
        <v>11</v>
      </c>
      <c r="E70" s="24">
        <v>5400</v>
      </c>
      <c r="F70" s="24">
        <v>9800</v>
      </c>
      <c r="G70" s="25">
        <f t="shared" si="6"/>
        <v>0.21214285714285713</v>
      </c>
    </row>
    <row r="71" spans="3:23" x14ac:dyDescent="0.45">
      <c r="D71" s="24">
        <v>12</v>
      </c>
      <c r="E71" s="24">
        <v>5400</v>
      </c>
      <c r="F71" s="24">
        <v>9800</v>
      </c>
      <c r="G71" s="25">
        <f t="shared" si="6"/>
        <v>0.21214285714285713</v>
      </c>
      <c r="I71" s="5" t="s">
        <v>57</v>
      </c>
      <c r="J71" s="5" t="s">
        <v>58</v>
      </c>
      <c r="K71" s="5" t="s">
        <v>59</v>
      </c>
      <c r="L71" s="5" t="s">
        <v>60</v>
      </c>
    </row>
    <row r="72" spans="3:23" x14ac:dyDescent="0.45">
      <c r="D72" s="24">
        <v>13</v>
      </c>
      <c r="E72" s="24">
        <v>5400</v>
      </c>
      <c r="F72" s="24">
        <v>9800</v>
      </c>
      <c r="G72" s="25">
        <f t="shared" si="6"/>
        <v>0.21214285714285713</v>
      </c>
      <c r="I72" s="35">
        <v>10.62</v>
      </c>
      <c r="J72" s="35">
        <v>7.9640000000000004</v>
      </c>
      <c r="K72" s="35">
        <v>8.4320000000000004</v>
      </c>
      <c r="L72" s="35">
        <v>8.2530000000000001</v>
      </c>
    </row>
    <row r="73" spans="3:23" ht="17.5" thickBot="1" x14ac:dyDescent="0.5">
      <c r="I73" t="s">
        <v>57</v>
      </c>
      <c r="M73" t="s">
        <v>62</v>
      </c>
      <c r="N73" s="17"/>
      <c r="Q73" t="s">
        <v>61</v>
      </c>
      <c r="U73" t="s">
        <v>63</v>
      </c>
    </row>
    <row r="74" spans="3:23" x14ac:dyDescent="0.45">
      <c r="C74" s="26" t="s">
        <v>54</v>
      </c>
      <c r="D74" s="27">
        <v>0.16900000000000001</v>
      </c>
      <c r="E74" s="27">
        <v>8.9999999999999993E-3</v>
      </c>
      <c r="F74" s="28">
        <v>-10.128</v>
      </c>
      <c r="G74" s="35">
        <v>1</v>
      </c>
      <c r="I74" s="14">
        <f>$I$72*D74*1000</f>
        <v>1794.78</v>
      </c>
      <c r="J74" s="14">
        <f t="shared" ref="J74:K78" si="7">$I$72*E74*1000</f>
        <v>95.579999999999984</v>
      </c>
      <c r="K74" s="14">
        <f t="shared" si="7"/>
        <v>-107559.36</v>
      </c>
      <c r="M74" s="14">
        <f>$J$72*D74*1000</f>
        <v>1345.9160000000002</v>
      </c>
      <c r="N74" s="14">
        <f>$J$72*E74*1000</f>
        <v>71.676000000000002</v>
      </c>
      <c r="O74" s="14">
        <f t="shared" ref="O74" si="8">$J$72*F74*1000</f>
        <v>-80659.392000000007</v>
      </c>
      <c r="Q74" s="14">
        <f>$K$72*D74*1000</f>
        <v>1425.008</v>
      </c>
      <c r="R74" s="14">
        <f t="shared" ref="R74:S74" si="9">$K$72*E74*1000</f>
        <v>75.887999999999991</v>
      </c>
      <c r="S74" s="14">
        <f t="shared" si="9"/>
        <v>-85399.296000000002</v>
      </c>
      <c r="U74" s="14">
        <f>$L$72*D74*1000</f>
        <v>1394.7570000000001</v>
      </c>
      <c r="V74" s="14">
        <f t="shared" ref="V74:W74" si="10">$L$72*E74*1000</f>
        <v>74.277000000000001</v>
      </c>
      <c r="W74" s="14">
        <f t="shared" si="10"/>
        <v>-83586.383999999991</v>
      </c>
    </row>
    <row r="75" spans="3:23" x14ac:dyDescent="0.45">
      <c r="C75" s="29"/>
      <c r="D75" s="30">
        <v>0.16</v>
      </c>
      <c r="E75" s="30">
        <v>0.17100000000000001</v>
      </c>
      <c r="F75" s="31">
        <v>-10.153</v>
      </c>
      <c r="G75" s="35">
        <v>2</v>
      </c>
      <c r="I75" s="14">
        <f t="shared" ref="I75:I78" si="11">$I$72*D75*1000</f>
        <v>1699.1999999999998</v>
      </c>
      <c r="J75" s="14">
        <f t="shared" si="7"/>
        <v>1816.02</v>
      </c>
      <c r="K75" s="14">
        <f t="shared" si="7"/>
        <v>-107824.86</v>
      </c>
      <c r="M75" s="14">
        <f t="shared" ref="M75:M78" si="12">$J$72*D75*1000</f>
        <v>1274.24</v>
      </c>
      <c r="N75" s="14">
        <f>$J$72*E75*1000</f>
        <v>1361.8440000000003</v>
      </c>
      <c r="O75" s="14">
        <f t="shared" ref="O75:O78" si="13">$J$72*F75*1000</f>
        <v>-80858.492000000013</v>
      </c>
      <c r="Q75" s="14">
        <f t="shared" ref="Q75:Q78" si="14">$K$72*D75*1000</f>
        <v>1349.1200000000001</v>
      </c>
      <c r="R75" s="14">
        <f t="shared" ref="R75:R78" si="15">$K$72*E75*1000</f>
        <v>1441.8720000000003</v>
      </c>
      <c r="S75" s="14">
        <f t="shared" ref="S75:S78" si="16">$K$72*F75*1000</f>
        <v>-85610.09600000002</v>
      </c>
      <c r="U75" s="14">
        <f t="shared" ref="U75:U78" si="17">$L$72*D75*1000</f>
        <v>1320.48</v>
      </c>
      <c r="V75" s="14">
        <f t="shared" ref="V75:V78" si="18">$L$72*E75*1000</f>
        <v>1411.2630000000001</v>
      </c>
      <c r="W75" s="14">
        <f t="shared" ref="W75:W78" si="19">$L$72*F75*1000</f>
        <v>-83792.709000000003</v>
      </c>
    </row>
    <row r="76" spans="3:23" x14ac:dyDescent="0.45">
      <c r="C76" s="29"/>
      <c r="D76" s="30">
        <v>5.8000000000000003E-2</v>
      </c>
      <c r="E76" s="30">
        <v>0.874</v>
      </c>
      <c r="F76" s="31">
        <v>-10.929</v>
      </c>
      <c r="G76" s="35">
        <v>3</v>
      </c>
      <c r="I76" s="14">
        <f t="shared" si="11"/>
        <v>615.95999999999992</v>
      </c>
      <c r="J76" s="14">
        <f t="shared" si="7"/>
        <v>9281.8799999999992</v>
      </c>
      <c r="K76" s="14">
        <f t="shared" si="7"/>
        <v>-116065.98</v>
      </c>
      <c r="M76" s="14">
        <f t="shared" si="12"/>
        <v>461.91200000000003</v>
      </c>
      <c r="N76" s="14">
        <f>$J$72*E76*1000</f>
        <v>6960.5360000000001</v>
      </c>
      <c r="O76" s="14">
        <f t="shared" si="13"/>
        <v>-87038.555999999997</v>
      </c>
      <c r="Q76" s="14">
        <f t="shared" si="14"/>
        <v>489.05600000000004</v>
      </c>
      <c r="R76" s="14">
        <f t="shared" si="15"/>
        <v>7369.5680000000002</v>
      </c>
      <c r="S76" s="14">
        <f t="shared" si="16"/>
        <v>-92153.328000000009</v>
      </c>
      <c r="U76" s="14">
        <f t="shared" si="17"/>
        <v>478.67400000000004</v>
      </c>
      <c r="V76" s="14">
        <f t="shared" si="18"/>
        <v>7213.1220000000003</v>
      </c>
      <c r="W76" s="14">
        <f t="shared" si="19"/>
        <v>-90197.037000000011</v>
      </c>
    </row>
    <row r="77" spans="3:23" x14ac:dyDescent="0.45">
      <c r="C77" s="29"/>
      <c r="D77" s="30">
        <v>-0.85099999999999998</v>
      </c>
      <c r="E77" s="30">
        <v>0.91</v>
      </c>
      <c r="F77" s="31">
        <v>-11.092000000000001</v>
      </c>
      <c r="G77" s="35">
        <v>4</v>
      </c>
      <c r="I77" s="14">
        <f t="shared" si="11"/>
        <v>-9037.619999999999</v>
      </c>
      <c r="J77" s="14">
        <f t="shared" si="7"/>
        <v>9664.1999999999989</v>
      </c>
      <c r="K77" s="14">
        <f t="shared" si="7"/>
        <v>-117797.04</v>
      </c>
      <c r="M77" s="14">
        <f t="shared" si="12"/>
        <v>-6777.3640000000005</v>
      </c>
      <c r="N77" s="14">
        <f>$J$72*E77*1000</f>
        <v>7247.2400000000007</v>
      </c>
      <c r="O77" s="14">
        <f t="shared" si="13"/>
        <v>-88336.688000000009</v>
      </c>
      <c r="Q77" s="14">
        <f t="shared" si="14"/>
        <v>-7175.6320000000005</v>
      </c>
      <c r="R77" s="14">
        <f t="shared" si="15"/>
        <v>7673.1200000000008</v>
      </c>
      <c r="S77" s="14">
        <f t="shared" si="16"/>
        <v>-93527.744000000006</v>
      </c>
      <c r="U77" s="14">
        <f t="shared" si="17"/>
        <v>-7023.3029999999999</v>
      </c>
      <c r="V77" s="14">
        <f t="shared" si="18"/>
        <v>7510.23</v>
      </c>
      <c r="W77" s="14">
        <f t="shared" si="19"/>
        <v>-91542.275999999998</v>
      </c>
    </row>
    <row r="78" spans="3:23" x14ac:dyDescent="0.45">
      <c r="C78" s="29"/>
      <c r="D78" s="30">
        <v>-0.435</v>
      </c>
      <c r="E78" s="30">
        <v>0.16900000000000001</v>
      </c>
      <c r="F78" s="31">
        <v>-10.384</v>
      </c>
      <c r="G78" s="35">
        <v>5</v>
      </c>
      <c r="I78" s="14">
        <f t="shared" si="11"/>
        <v>-4619.7</v>
      </c>
      <c r="J78" s="14">
        <f t="shared" si="7"/>
        <v>1794.78</v>
      </c>
      <c r="K78" s="14">
        <f t="shared" si="7"/>
        <v>-110278.07999999999</v>
      </c>
      <c r="M78" s="14">
        <f t="shared" si="12"/>
        <v>-3464.34</v>
      </c>
      <c r="N78" s="14">
        <f>$J$72*E78*1000</f>
        <v>1345.9160000000002</v>
      </c>
      <c r="O78" s="14">
        <f t="shared" si="13"/>
        <v>-82698.176000000007</v>
      </c>
      <c r="Q78" s="14">
        <f t="shared" si="14"/>
        <v>-3667.92</v>
      </c>
      <c r="R78" s="14">
        <f t="shared" si="15"/>
        <v>1425.008</v>
      </c>
      <c r="S78" s="14">
        <f t="shared" si="16"/>
        <v>-87557.888000000006</v>
      </c>
      <c r="U78" s="14">
        <f t="shared" si="17"/>
        <v>-3590.0549999999998</v>
      </c>
      <c r="V78" s="14">
        <f t="shared" si="18"/>
        <v>1394.7570000000001</v>
      </c>
      <c r="W78" s="14">
        <f t="shared" si="19"/>
        <v>-85699.152000000002</v>
      </c>
    </row>
    <row r="79" spans="3:23" x14ac:dyDescent="0.45">
      <c r="C79" s="29"/>
      <c r="D79" s="30">
        <v>-0.47399999999999998</v>
      </c>
      <c r="E79" s="30">
        <v>-0.53600000000000003</v>
      </c>
      <c r="F79" s="31">
        <v>-10.622</v>
      </c>
      <c r="I79" s="14"/>
      <c r="J79" s="14"/>
      <c r="K79" s="14"/>
      <c r="N79" s="18"/>
    </row>
    <row r="80" spans="3:23" x14ac:dyDescent="0.45">
      <c r="C80" s="29"/>
      <c r="D80" s="30">
        <v>-8.5000000000000006E-2</v>
      </c>
      <c r="E80" s="30">
        <v>-0.91900000000000004</v>
      </c>
      <c r="F80" s="31">
        <v>-10.904999999999999</v>
      </c>
      <c r="I80" s="14"/>
      <c r="J80" s="14"/>
      <c r="K80" s="14"/>
      <c r="N80" s="18"/>
    </row>
    <row r="81" spans="3:23" ht="17.5" thickBot="1" x14ac:dyDescent="0.5">
      <c r="C81" s="32"/>
      <c r="D81" s="33">
        <v>0.21</v>
      </c>
      <c r="E81" s="33">
        <v>-0.20499999999999999</v>
      </c>
      <c r="F81" s="34">
        <v>-10.34</v>
      </c>
      <c r="I81" s="14"/>
      <c r="J81" s="14"/>
      <c r="K81" s="14"/>
      <c r="N81" s="18"/>
    </row>
    <row r="82" spans="3:23" x14ac:dyDescent="0.45">
      <c r="C82" s="26" t="s">
        <v>55</v>
      </c>
      <c r="D82" s="27">
        <v>0.26</v>
      </c>
      <c r="E82" s="27">
        <v>2.1999999999999999E-2</v>
      </c>
      <c r="F82" s="28">
        <v>-10.349</v>
      </c>
      <c r="G82" s="35">
        <v>1</v>
      </c>
      <c r="I82" s="14">
        <f>$I$72*D82*1000</f>
        <v>2761.2000000000003</v>
      </c>
      <c r="J82" s="14">
        <f t="shared" ref="J82:J86" si="20">$I$72*E82*1000</f>
        <v>233.63999999999996</v>
      </c>
      <c r="K82" s="14">
        <f t="shared" ref="K82:K86" si="21">$I$72*F82*1000</f>
        <v>-109906.38</v>
      </c>
      <c r="M82" s="14">
        <f>$J$72*D82*1000</f>
        <v>2070.64</v>
      </c>
      <c r="N82" s="14">
        <f>$J$72*E82*1000</f>
        <v>175.208</v>
      </c>
      <c r="O82" s="14">
        <f t="shared" ref="O82:O86" si="22">$J$72*F82*1000</f>
        <v>-82419.436000000002</v>
      </c>
      <c r="Q82" s="14">
        <f>$K$72*D82*1000</f>
        <v>2192.3200000000002</v>
      </c>
      <c r="R82" s="14">
        <f t="shared" ref="R82:R86" si="23">$K$72*E82*1000</f>
        <v>185.50399999999999</v>
      </c>
      <c r="S82" s="14">
        <f t="shared" ref="S82:S86" si="24">$K$72*F82*1000</f>
        <v>-87262.768000000011</v>
      </c>
      <c r="U82" s="14">
        <f>$L$72*D82*1000</f>
        <v>2145.7800000000002</v>
      </c>
      <c r="V82" s="14">
        <f t="shared" ref="V82:V86" si="25">$L$72*E82*1000</f>
        <v>181.566</v>
      </c>
      <c r="W82" s="14">
        <f t="shared" ref="W82:W86" si="26">$L$72*F82*1000</f>
        <v>-85410.297000000006</v>
      </c>
    </row>
    <row r="83" spans="3:23" x14ac:dyDescent="0.45">
      <c r="C83" s="29"/>
      <c r="D83" s="30">
        <v>0.315</v>
      </c>
      <c r="E83" s="30">
        <v>0.253</v>
      </c>
      <c r="F83" s="31">
        <v>-10.504</v>
      </c>
      <c r="G83" s="35">
        <v>2</v>
      </c>
      <c r="I83" s="14">
        <f t="shared" ref="I83:I86" si="27">$I$72*D83*1000</f>
        <v>3345.2999999999997</v>
      </c>
      <c r="J83" s="14">
        <f t="shared" si="20"/>
        <v>2686.8599999999997</v>
      </c>
      <c r="K83" s="14">
        <f t="shared" si="21"/>
        <v>-111552.47999999998</v>
      </c>
      <c r="M83" s="14">
        <f t="shared" ref="M83:M86" si="28">$J$72*D83*1000</f>
        <v>2508.6600000000003</v>
      </c>
      <c r="N83" s="14">
        <f>$J$72*E83*1000</f>
        <v>2014.8920000000001</v>
      </c>
      <c r="O83" s="14">
        <f t="shared" si="22"/>
        <v>-83653.856</v>
      </c>
      <c r="Q83" s="14">
        <f t="shared" ref="Q83:Q86" si="29">$K$72*D83*1000</f>
        <v>2656.0800000000004</v>
      </c>
      <c r="R83" s="14">
        <f t="shared" si="23"/>
        <v>2133.2960000000003</v>
      </c>
      <c r="S83" s="14">
        <f t="shared" si="24"/>
        <v>-88569.728000000003</v>
      </c>
      <c r="U83" s="14">
        <f t="shared" ref="U83:U86" si="30">$L$72*D83*1000</f>
        <v>2599.6950000000002</v>
      </c>
      <c r="V83" s="14">
        <f t="shared" si="25"/>
        <v>2088.009</v>
      </c>
      <c r="W83" s="14">
        <f t="shared" si="26"/>
        <v>-86689.511999999988</v>
      </c>
    </row>
    <row r="84" spans="3:23" x14ac:dyDescent="0.45">
      <c r="C84" s="29"/>
      <c r="D84" s="30">
        <v>0.17799999999999999</v>
      </c>
      <c r="E84" s="30">
        <v>1.6870000000000001</v>
      </c>
      <c r="F84" s="31">
        <v>-11.706</v>
      </c>
      <c r="G84" s="35">
        <v>3</v>
      </c>
      <c r="I84" s="14">
        <f t="shared" si="27"/>
        <v>1890.36</v>
      </c>
      <c r="J84" s="14">
        <f t="shared" si="20"/>
        <v>17915.939999999999</v>
      </c>
      <c r="K84" s="14">
        <f t="shared" si="21"/>
        <v>-124317.71999999999</v>
      </c>
      <c r="M84" s="14">
        <f t="shared" si="28"/>
        <v>1417.5919999999999</v>
      </c>
      <c r="N84" s="14">
        <f>$J$72*E84*1000</f>
        <v>13435.268</v>
      </c>
      <c r="O84" s="14">
        <f t="shared" si="22"/>
        <v>-93226.584000000003</v>
      </c>
      <c r="Q84" s="14">
        <f t="shared" si="29"/>
        <v>1500.896</v>
      </c>
      <c r="R84" s="14">
        <f t="shared" si="23"/>
        <v>14224.784000000001</v>
      </c>
      <c r="S84" s="14">
        <f t="shared" si="24"/>
        <v>-98704.991999999998</v>
      </c>
      <c r="U84" s="14">
        <f t="shared" si="30"/>
        <v>1469.0339999999999</v>
      </c>
      <c r="V84" s="14">
        <f t="shared" si="25"/>
        <v>13922.811000000002</v>
      </c>
      <c r="W84" s="14">
        <f t="shared" si="26"/>
        <v>-96609.618000000002</v>
      </c>
    </row>
    <row r="85" spans="3:23" x14ac:dyDescent="0.45">
      <c r="C85" s="29"/>
      <c r="D85" s="30">
        <v>-1.399</v>
      </c>
      <c r="E85" s="30">
        <v>2.274</v>
      </c>
      <c r="F85" s="31">
        <v>-11.929</v>
      </c>
      <c r="G85" s="35">
        <v>4</v>
      </c>
      <c r="I85" s="14">
        <f t="shared" si="27"/>
        <v>-14857.38</v>
      </c>
      <c r="J85" s="14">
        <f t="shared" si="20"/>
        <v>24149.88</v>
      </c>
      <c r="K85" s="14">
        <f t="shared" si="21"/>
        <v>-126685.97999999998</v>
      </c>
      <c r="M85" s="14">
        <f t="shared" si="28"/>
        <v>-11141.636</v>
      </c>
      <c r="N85" s="14">
        <f>$J$72*E85*1000</f>
        <v>18110.136000000002</v>
      </c>
      <c r="O85" s="14">
        <f t="shared" si="22"/>
        <v>-95002.556000000011</v>
      </c>
      <c r="Q85" s="14">
        <f t="shared" si="29"/>
        <v>-11796.368</v>
      </c>
      <c r="R85" s="14">
        <f t="shared" si="23"/>
        <v>19174.368000000002</v>
      </c>
      <c r="S85" s="14">
        <f t="shared" si="24"/>
        <v>-100585.32800000001</v>
      </c>
      <c r="U85" s="14">
        <f t="shared" si="30"/>
        <v>-11545.947</v>
      </c>
      <c r="V85" s="14">
        <f t="shared" si="25"/>
        <v>18767.322</v>
      </c>
      <c r="W85" s="14">
        <f t="shared" si="26"/>
        <v>-98450.037000000011</v>
      </c>
    </row>
    <row r="86" spans="3:23" x14ac:dyDescent="0.45">
      <c r="C86" s="29"/>
      <c r="D86" s="30">
        <v>-0.76100000000000001</v>
      </c>
      <c r="E86" s="30">
        <v>0.34399999999999997</v>
      </c>
      <c r="F86" s="31">
        <v>-10.888</v>
      </c>
      <c r="G86" s="35">
        <v>5</v>
      </c>
      <c r="I86" s="14">
        <f t="shared" si="27"/>
        <v>-8081.8199999999988</v>
      </c>
      <c r="J86" s="14">
        <f t="shared" si="20"/>
        <v>3653.2799999999997</v>
      </c>
      <c r="K86" s="14">
        <f t="shared" si="21"/>
        <v>-115630.55999999998</v>
      </c>
      <c r="M86" s="14">
        <f t="shared" si="28"/>
        <v>-6060.6040000000003</v>
      </c>
      <c r="N86" s="14">
        <f>$J$72*E86*1000</f>
        <v>2739.616</v>
      </c>
      <c r="O86" s="14">
        <f t="shared" si="22"/>
        <v>-86712.032000000007</v>
      </c>
      <c r="Q86" s="14">
        <f t="shared" si="29"/>
        <v>-6416.7520000000004</v>
      </c>
      <c r="R86" s="14">
        <f t="shared" si="23"/>
        <v>2900.6080000000002</v>
      </c>
      <c r="S86" s="14">
        <f t="shared" si="24"/>
        <v>-91807.616000000009</v>
      </c>
      <c r="U86" s="14">
        <f t="shared" si="30"/>
        <v>-6280.5330000000004</v>
      </c>
      <c r="V86" s="14">
        <f t="shared" si="25"/>
        <v>2839.0320000000002</v>
      </c>
      <c r="W86" s="14">
        <f t="shared" si="26"/>
        <v>-89858.664000000004</v>
      </c>
    </row>
    <row r="87" spans="3:23" x14ac:dyDescent="0.45">
      <c r="C87" s="29"/>
      <c r="D87" s="30">
        <v>-0.84299999999999997</v>
      </c>
      <c r="E87" s="30">
        <v>-0.94099999999999995</v>
      </c>
      <c r="F87" s="31">
        <v>-11.257</v>
      </c>
      <c r="I87" s="14"/>
      <c r="J87" s="14"/>
      <c r="K87" s="14"/>
      <c r="N87" s="18"/>
    </row>
    <row r="88" spans="3:23" x14ac:dyDescent="0.45">
      <c r="C88" s="29"/>
      <c r="D88" s="30">
        <v>-0.18</v>
      </c>
      <c r="E88" s="30">
        <v>-2.1059999999999999</v>
      </c>
      <c r="F88" s="31">
        <v>-11.69</v>
      </c>
      <c r="I88" s="14"/>
      <c r="J88" s="14"/>
      <c r="K88" s="14"/>
      <c r="N88" s="18"/>
    </row>
    <row r="89" spans="3:23" ht="17.5" thickBot="1" x14ac:dyDescent="0.5">
      <c r="C89" s="32"/>
      <c r="D89" s="33">
        <v>0.61899999999999999</v>
      </c>
      <c r="E89" s="33">
        <v>-0.48199999999999998</v>
      </c>
      <c r="F89" s="34">
        <v>-11.201000000000001</v>
      </c>
      <c r="I89" s="14"/>
      <c r="J89" s="14"/>
      <c r="K89" s="14"/>
      <c r="N89" s="6"/>
    </row>
    <row r="90" spans="3:23" x14ac:dyDescent="0.45">
      <c r="C90" s="26" t="s">
        <v>56</v>
      </c>
      <c r="D90" s="27">
        <v>0.53800000000000003</v>
      </c>
      <c r="E90" s="27">
        <v>4.0000000000000001E-3</v>
      </c>
      <c r="F90" s="28">
        <v>-10.843</v>
      </c>
      <c r="G90" s="35">
        <v>1</v>
      </c>
      <c r="I90" s="14">
        <f>$I$72*D90*1000</f>
        <v>5713.56</v>
      </c>
      <c r="J90" s="14">
        <f t="shared" ref="J90:J93" si="31">$I$72*E90*1000</f>
        <v>42.48</v>
      </c>
      <c r="K90" s="14">
        <f t="shared" ref="K90:K94" si="32">$I$72*F90*1000</f>
        <v>-115152.66</v>
      </c>
      <c r="M90" s="14">
        <f>$J$72*D90*1000</f>
        <v>4284.6320000000005</v>
      </c>
      <c r="N90" s="14">
        <f>$J$72*E90*1000</f>
        <v>31.856000000000002</v>
      </c>
      <c r="O90" s="14">
        <f t="shared" ref="O90:O94" si="33">$J$72*F90*1000</f>
        <v>-86353.652000000016</v>
      </c>
      <c r="Q90" s="14">
        <f>$K$72*D90*1000</f>
        <v>4536.4160000000011</v>
      </c>
      <c r="R90" s="14">
        <f>$K$72*E90*1000</f>
        <v>33.728000000000002</v>
      </c>
      <c r="S90" s="14">
        <f>$K$72*F90*1000</f>
        <v>-91428.176000000007</v>
      </c>
      <c r="U90" s="14">
        <f>$L$72*D90*1000</f>
        <v>4440.1140000000005</v>
      </c>
      <c r="V90" s="14">
        <f t="shared" ref="V90:V94" si="34">$L$72*E90*1000</f>
        <v>33.012</v>
      </c>
      <c r="W90" s="14">
        <f t="shared" ref="W90:W94" si="35">$L$72*F90*1000</f>
        <v>-89487.278999999995</v>
      </c>
    </row>
    <row r="91" spans="3:23" x14ac:dyDescent="0.45">
      <c r="C91" s="29"/>
      <c r="D91" s="30">
        <v>0.66500000000000004</v>
      </c>
      <c r="E91" s="30">
        <v>1.167</v>
      </c>
      <c r="F91" s="31">
        <v>-11.278</v>
      </c>
      <c r="G91" s="35">
        <v>2</v>
      </c>
      <c r="I91" s="14">
        <f>$I$72*D91*1000</f>
        <v>7062.2999999999993</v>
      </c>
      <c r="J91" s="14">
        <f t="shared" si="31"/>
        <v>12393.539999999999</v>
      </c>
      <c r="K91" s="14">
        <f t="shared" si="32"/>
        <v>-119772.35999999999</v>
      </c>
      <c r="M91" s="14">
        <f t="shared" ref="M91:M94" si="36">$J$72*D91*1000</f>
        <v>5296.06</v>
      </c>
      <c r="N91" s="14">
        <f>$J$72*E91*1000</f>
        <v>9293.9880000000012</v>
      </c>
      <c r="O91" s="14">
        <f t="shared" si="33"/>
        <v>-89817.991999999998</v>
      </c>
      <c r="Q91" s="14">
        <f t="shared" ref="Q91:Q94" si="37">$K$72*D91*1000</f>
        <v>5607.2800000000007</v>
      </c>
      <c r="R91" s="14">
        <f t="shared" ref="R91:R94" si="38">$K$72*E91*1000</f>
        <v>9840.1440000000002</v>
      </c>
      <c r="S91" s="14">
        <f t="shared" ref="S91:S94" si="39">$K$72*F91*1000</f>
        <v>-95096.096000000005</v>
      </c>
      <c r="U91" s="14">
        <f t="shared" ref="U91:U94" si="40">$L$72*D91*1000</f>
        <v>5488.2449999999999</v>
      </c>
      <c r="V91" s="14">
        <f t="shared" si="34"/>
        <v>9631.2510000000002</v>
      </c>
      <c r="W91" s="14">
        <f t="shared" si="35"/>
        <v>-93077.334000000003</v>
      </c>
    </row>
    <row r="92" spans="3:23" x14ac:dyDescent="0.45">
      <c r="C92" s="29"/>
      <c r="D92" s="30">
        <v>6.2E-2</v>
      </c>
      <c r="E92" s="30">
        <v>2.1840000000000002</v>
      </c>
      <c r="F92" s="31">
        <v>-11.721</v>
      </c>
      <c r="G92" s="35">
        <v>3</v>
      </c>
      <c r="I92" s="14">
        <f>$I$72*D92*1000</f>
        <v>658.43999999999994</v>
      </c>
      <c r="J92" s="14">
        <f t="shared" si="31"/>
        <v>23194.079999999998</v>
      </c>
      <c r="K92" s="14">
        <f t="shared" si="32"/>
        <v>-124477.01999999999</v>
      </c>
      <c r="M92" s="14">
        <f t="shared" si="36"/>
        <v>493.76800000000003</v>
      </c>
      <c r="N92" s="14">
        <f>$J$72*E92*1000</f>
        <v>17393.376000000004</v>
      </c>
      <c r="O92" s="14">
        <f t="shared" si="33"/>
        <v>-93346.044000000009</v>
      </c>
      <c r="Q92" s="14">
        <f t="shared" si="37"/>
        <v>522.78399999999999</v>
      </c>
      <c r="R92" s="14">
        <f t="shared" si="38"/>
        <v>18415.488000000005</v>
      </c>
      <c r="S92" s="14">
        <f t="shared" si="39"/>
        <v>-98831.472000000009</v>
      </c>
      <c r="U92" s="14">
        <f t="shared" si="40"/>
        <v>511.68599999999998</v>
      </c>
      <c r="V92" s="14">
        <f t="shared" si="34"/>
        <v>18024.552</v>
      </c>
      <c r="W92" s="14">
        <f t="shared" si="35"/>
        <v>-96733.413</v>
      </c>
    </row>
    <row r="93" spans="3:23" x14ac:dyDescent="0.45">
      <c r="C93" s="29"/>
      <c r="D93" s="30">
        <v>-0.65500000000000003</v>
      </c>
      <c r="E93" s="30">
        <v>0.89800000000000002</v>
      </c>
      <c r="F93" s="31">
        <v>-11.023999999999999</v>
      </c>
      <c r="G93" s="35">
        <v>4</v>
      </c>
      <c r="I93" s="14">
        <f>$I$72*D93*1000</f>
        <v>-6956.1</v>
      </c>
      <c r="J93" s="14">
        <f t="shared" si="31"/>
        <v>9536.7599999999984</v>
      </c>
      <c r="K93" s="14">
        <f t="shared" si="32"/>
        <v>-117074.87999999998</v>
      </c>
      <c r="M93" s="14">
        <f t="shared" si="36"/>
        <v>-5216.42</v>
      </c>
      <c r="N93" s="14">
        <f>$J$72*E93*1000</f>
        <v>7151.6720000000005</v>
      </c>
      <c r="O93" s="14">
        <f t="shared" si="33"/>
        <v>-87795.135999999999</v>
      </c>
      <c r="Q93" s="14">
        <f t="shared" si="37"/>
        <v>-5522.96</v>
      </c>
      <c r="R93" s="14">
        <f t="shared" si="38"/>
        <v>7571.9360000000006</v>
      </c>
      <c r="S93" s="14">
        <f t="shared" si="39"/>
        <v>-92954.368000000002</v>
      </c>
      <c r="U93" s="14">
        <f t="shared" si="40"/>
        <v>-5405.7150000000011</v>
      </c>
      <c r="V93" s="14">
        <f t="shared" si="34"/>
        <v>7411.1940000000004</v>
      </c>
      <c r="W93" s="14">
        <f t="shared" si="35"/>
        <v>-90981.072</v>
      </c>
    </row>
    <row r="94" spans="3:23" x14ac:dyDescent="0.45">
      <c r="C94" s="29"/>
      <c r="D94" s="30">
        <v>-0.53700000000000003</v>
      </c>
      <c r="E94" s="30">
        <v>4.0000000000000001E-3</v>
      </c>
      <c r="F94" s="31">
        <v>-10.611000000000001</v>
      </c>
      <c r="G94" s="35">
        <v>5</v>
      </c>
      <c r="I94" s="14">
        <f>$I$72*D94*1000</f>
        <v>-5702.94</v>
      </c>
      <c r="J94" s="14">
        <f>$I$72*E94*1000</f>
        <v>42.48</v>
      </c>
      <c r="K94" s="14">
        <f t="shared" si="32"/>
        <v>-112688.81999999999</v>
      </c>
      <c r="M94" s="14">
        <f t="shared" si="36"/>
        <v>-4276.6680000000006</v>
      </c>
      <c r="N94" s="14">
        <f>$J$72*E94*1000</f>
        <v>31.856000000000002</v>
      </c>
      <c r="O94" s="14">
        <f t="shared" si="33"/>
        <v>-84506.004000000001</v>
      </c>
      <c r="Q94" s="14">
        <f t="shared" si="37"/>
        <v>-4527.9840000000013</v>
      </c>
      <c r="R94" s="14">
        <f t="shared" si="38"/>
        <v>33.728000000000002</v>
      </c>
      <c r="S94" s="14">
        <f t="shared" si="39"/>
        <v>-89471.952000000019</v>
      </c>
      <c r="U94" s="14">
        <f t="shared" si="40"/>
        <v>-4431.8610000000008</v>
      </c>
      <c r="V94" s="14">
        <f t="shared" si="34"/>
        <v>33.012</v>
      </c>
      <c r="W94" s="14">
        <f t="shared" si="35"/>
        <v>-87572.583000000013</v>
      </c>
    </row>
    <row r="95" spans="3:23" x14ac:dyDescent="0.45">
      <c r="C95" s="29"/>
      <c r="D95" s="30">
        <v>-0.63800000000000001</v>
      </c>
      <c r="E95" s="30">
        <v>-0.90500000000000003</v>
      </c>
      <c r="F95" s="31">
        <v>-11.067</v>
      </c>
    </row>
    <row r="96" spans="3:23" x14ac:dyDescent="0.45">
      <c r="C96" s="29"/>
      <c r="D96" s="30">
        <v>-6.2E-2</v>
      </c>
      <c r="E96" s="30">
        <v>-2.1840000000000002</v>
      </c>
      <c r="F96" s="31">
        <v>-11.711</v>
      </c>
    </row>
    <row r="97" spans="3:6" ht="17.5" thickBot="1" x14ac:dyDescent="0.5">
      <c r="C97" s="32"/>
      <c r="D97" s="33">
        <v>0.64100000000000001</v>
      </c>
      <c r="E97" s="33">
        <v>-1.161</v>
      </c>
      <c r="F97" s="34">
        <v>-11.276999999999999</v>
      </c>
    </row>
  </sheetData>
  <phoneticPr fontId="1" type="noConversion"/>
  <dataValidations count="1">
    <dataValidation type="list" allowBlank="1" showInputMessage="1" showErrorMessage="1" sqref="A22:A29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Input</vt:lpstr>
      <vt:lpstr>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wjeong</dc:creator>
  <cp:lastModifiedBy>우열 정</cp:lastModifiedBy>
  <cp:lastPrinted>2021-12-27T01:22:05Z</cp:lastPrinted>
  <dcterms:created xsi:type="dcterms:W3CDTF">2018-12-03T03:40:07Z</dcterms:created>
  <dcterms:modified xsi:type="dcterms:W3CDTF">2023-11-14T19:23:55Z</dcterms:modified>
</cp:coreProperties>
</file>