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3.xml" ContentType="application/vnd.openxmlformats-officedocument.drawing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fileSharing readOnlyRecommended="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jeong\OneDrive - 아이디어스\R&amp;D\BUCKLING\"/>
    </mc:Choice>
  </mc:AlternateContent>
  <xr:revisionPtr revIDLastSave="577" documentId="13_ncr:1_{77D22DFB-FE54-4BAF-8984-8FD0A6297619}" xr6:coauthVersionLast="36" xr6:coauthVersionMax="36" xr10:uidLastSave="{D7A66884-5F4F-48CD-8F55-B1A0A8C91245}"/>
  <bookViews>
    <workbookView xWindow="0" yWindow="0" windowWidth="28800" windowHeight="12060" tabRatio="950" firstSheet="6" activeTab="7" xr2:uid="{00000000-000D-0000-FFFF-FFFF00000000}"/>
  </bookViews>
  <sheets>
    <sheet name="Cover" sheetId="11" r:id="rId1"/>
    <sheet name="Definitions" sheetId="7" r:id="rId2"/>
    <sheet name="Compression of panels" sheetId="1" r:id="rId3"/>
    <sheet name="multi axial compr. and shear" sheetId="12" r:id="rId4"/>
    <sheet name="multi axial compr. and shea (2)" sheetId="15" r:id="rId5"/>
    <sheet name="multi axial compr. and shea (3)" sheetId="16" r:id="rId6"/>
    <sheet name="multi axial compr. and shea (4)" sheetId="17" r:id="rId7"/>
    <sheet name="multi axial compr. and shea (5)" sheetId="18" r:id="rId8"/>
    <sheet name="multi axial compr. and shea (6)" sheetId="19" r:id="rId9"/>
    <sheet name="multi axial compr. and shea (7)" sheetId="20" r:id="rId10"/>
    <sheet name="Shear of panels" sheetId="5" r:id="rId11"/>
    <sheet name="Tubulars" sheetId="3" r:id="rId12"/>
    <sheet name="Sheet1" sheetId="21" r:id="rId13"/>
    <sheet name="Built-up pillars" sheetId="8" r:id="rId14"/>
    <sheet name="Rectangular pillars" sheetId="9" r:id="rId15"/>
    <sheet name="Pillars of general section" sheetId="10" r:id="rId16"/>
    <sheet name="compr. and bending on pillars" sheetId="13" r:id="rId17"/>
    <sheet name="Revision history" sheetId="6" r:id="rId18"/>
    <sheet name="bug reporting sheet" sheetId="14" r:id="rId19"/>
  </sheets>
  <definedNames>
    <definedName name="_xlnm.Print_Area" localSheetId="13">'Built-up pillars'!$B$2:$K$46</definedName>
    <definedName name="_xlnm.Print_Area" localSheetId="16">'compr. and bending on pillars'!$B$2:$K$24</definedName>
    <definedName name="_xlnm.Print_Area" localSheetId="2">'Compression of panels'!$B$2:$K$26</definedName>
    <definedName name="_xlnm.Print_Area" localSheetId="4">'multi axial compr. and shea (2)'!$B$2:$K$32</definedName>
    <definedName name="_xlnm.Print_Area" localSheetId="5">'multi axial compr. and shea (3)'!$B$2:$K$32</definedName>
    <definedName name="_xlnm.Print_Area" localSheetId="6">'multi axial compr. and shea (4)'!$B$2:$K$32</definedName>
    <definedName name="_xlnm.Print_Area" localSheetId="7">'multi axial compr. and shea (5)'!$B$2:$K$32</definedName>
    <definedName name="_xlnm.Print_Area" localSheetId="8">'multi axial compr. and shea (6)'!$B$2:$K$32</definedName>
    <definedName name="_xlnm.Print_Area" localSheetId="9">'multi axial compr. and shea (7)'!$B$2:$K$32</definedName>
    <definedName name="_xlnm.Print_Area" localSheetId="3">'multi axial compr. and shear'!$B$2:$K$32</definedName>
    <definedName name="_xlnm.Print_Area" localSheetId="15">'Pillars of general section'!$B$2:$K$22</definedName>
    <definedName name="_xlnm.Print_Area" localSheetId="14">'Rectangular pillars'!$B$2:$K$34</definedName>
    <definedName name="_xlnm.Print_Area" localSheetId="10">'Shear of panels'!$B$2:$K$22</definedName>
    <definedName name="_xlnm.Print_Area" localSheetId="11">Tubulars!$B$2:$K$27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" i="3" l="1"/>
  <c r="C10" i="3"/>
  <c r="D12" i="3"/>
  <c r="C12" i="3"/>
  <c r="M27" i="21" l="1"/>
  <c r="M26" i="21"/>
  <c r="M23" i="21"/>
  <c r="S22" i="21"/>
  <c r="G10" i="20" l="1"/>
  <c r="E10" i="20"/>
  <c r="E20" i="20"/>
  <c r="E36" i="20" s="1"/>
  <c r="J32" i="20"/>
  <c r="F22" i="20"/>
  <c r="J20" i="20"/>
  <c r="J36" i="20" s="1"/>
  <c r="I20" i="20"/>
  <c r="I36" i="20" s="1"/>
  <c r="H20" i="20"/>
  <c r="H25" i="20" s="1"/>
  <c r="G20" i="20"/>
  <c r="G23" i="20" s="1"/>
  <c r="F20" i="20"/>
  <c r="F36" i="20" s="1"/>
  <c r="C20" i="20"/>
  <c r="C36" i="20" s="1"/>
  <c r="J19" i="20"/>
  <c r="I19" i="20"/>
  <c r="H19" i="20"/>
  <c r="H24" i="20" s="1"/>
  <c r="H28" i="20" s="1"/>
  <c r="G19" i="20"/>
  <c r="F19" i="20"/>
  <c r="E19" i="20"/>
  <c r="D19" i="20"/>
  <c r="C19" i="20"/>
  <c r="D20" i="20"/>
  <c r="D36" i="20" s="1"/>
  <c r="G29" i="20" l="1"/>
  <c r="G30" i="20" s="1"/>
  <c r="G22" i="20"/>
  <c r="J29" i="20"/>
  <c r="J30" i="20" s="1"/>
  <c r="C22" i="20"/>
  <c r="C23" i="20"/>
  <c r="C29" i="20" s="1"/>
  <c r="C30" i="20" s="1"/>
  <c r="C24" i="20"/>
  <c r="C28" i="20" s="1"/>
  <c r="C25" i="20"/>
  <c r="C35" i="20"/>
  <c r="D22" i="20"/>
  <c r="D23" i="20"/>
  <c r="D29" i="20" s="1"/>
  <c r="D30" i="20" s="1"/>
  <c r="D24" i="20"/>
  <c r="D28" i="20" s="1"/>
  <c r="D25" i="20"/>
  <c r="D35" i="20"/>
  <c r="E22" i="20"/>
  <c r="E23" i="20"/>
  <c r="E29" i="20" s="1"/>
  <c r="E30" i="20" s="1"/>
  <c r="E24" i="20"/>
  <c r="E28" i="20" s="1"/>
  <c r="E25" i="20"/>
  <c r="E35" i="20"/>
  <c r="F24" i="20"/>
  <c r="F28" i="20" s="1"/>
  <c r="F35" i="20"/>
  <c r="G25" i="20"/>
  <c r="G26" i="20" s="1"/>
  <c r="G27" i="20" s="1"/>
  <c r="G35" i="20"/>
  <c r="G36" i="20"/>
  <c r="H23" i="20"/>
  <c r="H29" i="20"/>
  <c r="H30" i="20" s="1"/>
  <c r="H35" i="20"/>
  <c r="H36" i="20"/>
  <c r="I22" i="20"/>
  <c r="I23" i="20"/>
  <c r="I29" i="20" s="1"/>
  <c r="I30" i="20" s="1"/>
  <c r="I24" i="20"/>
  <c r="I28" i="20" s="1"/>
  <c r="I25" i="20"/>
  <c r="I35" i="20"/>
  <c r="F23" i="20"/>
  <c r="F29" i="20" s="1"/>
  <c r="F30" i="20" s="1"/>
  <c r="F25" i="20"/>
  <c r="F26" i="20" s="1"/>
  <c r="F27" i="20" s="1"/>
  <c r="G24" i="20"/>
  <c r="G28" i="20" s="1"/>
  <c r="H22" i="20"/>
  <c r="H26" i="20" s="1"/>
  <c r="H27" i="20" s="1"/>
  <c r="J22" i="20"/>
  <c r="J26" i="20" s="1"/>
  <c r="J27" i="20" s="1"/>
  <c r="J23" i="20"/>
  <c r="J24" i="20"/>
  <c r="J28" i="20" s="1"/>
  <c r="J25" i="20"/>
  <c r="J35" i="20"/>
  <c r="D10" i="19"/>
  <c r="D9" i="18"/>
  <c r="J9" i="18"/>
  <c r="I10" i="18"/>
  <c r="H10" i="18"/>
  <c r="H20" i="18" s="1"/>
  <c r="H36" i="18" s="1"/>
  <c r="D22" i="19"/>
  <c r="J20" i="19"/>
  <c r="J36" i="19" s="1"/>
  <c r="I20" i="19"/>
  <c r="I36" i="19" s="1"/>
  <c r="H20" i="19"/>
  <c r="H35" i="19" s="1"/>
  <c r="G20" i="19"/>
  <c r="G36" i="19" s="1"/>
  <c r="F20" i="19"/>
  <c r="F36" i="19" s="1"/>
  <c r="E20" i="19"/>
  <c r="E35" i="19" s="1"/>
  <c r="D20" i="19"/>
  <c r="D36" i="19" s="1"/>
  <c r="C20" i="19"/>
  <c r="C25" i="19" s="1"/>
  <c r="J19" i="19"/>
  <c r="I19" i="19"/>
  <c r="H19" i="19"/>
  <c r="G19" i="19"/>
  <c r="F19" i="19"/>
  <c r="E19" i="19"/>
  <c r="D19" i="19"/>
  <c r="C19" i="19"/>
  <c r="F10" i="18"/>
  <c r="E10" i="18"/>
  <c r="E20" i="18" s="1"/>
  <c r="F20" i="18"/>
  <c r="F35" i="18" s="1"/>
  <c r="J20" i="18"/>
  <c r="J36" i="18" s="1"/>
  <c r="I20" i="18"/>
  <c r="I36" i="18" s="1"/>
  <c r="G20" i="18"/>
  <c r="G36" i="18" s="1"/>
  <c r="D20" i="18"/>
  <c r="D36" i="18" s="1"/>
  <c r="C20" i="18"/>
  <c r="C36" i="18" s="1"/>
  <c r="J19" i="18"/>
  <c r="I19" i="18"/>
  <c r="H19" i="18"/>
  <c r="G19" i="18"/>
  <c r="F19" i="18"/>
  <c r="E19" i="18"/>
  <c r="D19" i="18"/>
  <c r="C19" i="18"/>
  <c r="J32" i="17"/>
  <c r="I32" i="17"/>
  <c r="D22" i="17"/>
  <c r="J20" i="17"/>
  <c r="J36" i="17" s="1"/>
  <c r="I20" i="17"/>
  <c r="I36" i="17" s="1"/>
  <c r="H20" i="17"/>
  <c r="H35" i="17" s="1"/>
  <c r="G20" i="17"/>
  <c r="G36" i="17" s="1"/>
  <c r="F20" i="17"/>
  <c r="F36" i="17" s="1"/>
  <c r="E20" i="17"/>
  <c r="E36" i="17" s="1"/>
  <c r="D20" i="17"/>
  <c r="D36" i="17" s="1"/>
  <c r="C20" i="17"/>
  <c r="C36" i="17" s="1"/>
  <c r="J19" i="17"/>
  <c r="I19" i="17"/>
  <c r="H19" i="17"/>
  <c r="G19" i="17"/>
  <c r="F19" i="17"/>
  <c r="E19" i="17"/>
  <c r="D19" i="17"/>
  <c r="C19" i="17"/>
  <c r="I26" i="20" l="1"/>
  <c r="I27" i="20" s="1"/>
  <c r="I31" i="20" s="1"/>
  <c r="I32" i="20" s="1"/>
  <c r="H31" i="20"/>
  <c r="H32" i="20" s="1"/>
  <c r="E26" i="20"/>
  <c r="E27" i="20" s="1"/>
  <c r="D26" i="20"/>
  <c r="D27" i="20" s="1"/>
  <c r="D31" i="20" s="1"/>
  <c r="D32" i="20" s="1"/>
  <c r="C26" i="20"/>
  <c r="C27" i="20" s="1"/>
  <c r="C31" i="20" s="1"/>
  <c r="C32" i="20" s="1"/>
  <c r="J31" i="20"/>
  <c r="E31" i="20"/>
  <c r="E32" i="20" s="1"/>
  <c r="G31" i="20"/>
  <c r="G32" i="20" s="1"/>
  <c r="F31" i="20"/>
  <c r="F32" i="20" s="1"/>
  <c r="C22" i="19"/>
  <c r="I29" i="19"/>
  <c r="I30" i="19" s="1"/>
  <c r="C23" i="19"/>
  <c r="C29" i="19" s="1"/>
  <c r="C30" i="19" s="1"/>
  <c r="C26" i="19"/>
  <c r="C27" i="19" s="1"/>
  <c r="C36" i="19"/>
  <c r="E24" i="19"/>
  <c r="E28" i="19" s="1"/>
  <c r="E36" i="19"/>
  <c r="F22" i="19"/>
  <c r="F26" i="19" s="1"/>
  <c r="F27" i="19" s="1"/>
  <c r="F23" i="19"/>
  <c r="F29" i="19" s="1"/>
  <c r="F30" i="19" s="1"/>
  <c r="F24" i="19"/>
  <c r="F28" i="19" s="1"/>
  <c r="F25" i="19"/>
  <c r="F35" i="19"/>
  <c r="G22" i="19"/>
  <c r="G23" i="19"/>
  <c r="G29" i="19" s="1"/>
  <c r="G30" i="19" s="1"/>
  <c r="G24" i="19"/>
  <c r="G28" i="19" s="1"/>
  <c r="G25" i="19"/>
  <c r="G35" i="19"/>
  <c r="C24" i="19"/>
  <c r="C28" i="19" s="1"/>
  <c r="C35" i="19"/>
  <c r="D24" i="19"/>
  <c r="D28" i="19" s="1"/>
  <c r="D35" i="19"/>
  <c r="H24" i="19"/>
  <c r="H28" i="19" s="1"/>
  <c r="H36" i="19"/>
  <c r="I22" i="19"/>
  <c r="I26" i="19" s="1"/>
  <c r="I27" i="19" s="1"/>
  <c r="I23" i="19"/>
  <c r="I24" i="19"/>
  <c r="I28" i="19" s="1"/>
  <c r="I25" i="19"/>
  <c r="I35" i="19"/>
  <c r="D23" i="19"/>
  <c r="D29" i="19" s="1"/>
  <c r="D30" i="19" s="1"/>
  <c r="D25" i="19"/>
  <c r="D26" i="19" s="1"/>
  <c r="D27" i="19" s="1"/>
  <c r="E22" i="19"/>
  <c r="E23" i="19"/>
  <c r="E29" i="19" s="1"/>
  <c r="E30" i="19" s="1"/>
  <c r="E25" i="19"/>
  <c r="H22" i="19"/>
  <c r="H23" i="19"/>
  <c r="H29" i="19" s="1"/>
  <c r="H30" i="19" s="1"/>
  <c r="H25" i="19"/>
  <c r="H26" i="19"/>
  <c r="H27" i="19" s="1"/>
  <c r="J22" i="19"/>
  <c r="J26" i="19" s="1"/>
  <c r="J27" i="19" s="1"/>
  <c r="J23" i="19"/>
  <c r="J29" i="19" s="1"/>
  <c r="J30" i="19" s="1"/>
  <c r="J24" i="19"/>
  <c r="J28" i="19" s="1"/>
  <c r="J25" i="19"/>
  <c r="J35" i="19"/>
  <c r="E36" i="18"/>
  <c r="E22" i="18"/>
  <c r="D22" i="18"/>
  <c r="C22" i="18"/>
  <c r="C23" i="18"/>
  <c r="C29" i="18" s="1"/>
  <c r="C30" i="18" s="1"/>
  <c r="C25" i="18"/>
  <c r="C35" i="18"/>
  <c r="D24" i="18"/>
  <c r="D28" i="18" s="1"/>
  <c r="F22" i="18"/>
  <c r="F23" i="18"/>
  <c r="F29" i="18" s="1"/>
  <c r="F30" i="18" s="1"/>
  <c r="F25" i="18"/>
  <c r="F36" i="18"/>
  <c r="G22" i="18"/>
  <c r="G23" i="18"/>
  <c r="G29" i="18" s="1"/>
  <c r="G30" i="18" s="1"/>
  <c r="G24" i="18"/>
  <c r="G28" i="18" s="1"/>
  <c r="G25" i="18"/>
  <c r="G35" i="18"/>
  <c r="D35" i="18"/>
  <c r="E23" i="18"/>
  <c r="E29" i="18" s="1"/>
  <c r="E30" i="18" s="1"/>
  <c r="F24" i="18"/>
  <c r="F28" i="18" s="1"/>
  <c r="H22" i="18"/>
  <c r="H23" i="18"/>
  <c r="H29" i="18" s="1"/>
  <c r="H30" i="18" s="1"/>
  <c r="H24" i="18"/>
  <c r="H28" i="18" s="1"/>
  <c r="H25" i="18"/>
  <c r="H26" i="18" s="1"/>
  <c r="H27" i="18" s="1"/>
  <c r="H35" i="18"/>
  <c r="C24" i="18"/>
  <c r="C28" i="18" s="1"/>
  <c r="D23" i="18"/>
  <c r="D29" i="18" s="1"/>
  <c r="D30" i="18" s="1"/>
  <c r="D25" i="18"/>
  <c r="D26" i="18" s="1"/>
  <c r="D27" i="18" s="1"/>
  <c r="E24" i="18"/>
  <c r="E28" i="18" s="1"/>
  <c r="E25" i="18"/>
  <c r="E26" i="18" s="1"/>
  <c r="E27" i="18" s="1"/>
  <c r="E35" i="18"/>
  <c r="I22" i="18"/>
  <c r="I23" i="18"/>
  <c r="I29" i="18" s="1"/>
  <c r="I30" i="18" s="1"/>
  <c r="I24" i="18"/>
  <c r="I28" i="18" s="1"/>
  <c r="I25" i="18"/>
  <c r="I35" i="18"/>
  <c r="J22" i="18"/>
  <c r="J23" i="18"/>
  <c r="J29" i="18" s="1"/>
  <c r="J30" i="18" s="1"/>
  <c r="J24" i="18"/>
  <c r="J28" i="18" s="1"/>
  <c r="J25" i="18"/>
  <c r="J35" i="18"/>
  <c r="C22" i="17"/>
  <c r="E22" i="17"/>
  <c r="I29" i="17"/>
  <c r="I30" i="17" s="1"/>
  <c r="C24" i="17"/>
  <c r="C28" i="17" s="1"/>
  <c r="C35" i="17"/>
  <c r="D35" i="17"/>
  <c r="E23" i="17"/>
  <c r="E29" i="17" s="1"/>
  <c r="E30" i="17" s="1"/>
  <c r="E25" i="17"/>
  <c r="F22" i="17"/>
  <c r="F23" i="17"/>
  <c r="F29" i="17" s="1"/>
  <c r="F30" i="17" s="1"/>
  <c r="F24" i="17"/>
  <c r="F28" i="17" s="1"/>
  <c r="F25" i="17"/>
  <c r="F35" i="17"/>
  <c r="D25" i="17"/>
  <c r="D26" i="17" s="1"/>
  <c r="D27" i="17" s="1"/>
  <c r="E24" i="17"/>
  <c r="E28" i="17" s="1"/>
  <c r="E26" i="17"/>
  <c r="E27" i="17" s="1"/>
  <c r="E35" i="17"/>
  <c r="G22" i="17"/>
  <c r="G23" i="17"/>
  <c r="G29" i="17" s="1"/>
  <c r="G30" i="17" s="1"/>
  <c r="G24" i="17"/>
  <c r="G28" i="17" s="1"/>
  <c r="G25" i="17"/>
  <c r="G26" i="17" s="1"/>
  <c r="G27" i="17" s="1"/>
  <c r="G35" i="17"/>
  <c r="C25" i="17"/>
  <c r="C26" i="17" s="1"/>
  <c r="C27" i="17" s="1"/>
  <c r="D24" i="17"/>
  <c r="D28" i="17" s="1"/>
  <c r="H24" i="17"/>
  <c r="H28" i="17" s="1"/>
  <c r="H36" i="17"/>
  <c r="I22" i="17"/>
  <c r="I23" i="17"/>
  <c r="I24" i="17"/>
  <c r="I28" i="17" s="1"/>
  <c r="I25" i="17"/>
  <c r="I26" i="17"/>
  <c r="I27" i="17" s="1"/>
  <c r="I35" i="17"/>
  <c r="C23" i="17"/>
  <c r="C29" i="17" s="1"/>
  <c r="C30" i="17" s="1"/>
  <c r="D23" i="17"/>
  <c r="D29" i="17" s="1"/>
  <c r="D30" i="17" s="1"/>
  <c r="H22" i="17"/>
  <c r="H23" i="17"/>
  <c r="H29" i="17" s="1"/>
  <c r="H30" i="17" s="1"/>
  <c r="H25" i="17"/>
  <c r="H26" i="17" s="1"/>
  <c r="H27" i="17" s="1"/>
  <c r="J22" i="17"/>
  <c r="J26" i="17" s="1"/>
  <c r="J27" i="17" s="1"/>
  <c r="J23" i="17"/>
  <c r="J29" i="17" s="1"/>
  <c r="J30" i="17" s="1"/>
  <c r="J24" i="17"/>
  <c r="J28" i="17" s="1"/>
  <c r="J25" i="17"/>
  <c r="J35" i="17"/>
  <c r="G26" i="19" l="1"/>
  <c r="G27" i="19" s="1"/>
  <c r="G31" i="19" s="1"/>
  <c r="G32" i="19" s="1"/>
  <c r="E26" i="19"/>
  <c r="E27" i="19" s="1"/>
  <c r="E31" i="19" s="1"/>
  <c r="E32" i="19" s="1"/>
  <c r="H31" i="19"/>
  <c r="H32" i="19" s="1"/>
  <c r="J31" i="19"/>
  <c r="J32" i="19" s="1"/>
  <c r="I31" i="19"/>
  <c r="I32" i="19" s="1"/>
  <c r="C31" i="19"/>
  <c r="C32" i="19" s="1"/>
  <c r="D31" i="19"/>
  <c r="D32" i="19" s="1"/>
  <c r="F31" i="19"/>
  <c r="F32" i="19" s="1"/>
  <c r="I26" i="18"/>
  <c r="I27" i="18" s="1"/>
  <c r="I31" i="18" s="1"/>
  <c r="I32" i="18" s="1"/>
  <c r="J26" i="18"/>
  <c r="J27" i="18" s="1"/>
  <c r="J31" i="18" s="1"/>
  <c r="J32" i="18" s="1"/>
  <c r="G26" i="18"/>
  <c r="G27" i="18" s="1"/>
  <c r="G31" i="18" s="1"/>
  <c r="G32" i="18" s="1"/>
  <c r="F26" i="18"/>
  <c r="F27" i="18" s="1"/>
  <c r="F31" i="18" s="1"/>
  <c r="F32" i="18" s="1"/>
  <c r="C26" i="18"/>
  <c r="C27" i="18" s="1"/>
  <c r="C31" i="18" s="1"/>
  <c r="C32" i="18" s="1"/>
  <c r="H31" i="18"/>
  <c r="H32" i="18" s="1"/>
  <c r="E31" i="18"/>
  <c r="E32" i="18" s="1"/>
  <c r="D31" i="18"/>
  <c r="D32" i="18" s="1"/>
  <c r="F26" i="17"/>
  <c r="F27" i="17" s="1"/>
  <c r="I31" i="17"/>
  <c r="E31" i="17"/>
  <c r="E32" i="17" s="1"/>
  <c r="D31" i="17"/>
  <c r="D32" i="17" s="1"/>
  <c r="G31" i="17"/>
  <c r="G32" i="17" s="1"/>
  <c r="J31" i="17"/>
  <c r="H31" i="17"/>
  <c r="H32" i="17" s="1"/>
  <c r="F31" i="17"/>
  <c r="F32" i="17" s="1"/>
  <c r="C31" i="17"/>
  <c r="C32" i="17" s="1"/>
  <c r="J32" i="16" l="1"/>
  <c r="I32" i="16"/>
  <c r="J20" i="16"/>
  <c r="J36" i="16" s="1"/>
  <c r="I20" i="16"/>
  <c r="I36" i="16" s="1"/>
  <c r="H20" i="16"/>
  <c r="H22" i="16" s="1"/>
  <c r="G20" i="16"/>
  <c r="G35" i="16" s="1"/>
  <c r="F20" i="16"/>
  <c r="F25" i="16" s="1"/>
  <c r="E20" i="16"/>
  <c r="E36" i="16" s="1"/>
  <c r="D20" i="16"/>
  <c r="D36" i="16" s="1"/>
  <c r="C20" i="16"/>
  <c r="C36" i="16" s="1"/>
  <c r="J19" i="16"/>
  <c r="J24" i="16" s="1"/>
  <c r="J28" i="16" s="1"/>
  <c r="I19" i="16"/>
  <c r="H19" i="16"/>
  <c r="G19" i="16"/>
  <c r="G24" i="16" s="1"/>
  <c r="G28" i="16" s="1"/>
  <c r="F19" i="16"/>
  <c r="E19" i="16"/>
  <c r="D19" i="16"/>
  <c r="C19" i="16"/>
  <c r="J32" i="15"/>
  <c r="I32" i="15"/>
  <c r="J22" i="15"/>
  <c r="I22" i="15"/>
  <c r="H22" i="15"/>
  <c r="F22" i="15"/>
  <c r="J20" i="15"/>
  <c r="J36" i="15" s="1"/>
  <c r="I20" i="15"/>
  <c r="I36" i="15" s="1"/>
  <c r="H20" i="15"/>
  <c r="H35" i="15" s="1"/>
  <c r="G20" i="15"/>
  <c r="G25" i="15" s="1"/>
  <c r="F20" i="15"/>
  <c r="F36" i="15" s="1"/>
  <c r="E20" i="15"/>
  <c r="E35" i="15" s="1"/>
  <c r="D20" i="15"/>
  <c r="D36" i="15" s="1"/>
  <c r="C20" i="15"/>
  <c r="C36" i="15" s="1"/>
  <c r="J19" i="15"/>
  <c r="I19" i="15"/>
  <c r="H19" i="15"/>
  <c r="G19" i="15"/>
  <c r="G24" i="15" s="1"/>
  <c r="G28" i="15" s="1"/>
  <c r="F19" i="15"/>
  <c r="F24" i="15" s="1"/>
  <c r="F28" i="15" s="1"/>
  <c r="E19" i="15"/>
  <c r="E24" i="15" s="1"/>
  <c r="E28" i="15" s="1"/>
  <c r="D19" i="15"/>
  <c r="C19" i="15"/>
  <c r="G22" i="16" l="1"/>
  <c r="F22" i="16"/>
  <c r="I29" i="16"/>
  <c r="I30" i="16" s="1"/>
  <c r="F24" i="16"/>
  <c r="F28" i="16" s="1"/>
  <c r="H23" i="16"/>
  <c r="H29" i="16" s="1"/>
  <c r="H30" i="16" s="1"/>
  <c r="H24" i="16"/>
  <c r="H28" i="16" s="1"/>
  <c r="H25" i="16"/>
  <c r="H26" i="16" s="1"/>
  <c r="H27" i="16" s="1"/>
  <c r="H35" i="16"/>
  <c r="J22" i="16"/>
  <c r="J26" i="16" s="1"/>
  <c r="J27" i="16" s="1"/>
  <c r="J23" i="16"/>
  <c r="J29" i="16" s="1"/>
  <c r="J30" i="16" s="1"/>
  <c r="J25" i="16"/>
  <c r="J35" i="16"/>
  <c r="C22" i="16"/>
  <c r="C23" i="16"/>
  <c r="C29" i="16" s="1"/>
  <c r="C30" i="16" s="1"/>
  <c r="C24" i="16"/>
  <c r="C28" i="16" s="1"/>
  <c r="C25" i="16"/>
  <c r="C35" i="16"/>
  <c r="F23" i="16"/>
  <c r="F29" i="16" s="1"/>
  <c r="F30" i="16" s="1"/>
  <c r="F26" i="16"/>
  <c r="F27" i="16" s="1"/>
  <c r="F35" i="16"/>
  <c r="F36" i="16"/>
  <c r="G23" i="16"/>
  <c r="G29" i="16" s="1"/>
  <c r="G30" i="16" s="1"/>
  <c r="G25" i="16"/>
  <c r="G26" i="16" s="1"/>
  <c r="G27" i="16" s="1"/>
  <c r="G36" i="16"/>
  <c r="H36" i="16"/>
  <c r="D22" i="16"/>
  <c r="D23" i="16"/>
  <c r="D29" i="16" s="1"/>
  <c r="D30" i="16" s="1"/>
  <c r="D24" i="16"/>
  <c r="D28" i="16" s="1"/>
  <c r="D25" i="16"/>
  <c r="D35" i="16"/>
  <c r="E22" i="16"/>
  <c r="E23" i="16"/>
  <c r="E29" i="16" s="1"/>
  <c r="E30" i="16" s="1"/>
  <c r="E24" i="16"/>
  <c r="E28" i="16" s="1"/>
  <c r="E25" i="16"/>
  <c r="E35" i="16"/>
  <c r="I22" i="16"/>
  <c r="I23" i="16"/>
  <c r="I24" i="16"/>
  <c r="I28" i="16" s="1"/>
  <c r="I25" i="16"/>
  <c r="I26" i="16"/>
  <c r="I27" i="16" s="1"/>
  <c r="I35" i="16"/>
  <c r="I29" i="15"/>
  <c r="I30" i="15" s="1"/>
  <c r="J26" i="15"/>
  <c r="J27" i="15" s="1"/>
  <c r="C29" i="15"/>
  <c r="C30" i="15" s="1"/>
  <c r="H29" i="15"/>
  <c r="H30" i="15" s="1"/>
  <c r="E25" i="15"/>
  <c r="H36" i="15"/>
  <c r="J23" i="15"/>
  <c r="J29" i="15" s="1"/>
  <c r="J30" i="15" s="1"/>
  <c r="J25" i="15"/>
  <c r="C22" i="15"/>
  <c r="C23" i="15"/>
  <c r="C24" i="15"/>
  <c r="C28" i="15" s="1"/>
  <c r="C25" i="15"/>
  <c r="C26" i="15" s="1"/>
  <c r="C27" i="15" s="1"/>
  <c r="C35" i="15"/>
  <c r="E23" i="15"/>
  <c r="E29" i="15" s="1"/>
  <c r="E30" i="15" s="1"/>
  <c r="E36" i="15"/>
  <c r="F25" i="15"/>
  <c r="F26" i="15" s="1"/>
  <c r="F27" i="15" s="1"/>
  <c r="F31" i="15" s="1"/>
  <c r="F32" i="15" s="1"/>
  <c r="F35" i="15"/>
  <c r="G23" i="15"/>
  <c r="G29" i="15" s="1"/>
  <c r="G30" i="15" s="1"/>
  <c r="G36" i="15"/>
  <c r="H23" i="15"/>
  <c r="H25" i="15"/>
  <c r="H26" i="15" s="1"/>
  <c r="H27" i="15" s="1"/>
  <c r="J24" i="15"/>
  <c r="J28" i="15" s="1"/>
  <c r="D22" i="15"/>
  <c r="D26" i="15" s="1"/>
  <c r="D27" i="15" s="1"/>
  <c r="D23" i="15"/>
  <c r="D29" i="15" s="1"/>
  <c r="D30" i="15" s="1"/>
  <c r="D24" i="15"/>
  <c r="D28" i="15" s="1"/>
  <c r="D25" i="15"/>
  <c r="D35" i="15"/>
  <c r="E22" i="15"/>
  <c r="F23" i="15"/>
  <c r="F29" i="15"/>
  <c r="F30" i="15" s="1"/>
  <c r="G35" i="15"/>
  <c r="H24" i="15"/>
  <c r="H28" i="15" s="1"/>
  <c r="I23" i="15"/>
  <c r="I24" i="15"/>
  <c r="I28" i="15" s="1"/>
  <c r="I25" i="15"/>
  <c r="I26" i="15"/>
  <c r="I27" i="15" s="1"/>
  <c r="I35" i="15"/>
  <c r="G22" i="15"/>
  <c r="G26" i="15" s="1"/>
  <c r="G27" i="15" s="1"/>
  <c r="G31" i="15" s="1"/>
  <c r="G32" i="15" s="1"/>
  <c r="J35" i="15"/>
  <c r="E26" i="16" l="1"/>
  <c r="E27" i="16" s="1"/>
  <c r="E31" i="16" s="1"/>
  <c r="E32" i="16" s="1"/>
  <c r="D26" i="16"/>
  <c r="D27" i="16" s="1"/>
  <c r="D31" i="16" s="1"/>
  <c r="D32" i="16" s="1"/>
  <c r="C26" i="16"/>
  <c r="C27" i="16" s="1"/>
  <c r="C31" i="16" s="1"/>
  <c r="C32" i="16" s="1"/>
  <c r="G31" i="16"/>
  <c r="G32" i="16" s="1"/>
  <c r="J31" i="16"/>
  <c r="I31" i="16"/>
  <c r="H31" i="16"/>
  <c r="H32" i="16" s="1"/>
  <c r="F31" i="16"/>
  <c r="F32" i="16" s="1"/>
  <c r="E26" i="15"/>
  <c r="E27" i="15" s="1"/>
  <c r="E31" i="15"/>
  <c r="E32" i="15" s="1"/>
  <c r="J31" i="15"/>
  <c r="I31" i="15"/>
  <c r="C31" i="15"/>
  <c r="C32" i="15" s="1"/>
  <c r="H31" i="15"/>
  <c r="H32" i="15" s="1"/>
  <c r="D31" i="15"/>
  <c r="D32" i="15" s="1"/>
  <c r="D19" i="13"/>
  <c r="D20" i="13" s="1"/>
  <c r="D21" i="13" s="1"/>
  <c r="D22" i="13" s="1"/>
  <c r="D24" i="13" s="1"/>
  <c r="E19" i="13"/>
  <c r="E20" i="13" s="1"/>
  <c r="E21" i="13" s="1"/>
  <c r="E22" i="13" s="1"/>
  <c r="E24" i="13" s="1"/>
  <c r="F19" i="13"/>
  <c r="F20" i="13" s="1"/>
  <c r="F21" i="13" s="1"/>
  <c r="F22" i="13" s="1"/>
  <c r="F24" i="13" s="1"/>
  <c r="G19" i="13"/>
  <c r="G20" i="13" s="1"/>
  <c r="G21" i="13" s="1"/>
  <c r="G22" i="13" s="1"/>
  <c r="G24" i="13" s="1"/>
  <c r="H19" i="13"/>
  <c r="H20" i="13" s="1"/>
  <c r="H21" i="13" s="1"/>
  <c r="H22" i="13" s="1"/>
  <c r="H24" i="13" s="1"/>
  <c r="I19" i="13"/>
  <c r="I20" i="13" s="1"/>
  <c r="I21" i="13" s="1"/>
  <c r="I22" i="13" s="1"/>
  <c r="I24" i="13" s="1"/>
  <c r="J19" i="13"/>
  <c r="J20" i="13" s="1"/>
  <c r="J21" i="13" s="1"/>
  <c r="J22" i="13" s="1"/>
  <c r="J24" i="13" s="1"/>
  <c r="D23" i="13"/>
  <c r="E23" i="13"/>
  <c r="F23" i="13"/>
  <c r="G23" i="13"/>
  <c r="H23" i="13"/>
  <c r="I23" i="13"/>
  <c r="J23" i="13"/>
  <c r="C23" i="13" l="1"/>
  <c r="C19" i="13"/>
  <c r="I24" i="12"/>
  <c r="I28" i="12" s="1"/>
  <c r="C20" i="12"/>
  <c r="C22" i="12" s="1"/>
  <c r="I32" i="12"/>
  <c r="J20" i="12"/>
  <c r="J36" i="12" s="1"/>
  <c r="I20" i="12"/>
  <c r="I36" i="12" s="1"/>
  <c r="H20" i="12"/>
  <c r="H36" i="12" s="1"/>
  <c r="G20" i="12"/>
  <c r="G36" i="12" s="1"/>
  <c r="F20" i="12"/>
  <c r="F36" i="12" s="1"/>
  <c r="E20" i="12"/>
  <c r="E25" i="12" s="1"/>
  <c r="D20" i="12"/>
  <c r="D35" i="12" s="1"/>
  <c r="J19" i="12"/>
  <c r="J24" i="12" s="1"/>
  <c r="J28" i="12" s="1"/>
  <c r="I19" i="12"/>
  <c r="H19" i="12"/>
  <c r="H24" i="12" s="1"/>
  <c r="H28" i="12" s="1"/>
  <c r="G19" i="12"/>
  <c r="G24" i="12" s="1"/>
  <c r="G28" i="12" s="1"/>
  <c r="F19" i="12"/>
  <c r="F24" i="12" s="1"/>
  <c r="F28" i="12" s="1"/>
  <c r="E19" i="12"/>
  <c r="E24" i="12" s="1"/>
  <c r="E28" i="12" s="1"/>
  <c r="D19" i="12"/>
  <c r="D24" i="12" s="1"/>
  <c r="D28" i="12" s="1"/>
  <c r="C19" i="12"/>
  <c r="C24" i="12" s="1"/>
  <c r="C28" i="12" s="1"/>
  <c r="J26" i="1"/>
  <c r="I26" i="1"/>
  <c r="H26" i="1"/>
  <c r="G26" i="1"/>
  <c r="F26" i="1"/>
  <c r="E26" i="1"/>
  <c r="D26" i="1"/>
  <c r="C20" i="1"/>
  <c r="H16" i="10"/>
  <c r="H17" i="10"/>
  <c r="H18" i="10"/>
  <c r="H19" i="10" s="1"/>
  <c r="H20" i="10" s="1"/>
  <c r="H21" i="10" s="1"/>
  <c r="H22" i="10" s="1"/>
  <c r="F17" i="10"/>
  <c r="F19" i="10" s="1"/>
  <c r="F20" i="10" s="1"/>
  <c r="F21" i="10" s="1"/>
  <c r="F18" i="10"/>
  <c r="J17" i="10"/>
  <c r="J18" i="10"/>
  <c r="I17" i="10"/>
  <c r="I18" i="10"/>
  <c r="I19" i="10" s="1"/>
  <c r="I20" i="10" s="1"/>
  <c r="I21" i="10" s="1"/>
  <c r="G17" i="10"/>
  <c r="G19" i="10" s="1"/>
  <c r="G20" i="10" s="1"/>
  <c r="G21" i="10" s="1"/>
  <c r="G18" i="10"/>
  <c r="E17" i="10"/>
  <c r="E18" i="10"/>
  <c r="D17" i="10"/>
  <c r="D18" i="10"/>
  <c r="D19" i="10" s="1"/>
  <c r="D20" i="10" s="1"/>
  <c r="D21" i="10" s="1"/>
  <c r="D22" i="10" s="1"/>
  <c r="C33" i="9"/>
  <c r="C30" i="9"/>
  <c r="C31" i="9" s="1"/>
  <c r="C32" i="9" s="1"/>
  <c r="C23" i="9"/>
  <c r="C21" i="9"/>
  <c r="C22" i="9"/>
  <c r="C20" i="9"/>
  <c r="C24" i="9"/>
  <c r="C23" i="8"/>
  <c r="C22" i="8" s="1"/>
  <c r="C31" i="8"/>
  <c r="C32" i="8"/>
  <c r="C30" i="8"/>
  <c r="C27" i="8"/>
  <c r="C28" i="8"/>
  <c r="J30" i="8"/>
  <c r="I30" i="8"/>
  <c r="H30" i="8"/>
  <c r="G30" i="8"/>
  <c r="F30" i="8"/>
  <c r="E30" i="8"/>
  <c r="D30" i="8"/>
  <c r="J25" i="3"/>
  <c r="I25" i="3"/>
  <c r="H25" i="3"/>
  <c r="G25" i="3"/>
  <c r="F25" i="3"/>
  <c r="E25" i="3"/>
  <c r="D25" i="3"/>
  <c r="C25" i="3"/>
  <c r="J19" i="3"/>
  <c r="I19" i="3"/>
  <c r="H19" i="3"/>
  <c r="G19" i="3"/>
  <c r="F19" i="3"/>
  <c r="E19" i="3"/>
  <c r="D19" i="3"/>
  <c r="C19" i="3"/>
  <c r="C20" i="3"/>
  <c r="C18" i="3"/>
  <c r="C17" i="3" s="1"/>
  <c r="C21" i="3"/>
  <c r="J18" i="3"/>
  <c r="I18" i="3"/>
  <c r="H18" i="3"/>
  <c r="H17" i="3" s="1"/>
  <c r="G18" i="3"/>
  <c r="G17" i="3" s="1"/>
  <c r="F18" i="3"/>
  <c r="F17" i="3" s="1"/>
  <c r="E18" i="3"/>
  <c r="E17" i="3"/>
  <c r="D18" i="3"/>
  <c r="D17" i="3" s="1"/>
  <c r="J18" i="1"/>
  <c r="J20" i="1"/>
  <c r="J21" i="1" s="1"/>
  <c r="J19" i="1"/>
  <c r="J22" i="1" s="1"/>
  <c r="I18" i="1"/>
  <c r="I20" i="1"/>
  <c r="I21" i="1" s="1"/>
  <c r="I19" i="1"/>
  <c r="I30" i="1" s="1"/>
  <c r="I29" i="1"/>
  <c r="H18" i="1"/>
  <c r="H20" i="1"/>
  <c r="H21" i="1" s="1"/>
  <c r="H19" i="1"/>
  <c r="H29" i="1" s="1"/>
  <c r="G18" i="1"/>
  <c r="G20" i="1"/>
  <c r="G21" i="1" s="1"/>
  <c r="G19" i="1"/>
  <c r="G22" i="1" s="1"/>
  <c r="F18" i="1"/>
  <c r="F20" i="1"/>
  <c r="F21" i="1" s="1"/>
  <c r="F23" i="1" s="1"/>
  <c r="F24" i="1" s="1"/>
  <c r="F25" i="1" s="1"/>
  <c r="F19" i="1"/>
  <c r="F29" i="1" s="1"/>
  <c r="F30" i="1"/>
  <c r="F22" i="1"/>
  <c r="E18" i="1"/>
  <c r="E20" i="1"/>
  <c r="E21" i="1" s="1"/>
  <c r="E19" i="1"/>
  <c r="E29" i="1" s="1"/>
  <c r="D18" i="1"/>
  <c r="D20" i="1"/>
  <c r="D21" i="1" s="1"/>
  <c r="D19" i="1"/>
  <c r="D29" i="1" s="1"/>
  <c r="C18" i="1"/>
  <c r="C19" i="1"/>
  <c r="C29" i="1" s="1"/>
  <c r="C17" i="10"/>
  <c r="C19" i="10" s="1"/>
  <c r="C20" i="10" s="1"/>
  <c r="C21" i="10" s="1"/>
  <c r="C18" i="10"/>
  <c r="D33" i="9"/>
  <c r="E33" i="9"/>
  <c r="F33" i="9"/>
  <c r="G33" i="9"/>
  <c r="H33" i="9"/>
  <c r="I33" i="9"/>
  <c r="J33" i="9"/>
  <c r="D45" i="8"/>
  <c r="E45" i="8"/>
  <c r="F45" i="8"/>
  <c r="G45" i="8"/>
  <c r="H45" i="8"/>
  <c r="I45" i="8"/>
  <c r="J45" i="8"/>
  <c r="C45" i="8"/>
  <c r="D16" i="10"/>
  <c r="E16" i="10"/>
  <c r="F16" i="10"/>
  <c r="G16" i="10"/>
  <c r="I16" i="10"/>
  <c r="I22" i="10" s="1"/>
  <c r="J16" i="10"/>
  <c r="C16" i="10"/>
  <c r="D30" i="9"/>
  <c r="D31" i="9" s="1"/>
  <c r="D32" i="9" s="1"/>
  <c r="E30" i="9"/>
  <c r="F30" i="9"/>
  <c r="F31" i="9"/>
  <c r="F32" i="9"/>
  <c r="G30" i="9"/>
  <c r="G31" i="9" s="1"/>
  <c r="G32" i="9" s="1"/>
  <c r="H30" i="9"/>
  <c r="H31" i="9" s="1"/>
  <c r="H32" i="9" s="1"/>
  <c r="I30" i="9"/>
  <c r="I31" i="9" s="1"/>
  <c r="I32" i="9" s="1"/>
  <c r="J30" i="9"/>
  <c r="J31" i="9"/>
  <c r="J32" i="9" s="1"/>
  <c r="E31" i="9"/>
  <c r="E32" i="9"/>
  <c r="D23" i="9"/>
  <c r="D21" i="9"/>
  <c r="D22" i="9"/>
  <c r="D20" i="9"/>
  <c r="D19" i="9" s="1"/>
  <c r="D24" i="9"/>
  <c r="D26" i="9" s="1"/>
  <c r="D27" i="9" s="1"/>
  <c r="D28" i="9" s="1"/>
  <c r="E23" i="9"/>
  <c r="E21" i="9"/>
  <c r="E22" i="9"/>
  <c r="E20" i="9"/>
  <c r="E24" i="9"/>
  <c r="F23" i="9"/>
  <c r="F21" i="9"/>
  <c r="F22" i="9"/>
  <c r="F20" i="9"/>
  <c r="F19" i="9" s="1"/>
  <c r="F26" i="9"/>
  <c r="F27" i="9" s="1"/>
  <c r="F28" i="9" s="1"/>
  <c r="F24" i="9"/>
  <c r="G23" i="9"/>
  <c r="G21" i="9"/>
  <c r="G22" i="9"/>
  <c r="G20" i="9"/>
  <c r="G19" i="9" s="1"/>
  <c r="G24" i="9"/>
  <c r="H23" i="9"/>
  <c r="H21" i="9"/>
  <c r="H22" i="9"/>
  <c r="H20" i="9"/>
  <c r="H19" i="9" s="1"/>
  <c r="H24" i="9"/>
  <c r="I23" i="9"/>
  <c r="I21" i="9"/>
  <c r="I22" i="9"/>
  <c r="I20" i="9"/>
  <c r="I19" i="9" s="1"/>
  <c r="I24" i="9"/>
  <c r="J23" i="9"/>
  <c r="J21" i="9"/>
  <c r="J22" i="9"/>
  <c r="J20" i="9"/>
  <c r="J19" i="9" s="1"/>
  <c r="J24" i="9"/>
  <c r="E19" i="9"/>
  <c r="C19" i="9"/>
  <c r="D31" i="8"/>
  <c r="D23" i="8"/>
  <c r="D22" i="8" s="1"/>
  <c r="D32" i="8"/>
  <c r="D27" i="8"/>
  <c r="E23" i="8"/>
  <c r="E24" i="8"/>
  <c r="E26" i="8"/>
  <c r="E29" i="8"/>
  <c r="E38" i="8"/>
  <c r="E39" i="8" s="1"/>
  <c r="E40" i="8" s="1"/>
  <c r="E31" i="8"/>
  <c r="E32" i="8"/>
  <c r="E27" i="8"/>
  <c r="F23" i="8"/>
  <c r="F22" i="8" s="1"/>
  <c r="F31" i="8"/>
  <c r="F32" i="8"/>
  <c r="F27" i="8"/>
  <c r="G23" i="8"/>
  <c r="G22" i="8" s="1"/>
  <c r="G31" i="8"/>
  <c r="G32" i="8"/>
  <c r="G27" i="8"/>
  <c r="H23" i="8"/>
  <c r="H22" i="8"/>
  <c r="H31" i="8"/>
  <c r="H24" i="8"/>
  <c r="H26" i="8" s="1"/>
  <c r="H32" i="8"/>
  <c r="H27" i="8"/>
  <c r="I23" i="8"/>
  <c r="I24" i="8"/>
  <c r="I26" i="8" s="1"/>
  <c r="I31" i="8"/>
  <c r="I32" i="8"/>
  <c r="I27" i="8"/>
  <c r="J23" i="8"/>
  <c r="J24" i="8" s="1"/>
  <c r="J26" i="8" s="1"/>
  <c r="J29" i="8" s="1"/>
  <c r="J31" i="8"/>
  <c r="J32" i="8"/>
  <c r="J27" i="8"/>
  <c r="C42" i="8"/>
  <c r="C43" i="8" s="1"/>
  <c r="C44" i="8" s="1"/>
  <c r="C25" i="8"/>
  <c r="J42" i="8"/>
  <c r="J43" i="8"/>
  <c r="J44" i="8" s="1"/>
  <c r="I42" i="8"/>
  <c r="I43" i="8" s="1"/>
  <c r="I44" i="8" s="1"/>
  <c r="H42" i="8"/>
  <c r="H43" i="8"/>
  <c r="H44" i="8"/>
  <c r="G42" i="8"/>
  <c r="G43" i="8"/>
  <c r="G44" i="8" s="1"/>
  <c r="F42" i="8"/>
  <c r="F43" i="8" s="1"/>
  <c r="F44" i="8" s="1"/>
  <c r="E42" i="8"/>
  <c r="E43" i="8" s="1"/>
  <c r="E44" i="8" s="1"/>
  <c r="D42" i="8"/>
  <c r="D43" i="8" s="1"/>
  <c r="D44" i="8" s="1"/>
  <c r="D25" i="8"/>
  <c r="D28" i="8"/>
  <c r="E25" i="8"/>
  <c r="E28" i="8"/>
  <c r="F25" i="8"/>
  <c r="F28" i="8"/>
  <c r="G25" i="8"/>
  <c r="G28" i="8"/>
  <c r="H25" i="8"/>
  <c r="H28" i="8"/>
  <c r="I25" i="8"/>
  <c r="I28" i="8"/>
  <c r="J25" i="8"/>
  <c r="J28" i="8"/>
  <c r="D21" i="3"/>
  <c r="C17" i="5"/>
  <c r="C18" i="5" s="1"/>
  <c r="J16" i="5"/>
  <c r="J17" i="5"/>
  <c r="J18" i="5"/>
  <c r="I16" i="5"/>
  <c r="I17" i="5"/>
  <c r="I18" i="5"/>
  <c r="I19" i="5" s="1"/>
  <c r="I20" i="5" s="1"/>
  <c r="I21" i="5" s="1"/>
  <c r="I22" i="5" s="1"/>
  <c r="H16" i="5"/>
  <c r="H17" i="5"/>
  <c r="H18" i="5"/>
  <c r="H19" i="5"/>
  <c r="H20" i="5"/>
  <c r="H21" i="5" s="1"/>
  <c r="H22" i="5" s="1"/>
  <c r="G16" i="5"/>
  <c r="G17" i="5"/>
  <c r="G18" i="5" s="1"/>
  <c r="F16" i="5"/>
  <c r="F17" i="5"/>
  <c r="F18" i="5" s="1"/>
  <c r="E16" i="5"/>
  <c r="E17" i="5"/>
  <c r="E18" i="5"/>
  <c r="D17" i="5"/>
  <c r="D18" i="5" s="1"/>
  <c r="D16" i="5"/>
  <c r="C16" i="5"/>
  <c r="J17" i="3"/>
  <c r="J20" i="3"/>
  <c r="J21" i="3"/>
  <c r="J22" i="3" s="1"/>
  <c r="J23" i="3" s="1"/>
  <c r="J24" i="3" s="1"/>
  <c r="J26" i="3" s="1"/>
  <c r="I17" i="3"/>
  <c r="I20" i="3"/>
  <c r="I21" i="3"/>
  <c r="H20" i="3"/>
  <c r="H22" i="3" s="1"/>
  <c r="H23" i="3" s="1"/>
  <c r="H24" i="3" s="1"/>
  <c r="H26" i="3" s="1"/>
  <c r="H21" i="3"/>
  <c r="G20" i="3"/>
  <c r="G21" i="3"/>
  <c r="F20" i="3"/>
  <c r="F21" i="3"/>
  <c r="E20" i="3"/>
  <c r="E22" i="3" s="1"/>
  <c r="E23" i="3" s="1"/>
  <c r="E24" i="3" s="1"/>
  <c r="E26" i="3" s="1"/>
  <c r="E21" i="3"/>
  <c r="D20" i="3"/>
  <c r="I22" i="8"/>
  <c r="E22" i="8"/>
  <c r="D22" i="3" l="1"/>
  <c r="D23" i="3" s="1"/>
  <c r="D24" i="3" s="1"/>
  <c r="D26" i="3" s="1"/>
  <c r="F22" i="12"/>
  <c r="F23" i="12"/>
  <c r="C36" i="12"/>
  <c r="C23" i="12"/>
  <c r="E26" i="9"/>
  <c r="E27" i="9" s="1"/>
  <c r="E28" i="9" s="1"/>
  <c r="E34" i="9" s="1"/>
  <c r="G22" i="10"/>
  <c r="J19" i="5"/>
  <c r="J20" i="5" s="1"/>
  <c r="J21" i="5" s="1"/>
  <c r="J22" i="5" s="1"/>
  <c r="E19" i="5"/>
  <c r="E20" i="5" s="1"/>
  <c r="E21" i="5" s="1"/>
  <c r="E22" i="5" s="1"/>
  <c r="J19" i="10"/>
  <c r="J20" i="10" s="1"/>
  <c r="J21" i="10" s="1"/>
  <c r="J22" i="10" s="1"/>
  <c r="E22" i="12"/>
  <c r="E26" i="12" s="1"/>
  <c r="E27" i="12" s="1"/>
  <c r="I26" i="9"/>
  <c r="I27" i="9" s="1"/>
  <c r="I28" i="9" s="1"/>
  <c r="D34" i="9"/>
  <c r="G23" i="1"/>
  <c r="G24" i="1" s="1"/>
  <c r="G25" i="1" s="1"/>
  <c r="E19" i="10"/>
  <c r="E20" i="10" s="1"/>
  <c r="E21" i="10" s="1"/>
  <c r="I22" i="3"/>
  <c r="I23" i="3" s="1"/>
  <c r="I24" i="3" s="1"/>
  <c r="I26" i="3" s="1"/>
  <c r="H26" i="9"/>
  <c r="H27" i="9" s="1"/>
  <c r="H28" i="9" s="1"/>
  <c r="H34" i="9" s="1"/>
  <c r="H29" i="8"/>
  <c r="H38" i="8" s="1"/>
  <c r="H39" i="8" s="1"/>
  <c r="H40" i="8" s="1"/>
  <c r="C19" i="5"/>
  <c r="C20" i="5" s="1"/>
  <c r="C21" i="5" s="1"/>
  <c r="C22" i="5" s="1"/>
  <c r="G19" i="5"/>
  <c r="G20" i="5" s="1"/>
  <c r="G21" i="5" s="1"/>
  <c r="G22" i="5" s="1"/>
  <c r="E34" i="8"/>
  <c r="E35" i="8" s="1"/>
  <c r="E36" i="8" s="1"/>
  <c r="G26" i="9"/>
  <c r="G27" i="9" s="1"/>
  <c r="G28" i="9" s="1"/>
  <c r="G34" i="9" s="1"/>
  <c r="C22" i="10"/>
  <c r="E22" i="1"/>
  <c r="E23" i="1" s="1"/>
  <c r="E24" i="1" s="1"/>
  <c r="E25" i="1" s="1"/>
  <c r="H30" i="1"/>
  <c r="C22" i="3"/>
  <c r="C23" i="3" s="1"/>
  <c r="C24" i="3" s="1"/>
  <c r="C26" i="3" s="1"/>
  <c r="G22" i="3"/>
  <c r="G23" i="3" s="1"/>
  <c r="G24" i="3" s="1"/>
  <c r="G26" i="3" s="1"/>
  <c r="H34" i="8"/>
  <c r="H35" i="8" s="1"/>
  <c r="H36" i="8" s="1"/>
  <c r="H46" i="8" s="1"/>
  <c r="I29" i="8"/>
  <c r="H22" i="1"/>
  <c r="H23" i="1" s="1"/>
  <c r="H24" i="1" s="1"/>
  <c r="H25" i="1" s="1"/>
  <c r="C24" i="8"/>
  <c r="C26" i="8" s="1"/>
  <c r="C29" i="8" s="1"/>
  <c r="C38" i="8" s="1"/>
  <c r="C39" i="8" s="1"/>
  <c r="C40" i="8" s="1"/>
  <c r="C26" i="9"/>
  <c r="C27" i="9" s="1"/>
  <c r="C28" i="9" s="1"/>
  <c r="C34" i="9" s="1"/>
  <c r="I22" i="12"/>
  <c r="F22" i="3"/>
  <c r="F23" i="3" s="1"/>
  <c r="F24" i="3" s="1"/>
  <c r="F26" i="3" s="1"/>
  <c r="D19" i="5"/>
  <c r="D20" i="5" s="1"/>
  <c r="D21" i="5" s="1"/>
  <c r="D22" i="5" s="1"/>
  <c r="J38" i="8"/>
  <c r="J39" i="8" s="1"/>
  <c r="J40" i="8" s="1"/>
  <c r="J26" i="9"/>
  <c r="J27" i="9" s="1"/>
  <c r="J28" i="9" s="1"/>
  <c r="J34" i="9" s="1"/>
  <c r="E30" i="1"/>
  <c r="J30" i="1"/>
  <c r="I23" i="12"/>
  <c r="I29" i="12" s="1"/>
  <c r="I30" i="12" s="1"/>
  <c r="F22" i="10"/>
  <c r="E22" i="10"/>
  <c r="D23" i="1"/>
  <c r="D24" i="1" s="1"/>
  <c r="D25" i="1" s="1"/>
  <c r="F19" i="5"/>
  <c r="F20" i="5" s="1"/>
  <c r="F21" i="5" s="1"/>
  <c r="F22" i="5" s="1"/>
  <c r="J34" i="8"/>
  <c r="J35" i="8" s="1"/>
  <c r="J36" i="8" s="1"/>
  <c r="J23" i="1"/>
  <c r="J24" i="1" s="1"/>
  <c r="J25" i="1" s="1"/>
  <c r="E46" i="8"/>
  <c r="I38" i="8"/>
  <c r="I39" i="8" s="1"/>
  <c r="I40" i="8" s="1"/>
  <c r="I34" i="9"/>
  <c r="F34" i="9"/>
  <c r="I34" i="8"/>
  <c r="I35" i="8" s="1"/>
  <c r="I36" i="8" s="1"/>
  <c r="I46" i="8" s="1"/>
  <c r="F24" i="8"/>
  <c r="F26" i="8" s="1"/>
  <c r="F29" i="8" s="1"/>
  <c r="F38" i="8" s="1"/>
  <c r="F39" i="8" s="1"/>
  <c r="F40" i="8" s="1"/>
  <c r="D24" i="8"/>
  <c r="D26" i="8" s="1"/>
  <c r="D29" i="8" s="1"/>
  <c r="D38" i="8" s="1"/>
  <c r="D39" i="8" s="1"/>
  <c r="D40" i="8" s="1"/>
  <c r="J29" i="1"/>
  <c r="I22" i="1"/>
  <c r="I23" i="1" s="1"/>
  <c r="I24" i="1" s="1"/>
  <c r="I25" i="1" s="1"/>
  <c r="D22" i="1"/>
  <c r="G29" i="1"/>
  <c r="G24" i="8"/>
  <c r="G26" i="8" s="1"/>
  <c r="G29" i="8" s="1"/>
  <c r="G38" i="8" s="1"/>
  <c r="G39" i="8" s="1"/>
  <c r="G40" i="8" s="1"/>
  <c r="G30" i="1"/>
  <c r="H23" i="12"/>
  <c r="H29" i="12" s="1"/>
  <c r="H30" i="12" s="1"/>
  <c r="D30" i="1"/>
  <c r="G23" i="12"/>
  <c r="E23" i="12"/>
  <c r="E29" i="12" s="1"/>
  <c r="E30" i="12" s="1"/>
  <c r="G29" i="12"/>
  <c r="G30" i="12" s="1"/>
  <c r="F29" i="12"/>
  <c r="F30" i="12" s="1"/>
  <c r="J22" i="8"/>
  <c r="J46" i="8" s="1"/>
  <c r="G22" i="12"/>
  <c r="H22" i="12"/>
  <c r="C29" i="12"/>
  <c r="C30" i="12" s="1"/>
  <c r="J22" i="12"/>
  <c r="J23" i="12"/>
  <c r="J29" i="12"/>
  <c r="J30" i="12" s="1"/>
  <c r="C20" i="13"/>
  <c r="C21" i="13" s="1"/>
  <c r="C22" i="13" s="1"/>
  <c r="D23" i="12"/>
  <c r="D29" i="12" s="1"/>
  <c r="D30" i="12" s="1"/>
  <c r="D22" i="12"/>
  <c r="C22" i="1"/>
  <c r="C21" i="1"/>
  <c r="C30" i="1"/>
  <c r="H25" i="12"/>
  <c r="D36" i="12"/>
  <c r="I25" i="12"/>
  <c r="I26" i="12" s="1"/>
  <c r="I27" i="12" s="1"/>
  <c r="E35" i="12"/>
  <c r="I35" i="12"/>
  <c r="E36" i="12"/>
  <c r="C25" i="12"/>
  <c r="C26" i="12" s="1"/>
  <c r="C27" i="12" s="1"/>
  <c r="G25" i="12"/>
  <c r="C35" i="12"/>
  <c r="G35" i="12"/>
  <c r="D25" i="12"/>
  <c r="H35" i="12"/>
  <c r="F25" i="12"/>
  <c r="F26" i="12" s="1"/>
  <c r="F27" i="12" s="1"/>
  <c r="J25" i="12"/>
  <c r="J26" i="12" s="1"/>
  <c r="J27" i="12" s="1"/>
  <c r="F35" i="12"/>
  <c r="J35" i="12"/>
  <c r="E31" i="12" l="1"/>
  <c r="E32" i="12" s="1"/>
  <c r="G34" i="8"/>
  <c r="G35" i="8" s="1"/>
  <c r="G36" i="8" s="1"/>
  <c r="G46" i="8" s="1"/>
  <c r="C34" i="8"/>
  <c r="C35" i="8" s="1"/>
  <c r="C36" i="8" s="1"/>
  <c r="C46" i="8" s="1"/>
  <c r="J31" i="12"/>
  <c r="J32" i="12" s="1"/>
  <c r="I31" i="12"/>
  <c r="F31" i="12"/>
  <c r="F32" i="12" s="1"/>
  <c r="G26" i="12"/>
  <c r="G27" i="12" s="1"/>
  <c r="G31" i="12" s="1"/>
  <c r="G32" i="12" s="1"/>
  <c r="F34" i="8"/>
  <c r="F35" i="8" s="1"/>
  <c r="F36" i="8" s="1"/>
  <c r="F46" i="8" s="1"/>
  <c r="H26" i="12"/>
  <c r="H27" i="12" s="1"/>
  <c r="H31" i="12" s="1"/>
  <c r="H32" i="12" s="1"/>
  <c r="D34" i="8"/>
  <c r="D35" i="8" s="1"/>
  <c r="D36" i="8" s="1"/>
  <c r="D46" i="8" s="1"/>
  <c r="C31" i="12"/>
  <c r="C32" i="12" s="1"/>
  <c r="C24" i="13"/>
  <c r="D26" i="12"/>
  <c r="D27" i="12" s="1"/>
  <c r="D31" i="12" s="1"/>
  <c r="D32" i="12" s="1"/>
  <c r="C23" i="1"/>
  <c r="C24" i="1" s="1"/>
  <c r="C25" i="1" s="1"/>
  <c r="C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  <author>bvandersluijs</author>
    <author>BvanderSluijs</author>
  </authors>
  <commentList>
    <comment ref="B6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steel: 1
aluminium: 2
stainless steel: 3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0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side 'b' is the loaded side</t>
        </r>
      </text>
    </comment>
    <comment ref="B12" authorId="0" shapeId="0" xr:uid="{00000000-0006-0000-0200-000003000000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 xml:space="preserve">s </t>
        </r>
        <r>
          <rPr>
            <b/>
            <sz val="10"/>
            <color indexed="81"/>
            <rFont val="Arial"/>
            <family val="2"/>
          </rPr>
          <t>&lt; 0</t>
        </r>
        <r>
          <rPr>
            <b/>
            <sz val="10"/>
            <color indexed="81"/>
            <rFont val="Symbol"/>
            <family val="1"/>
            <charset val="2"/>
          </rPr>
          <t xml:space="preserve">
</t>
        </r>
      </text>
    </comment>
    <comment ref="B13" authorId="1" shapeId="0" xr:uid="{00000000-0006-0000-0200-000004000000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>s</t>
        </r>
        <r>
          <rPr>
            <b/>
            <sz val="10"/>
            <color indexed="81"/>
            <rFont val="Arial"/>
            <family val="2"/>
          </rPr>
          <t xml:space="preserve"> &lt; 0</t>
        </r>
      </text>
    </comment>
    <comment ref="B15" authorId="2" shapeId="0" xr:uid="{00000000-0006-0000-0200-000005000000}">
      <text>
        <r>
          <rPr>
            <b/>
            <sz val="8"/>
            <color indexed="81"/>
            <rFont val="Tahoma"/>
            <family val="2"/>
          </rPr>
          <t>BvanderSluijs:</t>
        </r>
        <r>
          <rPr>
            <sz val="8"/>
            <color indexed="81"/>
            <rFont val="Tahoma"/>
            <family val="2"/>
          </rPr>
          <t xml:space="preserve">
1.02 for July 2011 rules</t>
        </r>
      </text>
    </comment>
    <comment ref="B16" authorId="2" shapeId="0" xr:uid="{00000000-0006-0000-0200-000006000000}">
      <text>
        <r>
          <rPr>
            <b/>
            <sz val="8"/>
            <color indexed="81"/>
            <rFont val="Tahoma"/>
            <family val="2"/>
          </rPr>
          <t>BvanderSluijs (July 2011 rules):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10"/>
            <rFont val="Tahoma"/>
            <family val="2"/>
          </rPr>
          <t xml:space="preserve">1.10 </t>
        </r>
        <r>
          <rPr>
            <sz val="8"/>
            <color indexed="81"/>
            <rFont val="Tahoma"/>
            <family val="2"/>
          </rPr>
          <t xml:space="preserve">for plating check and corrugated bulkhead
</t>
        </r>
        <r>
          <rPr>
            <b/>
            <sz val="8"/>
            <color indexed="10"/>
            <rFont val="Tahoma"/>
            <family val="2"/>
          </rPr>
          <t>1.02</t>
        </r>
        <r>
          <rPr>
            <sz val="8"/>
            <color indexed="81"/>
            <rFont val="Tahoma"/>
            <family val="2"/>
          </rPr>
          <t xml:space="preserve"> for primary members
</t>
        </r>
      </text>
    </comment>
    <comment ref="B20" authorId="2" shapeId="0" xr:uid="{00000000-0006-0000-0200-000007000000}">
      <text>
        <r>
          <rPr>
            <b/>
            <sz val="8"/>
            <color indexed="81"/>
            <rFont val="Tahoma"/>
            <family val="2"/>
          </rPr>
          <t>BvanderSluijs: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10"/>
            <rFont val="Tahoma"/>
            <family val="2"/>
          </rPr>
          <t>phi will be calculated as s1/s2 or s2/s1, depending on which stress is the highest compressive stress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  <author>Ad VAN HOEVE</author>
    <author>bvandersluijs</author>
    <author>BvanderSluijs</author>
  </authors>
  <commentList>
    <comment ref="B6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 xml:space="preserve">steel: 1
aluminium: 2
stainless steel: 3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" authorId="1" shapeId="0" xr:uid="{00000000-0006-0000-0300-000002000000}">
      <text>
        <r>
          <rPr>
            <sz val="9"/>
            <color indexed="81"/>
            <rFont val="Tahoma"/>
            <family val="2"/>
          </rPr>
          <t>shorter side</t>
        </r>
      </text>
    </comment>
    <comment ref="B10" authorId="2" shapeId="0" xr:uid="{00000000-0006-0000-0300-000003000000}">
      <text>
        <r>
          <rPr>
            <b/>
            <sz val="8"/>
            <color indexed="81"/>
            <rFont val="Tahoma"/>
            <family val="2"/>
          </rPr>
          <t>longer side
longer side</t>
        </r>
      </text>
    </comment>
    <comment ref="B12" authorId="0" shapeId="0" xr:uid="{00000000-0006-0000-0300-000004000000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 xml:space="preserve">s </t>
        </r>
        <r>
          <rPr>
            <b/>
            <sz val="10"/>
            <color indexed="81"/>
            <rFont val="Arial"/>
            <family val="2"/>
          </rPr>
          <t>&lt; 0</t>
        </r>
        <r>
          <rPr>
            <b/>
            <sz val="10"/>
            <color indexed="81"/>
            <rFont val="Symbol"/>
            <family val="1"/>
            <charset val="2"/>
          </rPr>
          <t xml:space="preserve">
</t>
        </r>
      </text>
    </comment>
    <comment ref="B13" authorId="2" shapeId="0" xr:uid="{00000000-0006-0000-0300-000005000000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>s</t>
        </r>
        <r>
          <rPr>
            <b/>
            <sz val="10"/>
            <color indexed="81"/>
            <rFont val="Arial"/>
            <family val="2"/>
          </rPr>
          <t xml:space="preserve"> &lt; 0</t>
        </r>
      </text>
    </comment>
    <comment ref="B16" authorId="3" shapeId="0" xr:uid="{00000000-0006-0000-0300-000006000000}">
      <text>
        <r>
          <rPr>
            <b/>
            <sz val="8"/>
            <color indexed="81"/>
            <rFont val="Tahoma"/>
            <family val="2"/>
          </rPr>
          <t>BvanderSluijs:</t>
        </r>
        <r>
          <rPr>
            <sz val="8"/>
            <color indexed="81"/>
            <rFont val="Tahoma"/>
            <family val="2"/>
          </rPr>
          <t xml:space="preserve">
1.02 for July 2011 rules</t>
        </r>
      </text>
    </comment>
    <comment ref="B17" authorId="3" shapeId="0" xr:uid="{00000000-0006-0000-0300-000007000000}">
      <text>
        <r>
          <rPr>
            <b/>
            <sz val="8"/>
            <color indexed="81"/>
            <rFont val="Tahoma"/>
            <family val="2"/>
          </rPr>
          <t>BvanderSluijs (July 2011 rules):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10"/>
            <rFont val="Tahoma"/>
            <family val="2"/>
          </rPr>
          <t xml:space="preserve">1.10 </t>
        </r>
        <r>
          <rPr>
            <sz val="8"/>
            <color indexed="81"/>
            <rFont val="Tahoma"/>
            <family val="2"/>
          </rPr>
          <t xml:space="preserve">for plating check and corrugated bulkhead
</t>
        </r>
        <r>
          <rPr>
            <b/>
            <sz val="8"/>
            <color indexed="10"/>
            <rFont val="Tahoma"/>
            <family val="2"/>
          </rPr>
          <t>1.02</t>
        </r>
        <r>
          <rPr>
            <sz val="8"/>
            <color indexed="81"/>
            <rFont val="Tahoma"/>
            <family val="2"/>
          </rPr>
          <t xml:space="preserve"> for primary members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  <author>Ad VAN HOEVE</author>
    <author>bvandersluijs</author>
    <author>BvanderSluijs</author>
  </authors>
  <commentList>
    <comment ref="B6" authorId="0" shapeId="0" xr:uid="{0CF6D207-BF3B-4CEF-9212-3AD07B2B2E9F}">
      <text>
        <r>
          <rPr>
            <b/>
            <sz val="8"/>
            <color indexed="81"/>
            <rFont val="Tahoma"/>
            <family val="2"/>
          </rPr>
          <t xml:space="preserve">steel: 1
aluminium: 2
stainless steel: 3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" authorId="1" shapeId="0" xr:uid="{20AE73C5-7CBA-4610-AE7C-4AD91A8BBF24}">
      <text>
        <r>
          <rPr>
            <sz val="9"/>
            <color indexed="81"/>
            <rFont val="Tahoma"/>
            <family val="2"/>
          </rPr>
          <t>shorter side</t>
        </r>
      </text>
    </comment>
    <comment ref="B10" authorId="2" shapeId="0" xr:uid="{E01A7590-FB2D-4D9F-B9C4-8AC3200CFA29}">
      <text>
        <r>
          <rPr>
            <b/>
            <sz val="8"/>
            <color indexed="81"/>
            <rFont val="Tahoma"/>
            <family val="2"/>
          </rPr>
          <t>longer side
longer side</t>
        </r>
      </text>
    </comment>
    <comment ref="B12" authorId="0" shapeId="0" xr:uid="{A04CCC72-45EB-4D22-A646-E4E1AB1DFAC9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 xml:space="preserve">s </t>
        </r>
        <r>
          <rPr>
            <b/>
            <sz val="10"/>
            <color indexed="81"/>
            <rFont val="Arial"/>
            <family val="2"/>
          </rPr>
          <t>&lt; 0</t>
        </r>
        <r>
          <rPr>
            <b/>
            <sz val="10"/>
            <color indexed="81"/>
            <rFont val="Symbol"/>
            <family val="1"/>
            <charset val="2"/>
          </rPr>
          <t xml:space="preserve">
</t>
        </r>
      </text>
    </comment>
    <comment ref="B13" authorId="2" shapeId="0" xr:uid="{FEDB2D0B-D073-49B9-9B47-1A76D1BB6662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>s</t>
        </r>
        <r>
          <rPr>
            <b/>
            <sz val="10"/>
            <color indexed="81"/>
            <rFont val="Arial"/>
            <family val="2"/>
          </rPr>
          <t xml:space="preserve"> &lt; 0</t>
        </r>
      </text>
    </comment>
    <comment ref="B16" authorId="3" shapeId="0" xr:uid="{F4BBB230-5621-4FF8-86AE-37EBA95DCB0C}">
      <text>
        <r>
          <rPr>
            <b/>
            <sz val="8"/>
            <color indexed="81"/>
            <rFont val="Tahoma"/>
            <family val="2"/>
          </rPr>
          <t>BvanderSluijs:</t>
        </r>
        <r>
          <rPr>
            <sz val="8"/>
            <color indexed="81"/>
            <rFont val="Tahoma"/>
            <family val="2"/>
          </rPr>
          <t xml:space="preserve">
1.02 for July 2011 rules</t>
        </r>
      </text>
    </comment>
    <comment ref="B17" authorId="3" shapeId="0" xr:uid="{99AF5CDB-AC9F-4281-8BE3-C309A450BFEA}">
      <text>
        <r>
          <rPr>
            <b/>
            <sz val="8"/>
            <color indexed="81"/>
            <rFont val="Tahoma"/>
            <family val="2"/>
          </rPr>
          <t>BvanderSluijs (July 2011 rules):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10"/>
            <rFont val="Tahoma"/>
            <family val="2"/>
          </rPr>
          <t xml:space="preserve">1.10 </t>
        </r>
        <r>
          <rPr>
            <sz val="8"/>
            <color indexed="81"/>
            <rFont val="Tahoma"/>
            <family val="2"/>
          </rPr>
          <t xml:space="preserve">for plating check and corrugated bulkhead
</t>
        </r>
        <r>
          <rPr>
            <b/>
            <sz val="8"/>
            <color indexed="10"/>
            <rFont val="Tahoma"/>
            <family val="2"/>
          </rPr>
          <t>1.02</t>
        </r>
        <r>
          <rPr>
            <sz val="8"/>
            <color indexed="81"/>
            <rFont val="Tahoma"/>
            <family val="2"/>
          </rPr>
          <t xml:space="preserve"> for primary members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  <author>Ad VAN HOEVE</author>
    <author>bvandersluijs</author>
    <author>BvanderSluijs</author>
  </authors>
  <commentList>
    <comment ref="B6" authorId="0" shapeId="0" xr:uid="{9BDB873F-1A5E-4F98-9DF2-197ABF1AFC87}">
      <text>
        <r>
          <rPr>
            <b/>
            <sz val="8"/>
            <color indexed="81"/>
            <rFont val="Tahoma"/>
            <family val="2"/>
          </rPr>
          <t xml:space="preserve">steel: 1
aluminium: 2
stainless steel: 3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" authorId="1" shapeId="0" xr:uid="{B9F7031B-223F-47FF-918C-912A1046DE9E}">
      <text>
        <r>
          <rPr>
            <sz val="9"/>
            <color indexed="81"/>
            <rFont val="Tahoma"/>
            <family val="2"/>
          </rPr>
          <t>shorter side</t>
        </r>
      </text>
    </comment>
    <comment ref="B10" authorId="2" shapeId="0" xr:uid="{6E006EC7-8809-467C-B0DD-D306E05C2AEF}">
      <text>
        <r>
          <rPr>
            <b/>
            <sz val="8"/>
            <color indexed="81"/>
            <rFont val="Tahoma"/>
            <family val="2"/>
          </rPr>
          <t>longer side
longer side</t>
        </r>
      </text>
    </comment>
    <comment ref="B12" authorId="0" shapeId="0" xr:uid="{45DA4FDA-D2FF-4938-8A92-8A426519F606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 xml:space="preserve">s </t>
        </r>
        <r>
          <rPr>
            <b/>
            <sz val="10"/>
            <color indexed="81"/>
            <rFont val="Arial"/>
            <family val="2"/>
          </rPr>
          <t>&lt; 0</t>
        </r>
        <r>
          <rPr>
            <b/>
            <sz val="10"/>
            <color indexed="81"/>
            <rFont val="Symbol"/>
            <family val="1"/>
            <charset val="2"/>
          </rPr>
          <t xml:space="preserve">
</t>
        </r>
      </text>
    </comment>
    <comment ref="B13" authorId="2" shapeId="0" xr:uid="{32273D48-04A2-4F55-AEC8-CB6BC9CDFD25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>s</t>
        </r>
        <r>
          <rPr>
            <b/>
            <sz val="10"/>
            <color indexed="81"/>
            <rFont val="Arial"/>
            <family val="2"/>
          </rPr>
          <t xml:space="preserve"> &lt; 0</t>
        </r>
      </text>
    </comment>
    <comment ref="B16" authorId="3" shapeId="0" xr:uid="{C91629CF-8869-45BF-9F1C-C5AC58D0E86B}">
      <text>
        <r>
          <rPr>
            <b/>
            <sz val="8"/>
            <color indexed="81"/>
            <rFont val="Tahoma"/>
            <family val="2"/>
          </rPr>
          <t>BvanderSluijs:</t>
        </r>
        <r>
          <rPr>
            <sz val="8"/>
            <color indexed="81"/>
            <rFont val="Tahoma"/>
            <family val="2"/>
          </rPr>
          <t xml:space="preserve">
1.02 for July 2011 rules</t>
        </r>
      </text>
    </comment>
    <comment ref="B17" authorId="3" shapeId="0" xr:uid="{8F359EEF-3B47-4CC3-AA3E-99463610C15D}">
      <text>
        <r>
          <rPr>
            <b/>
            <sz val="8"/>
            <color indexed="81"/>
            <rFont val="Tahoma"/>
            <family val="2"/>
          </rPr>
          <t>BvanderSluijs (July 2011 rules):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10"/>
            <rFont val="Tahoma"/>
            <family val="2"/>
          </rPr>
          <t xml:space="preserve">1.10 </t>
        </r>
        <r>
          <rPr>
            <sz val="8"/>
            <color indexed="81"/>
            <rFont val="Tahoma"/>
            <family val="2"/>
          </rPr>
          <t xml:space="preserve">for plating check and corrugated bulkhead
</t>
        </r>
        <r>
          <rPr>
            <b/>
            <sz val="8"/>
            <color indexed="10"/>
            <rFont val="Tahoma"/>
            <family val="2"/>
          </rPr>
          <t>1.02</t>
        </r>
        <r>
          <rPr>
            <sz val="8"/>
            <color indexed="81"/>
            <rFont val="Tahoma"/>
            <family val="2"/>
          </rPr>
          <t xml:space="preserve"> for primary members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  <author>Ad VAN HOEVE</author>
    <author>bvandersluijs</author>
    <author>BvanderSluijs</author>
  </authors>
  <commentList>
    <comment ref="B6" authorId="0" shapeId="0" xr:uid="{FE046D07-30B8-4F6B-BED0-2DD6A9BCF440}">
      <text>
        <r>
          <rPr>
            <b/>
            <sz val="8"/>
            <color indexed="81"/>
            <rFont val="Tahoma"/>
            <family val="2"/>
          </rPr>
          <t xml:space="preserve">steel: 1
aluminium: 2
stainless steel: 3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" authorId="1" shapeId="0" xr:uid="{8D840EDA-EFB9-49E9-8087-82F40721F022}">
      <text>
        <r>
          <rPr>
            <sz val="9"/>
            <color indexed="81"/>
            <rFont val="Tahoma"/>
            <family val="2"/>
          </rPr>
          <t>shorter side</t>
        </r>
      </text>
    </comment>
    <comment ref="B10" authorId="2" shapeId="0" xr:uid="{148FB067-34BA-4F09-9DB8-0A7A03C24AD5}">
      <text>
        <r>
          <rPr>
            <b/>
            <sz val="8"/>
            <color indexed="81"/>
            <rFont val="Tahoma"/>
            <family val="2"/>
          </rPr>
          <t>longer side
longer side</t>
        </r>
      </text>
    </comment>
    <comment ref="B12" authorId="0" shapeId="0" xr:uid="{0C2BC73F-DACA-4A87-AA18-9EFC5C7EB2C3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 xml:space="preserve">s </t>
        </r>
        <r>
          <rPr>
            <b/>
            <sz val="10"/>
            <color indexed="81"/>
            <rFont val="Arial"/>
            <family val="2"/>
          </rPr>
          <t>&lt; 0</t>
        </r>
        <r>
          <rPr>
            <b/>
            <sz val="10"/>
            <color indexed="81"/>
            <rFont val="Symbol"/>
            <family val="1"/>
            <charset val="2"/>
          </rPr>
          <t xml:space="preserve">
</t>
        </r>
      </text>
    </comment>
    <comment ref="B13" authorId="2" shapeId="0" xr:uid="{967DC56F-4A7E-4835-B0CA-4D3E0E3EDD7F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>s</t>
        </r>
        <r>
          <rPr>
            <b/>
            <sz val="10"/>
            <color indexed="81"/>
            <rFont val="Arial"/>
            <family val="2"/>
          </rPr>
          <t xml:space="preserve"> &lt; 0</t>
        </r>
      </text>
    </comment>
    <comment ref="B16" authorId="3" shapeId="0" xr:uid="{3A066189-EF7C-4BB1-B69C-98CF8532F867}">
      <text>
        <r>
          <rPr>
            <b/>
            <sz val="8"/>
            <color indexed="81"/>
            <rFont val="Tahoma"/>
            <family val="2"/>
          </rPr>
          <t>BvanderSluijs:</t>
        </r>
        <r>
          <rPr>
            <sz val="8"/>
            <color indexed="81"/>
            <rFont val="Tahoma"/>
            <family val="2"/>
          </rPr>
          <t xml:space="preserve">
1.02 for July 2011 rules</t>
        </r>
      </text>
    </comment>
    <comment ref="B17" authorId="3" shapeId="0" xr:uid="{0862B901-772E-4A0F-8F84-4501F37BB206}">
      <text>
        <r>
          <rPr>
            <b/>
            <sz val="8"/>
            <color indexed="81"/>
            <rFont val="Tahoma"/>
            <family val="2"/>
          </rPr>
          <t>BvanderSluijs (July 2011 rules):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10"/>
            <rFont val="Tahoma"/>
            <family val="2"/>
          </rPr>
          <t xml:space="preserve">1.10 </t>
        </r>
        <r>
          <rPr>
            <sz val="8"/>
            <color indexed="81"/>
            <rFont val="Tahoma"/>
            <family val="2"/>
          </rPr>
          <t xml:space="preserve">for plating check and corrugated bulkhead
</t>
        </r>
        <r>
          <rPr>
            <b/>
            <sz val="8"/>
            <color indexed="10"/>
            <rFont val="Tahoma"/>
            <family val="2"/>
          </rPr>
          <t>1.02</t>
        </r>
        <r>
          <rPr>
            <sz val="8"/>
            <color indexed="81"/>
            <rFont val="Tahoma"/>
            <family val="2"/>
          </rPr>
          <t xml:space="preserve"> for primary members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  <author>Ad VAN HOEVE</author>
    <author>bvandersluijs</author>
    <author>BvanderSluijs</author>
  </authors>
  <commentList>
    <comment ref="B6" authorId="0" shapeId="0" xr:uid="{96D7DB4B-A53E-4D57-A649-4BC4B82B1385}">
      <text>
        <r>
          <rPr>
            <b/>
            <sz val="8"/>
            <color indexed="81"/>
            <rFont val="Tahoma"/>
            <family val="2"/>
          </rPr>
          <t xml:space="preserve">steel: 1
aluminium: 2
stainless steel: 3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" authorId="1" shapeId="0" xr:uid="{635FE681-E7D1-4C64-AE37-461D32CE88A3}">
      <text>
        <r>
          <rPr>
            <sz val="9"/>
            <color indexed="81"/>
            <rFont val="Tahoma"/>
            <family val="2"/>
          </rPr>
          <t>shorter side</t>
        </r>
      </text>
    </comment>
    <comment ref="B10" authorId="2" shapeId="0" xr:uid="{C85D5D0C-626B-4373-A19C-9D6B607B2984}">
      <text>
        <r>
          <rPr>
            <b/>
            <sz val="8"/>
            <color indexed="81"/>
            <rFont val="Tahoma"/>
            <family val="2"/>
          </rPr>
          <t>longer side
longer side</t>
        </r>
      </text>
    </comment>
    <comment ref="B12" authorId="0" shapeId="0" xr:uid="{622216A2-A344-454F-94A3-C088AB503BE9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 xml:space="preserve">s </t>
        </r>
        <r>
          <rPr>
            <b/>
            <sz val="10"/>
            <color indexed="81"/>
            <rFont val="Arial"/>
            <family val="2"/>
          </rPr>
          <t>&lt; 0</t>
        </r>
        <r>
          <rPr>
            <b/>
            <sz val="10"/>
            <color indexed="81"/>
            <rFont val="Symbol"/>
            <family val="1"/>
            <charset val="2"/>
          </rPr>
          <t xml:space="preserve">
</t>
        </r>
      </text>
    </comment>
    <comment ref="B13" authorId="2" shapeId="0" xr:uid="{3E79AD03-3201-447F-9FFB-7F0DE2280141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>s</t>
        </r>
        <r>
          <rPr>
            <b/>
            <sz val="10"/>
            <color indexed="81"/>
            <rFont val="Arial"/>
            <family val="2"/>
          </rPr>
          <t xml:space="preserve"> &lt; 0</t>
        </r>
      </text>
    </comment>
    <comment ref="B16" authorId="3" shapeId="0" xr:uid="{3A95AE62-96A3-4919-8FE4-E28B569FDA44}">
      <text>
        <r>
          <rPr>
            <b/>
            <sz val="8"/>
            <color indexed="81"/>
            <rFont val="Tahoma"/>
            <family val="2"/>
          </rPr>
          <t>BvanderSluijs:</t>
        </r>
        <r>
          <rPr>
            <sz val="8"/>
            <color indexed="81"/>
            <rFont val="Tahoma"/>
            <family val="2"/>
          </rPr>
          <t xml:space="preserve">
1.02 for July 2011 rules</t>
        </r>
      </text>
    </comment>
    <comment ref="B17" authorId="3" shapeId="0" xr:uid="{5B1AC611-934F-47FC-AD5B-E6C3AFC2856D}">
      <text>
        <r>
          <rPr>
            <b/>
            <sz val="8"/>
            <color indexed="81"/>
            <rFont val="Tahoma"/>
            <family val="2"/>
          </rPr>
          <t>BvanderSluijs (July 2011 rules):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10"/>
            <rFont val="Tahoma"/>
            <family val="2"/>
          </rPr>
          <t xml:space="preserve">1.10 </t>
        </r>
        <r>
          <rPr>
            <sz val="8"/>
            <color indexed="81"/>
            <rFont val="Tahoma"/>
            <family val="2"/>
          </rPr>
          <t xml:space="preserve">for plating check and corrugated bulkhead
</t>
        </r>
        <r>
          <rPr>
            <b/>
            <sz val="8"/>
            <color indexed="10"/>
            <rFont val="Tahoma"/>
            <family val="2"/>
          </rPr>
          <t>1.02</t>
        </r>
        <r>
          <rPr>
            <sz val="8"/>
            <color indexed="81"/>
            <rFont val="Tahoma"/>
            <family val="2"/>
          </rPr>
          <t xml:space="preserve"> for primary members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  <author>Ad VAN HOEVE</author>
    <author>bvandersluijs</author>
    <author>BvanderSluijs</author>
  </authors>
  <commentList>
    <comment ref="B6" authorId="0" shapeId="0" xr:uid="{11F6BB85-5524-4A6F-9F72-7DB852BFA74E}">
      <text>
        <r>
          <rPr>
            <b/>
            <sz val="8"/>
            <color indexed="81"/>
            <rFont val="Tahoma"/>
            <family val="2"/>
          </rPr>
          <t xml:space="preserve">steel: 1
aluminium: 2
stainless steel: 3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" authorId="1" shapeId="0" xr:uid="{D53E711F-0543-41BB-9518-6320F075C8CF}">
      <text>
        <r>
          <rPr>
            <sz val="9"/>
            <color indexed="81"/>
            <rFont val="Tahoma"/>
            <family val="2"/>
          </rPr>
          <t>shorter side</t>
        </r>
      </text>
    </comment>
    <comment ref="B10" authorId="2" shapeId="0" xr:uid="{F67E06C1-0AE3-48E2-B7E8-4D62C7E1B3B3}">
      <text>
        <r>
          <rPr>
            <b/>
            <sz val="8"/>
            <color indexed="81"/>
            <rFont val="Tahoma"/>
            <family val="2"/>
          </rPr>
          <t>longer side
longer side</t>
        </r>
      </text>
    </comment>
    <comment ref="B12" authorId="0" shapeId="0" xr:uid="{4E6527B0-8ADB-4076-B4E7-DBF0DE381A52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 xml:space="preserve">s </t>
        </r>
        <r>
          <rPr>
            <b/>
            <sz val="10"/>
            <color indexed="81"/>
            <rFont val="Arial"/>
            <family val="2"/>
          </rPr>
          <t>&lt; 0</t>
        </r>
        <r>
          <rPr>
            <b/>
            <sz val="10"/>
            <color indexed="81"/>
            <rFont val="Symbol"/>
            <family val="1"/>
            <charset val="2"/>
          </rPr>
          <t xml:space="preserve">
</t>
        </r>
      </text>
    </comment>
    <comment ref="B13" authorId="2" shapeId="0" xr:uid="{D3140ED1-4DF4-4678-806D-B221DF62B5C2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>s</t>
        </r>
        <r>
          <rPr>
            <b/>
            <sz val="10"/>
            <color indexed="81"/>
            <rFont val="Arial"/>
            <family val="2"/>
          </rPr>
          <t xml:space="preserve"> &lt; 0</t>
        </r>
      </text>
    </comment>
    <comment ref="B16" authorId="3" shapeId="0" xr:uid="{13176AEB-7E2B-4CE3-B7CF-E0344C1FE466}">
      <text>
        <r>
          <rPr>
            <b/>
            <sz val="8"/>
            <color indexed="81"/>
            <rFont val="Tahoma"/>
            <family val="2"/>
          </rPr>
          <t>BvanderSluijs:</t>
        </r>
        <r>
          <rPr>
            <sz val="8"/>
            <color indexed="81"/>
            <rFont val="Tahoma"/>
            <family val="2"/>
          </rPr>
          <t xml:space="preserve">
1.02 for July 2011 rules</t>
        </r>
      </text>
    </comment>
    <comment ref="B17" authorId="3" shapeId="0" xr:uid="{D94D038A-FE65-4DA1-8139-BDE6FAE7E0CB}">
      <text>
        <r>
          <rPr>
            <b/>
            <sz val="8"/>
            <color indexed="81"/>
            <rFont val="Tahoma"/>
            <family val="2"/>
          </rPr>
          <t>BvanderSluijs (July 2011 rules):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10"/>
            <rFont val="Tahoma"/>
            <family val="2"/>
          </rPr>
          <t xml:space="preserve">1.10 </t>
        </r>
        <r>
          <rPr>
            <sz val="8"/>
            <color indexed="81"/>
            <rFont val="Tahoma"/>
            <family val="2"/>
          </rPr>
          <t xml:space="preserve">for plating check and corrugated bulkhead
</t>
        </r>
        <r>
          <rPr>
            <b/>
            <sz val="8"/>
            <color indexed="10"/>
            <rFont val="Tahoma"/>
            <family val="2"/>
          </rPr>
          <t>1.02</t>
        </r>
        <r>
          <rPr>
            <sz val="8"/>
            <color indexed="81"/>
            <rFont val="Tahoma"/>
            <family val="2"/>
          </rPr>
          <t xml:space="preserve"> for primary members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  <author>Ad VAN HOEVE</author>
    <author>bvandersluijs</author>
    <author>BvanderSluijs</author>
  </authors>
  <commentList>
    <comment ref="B6" authorId="0" shapeId="0" xr:uid="{AE60287E-8C9B-443D-83BB-CA2953ADE7B8}">
      <text>
        <r>
          <rPr>
            <b/>
            <sz val="8"/>
            <color indexed="81"/>
            <rFont val="Tahoma"/>
            <family val="2"/>
          </rPr>
          <t xml:space="preserve">steel: 1
aluminium: 2
stainless steel: 3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" authorId="1" shapeId="0" xr:uid="{59E94AE3-DE99-4E04-996D-515BF01594DB}">
      <text>
        <r>
          <rPr>
            <sz val="9"/>
            <color indexed="81"/>
            <rFont val="Tahoma"/>
            <family val="2"/>
          </rPr>
          <t>shorter side</t>
        </r>
      </text>
    </comment>
    <comment ref="B10" authorId="2" shapeId="0" xr:uid="{3F65EF5D-FFA3-4651-B305-7A0612303D39}">
      <text>
        <r>
          <rPr>
            <b/>
            <sz val="8"/>
            <color indexed="81"/>
            <rFont val="Tahoma"/>
            <family val="2"/>
          </rPr>
          <t>longer side
longer side</t>
        </r>
      </text>
    </comment>
    <comment ref="B12" authorId="0" shapeId="0" xr:uid="{08CD2C51-E82A-4B37-8132-C9AA3377CB59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 xml:space="preserve">s </t>
        </r>
        <r>
          <rPr>
            <b/>
            <sz val="10"/>
            <color indexed="81"/>
            <rFont val="Arial"/>
            <family val="2"/>
          </rPr>
          <t>&lt; 0</t>
        </r>
        <r>
          <rPr>
            <b/>
            <sz val="10"/>
            <color indexed="81"/>
            <rFont val="Symbol"/>
            <family val="1"/>
            <charset val="2"/>
          </rPr>
          <t xml:space="preserve">
</t>
        </r>
      </text>
    </comment>
    <comment ref="B13" authorId="2" shapeId="0" xr:uid="{1E2A72EA-C2EB-43AA-BA25-9B8DFA86B547}">
      <text>
        <r>
          <rPr>
            <b/>
            <sz val="10"/>
            <color indexed="81"/>
            <rFont val="Arial"/>
            <family val="2"/>
          </rPr>
          <t xml:space="preserve">Compression: </t>
        </r>
        <r>
          <rPr>
            <b/>
            <sz val="10"/>
            <color indexed="81"/>
            <rFont val="Symbol"/>
            <family val="1"/>
            <charset val="2"/>
          </rPr>
          <t>s</t>
        </r>
        <r>
          <rPr>
            <b/>
            <sz val="10"/>
            <color indexed="81"/>
            <rFont val="Arial"/>
            <family val="2"/>
          </rPr>
          <t xml:space="preserve"> &lt; 0</t>
        </r>
      </text>
    </comment>
    <comment ref="B16" authorId="3" shapeId="0" xr:uid="{2A20F90A-A4A2-4D5B-857E-F00AFEA86F33}">
      <text>
        <r>
          <rPr>
            <b/>
            <sz val="8"/>
            <color indexed="81"/>
            <rFont val="Tahoma"/>
            <family val="2"/>
          </rPr>
          <t>BvanderSluijs:</t>
        </r>
        <r>
          <rPr>
            <sz val="8"/>
            <color indexed="81"/>
            <rFont val="Tahoma"/>
            <family val="2"/>
          </rPr>
          <t xml:space="preserve">
1.02 for July 2011 rules</t>
        </r>
      </text>
    </comment>
    <comment ref="B17" authorId="3" shapeId="0" xr:uid="{C90AD297-56EF-449F-8FA8-ED51A44D68B3}">
      <text>
        <r>
          <rPr>
            <b/>
            <sz val="8"/>
            <color indexed="81"/>
            <rFont val="Tahoma"/>
            <family val="2"/>
          </rPr>
          <t>BvanderSluijs (July 2011 rules):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10"/>
            <rFont val="Tahoma"/>
            <family val="2"/>
          </rPr>
          <t xml:space="preserve">1.10 </t>
        </r>
        <r>
          <rPr>
            <sz val="8"/>
            <color indexed="81"/>
            <rFont val="Tahoma"/>
            <family val="2"/>
          </rPr>
          <t xml:space="preserve">for plating check and corrugated bulkhead
</t>
        </r>
        <r>
          <rPr>
            <b/>
            <sz val="8"/>
            <color indexed="10"/>
            <rFont val="Tahoma"/>
            <family val="2"/>
          </rPr>
          <t>1.02</t>
        </r>
        <r>
          <rPr>
            <sz val="8"/>
            <color indexed="81"/>
            <rFont val="Tahoma"/>
            <family val="2"/>
          </rPr>
          <t xml:space="preserve"> for primary members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  <author>BvanderSluijs</author>
  </authors>
  <commentList>
    <comment ref="B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 xml:space="preserve">steel: 1
aluminium: 2
stainless steel: 3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3" authorId="1" shapeId="0" xr:uid="{00000000-0006-0000-0400-000002000000}">
      <text>
        <r>
          <rPr>
            <b/>
            <sz val="8"/>
            <color indexed="81"/>
            <rFont val="Tahoma"/>
            <family val="2"/>
          </rPr>
          <t>BvanderSluijs:</t>
        </r>
        <r>
          <rPr>
            <sz val="8"/>
            <color indexed="81"/>
            <rFont val="Tahoma"/>
            <family val="2"/>
          </rPr>
          <t xml:space="preserve">
1.02 for July 2011 rules</t>
        </r>
      </text>
    </comment>
    <comment ref="B14" authorId="1" shapeId="0" xr:uid="{00000000-0006-0000-0400-000003000000}">
      <text>
        <r>
          <rPr>
            <b/>
            <sz val="8"/>
            <color indexed="81"/>
            <rFont val="Tahoma"/>
            <family val="2"/>
          </rPr>
          <t xml:space="preserve">BvanderSluijs (July 2011 rules):
</t>
        </r>
        <r>
          <rPr>
            <b/>
            <sz val="8"/>
            <color indexed="10"/>
            <rFont val="Tahoma"/>
            <family val="2"/>
          </rPr>
          <t>1.10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 xml:space="preserve">for plating check and corrugated bulkhead
</t>
        </r>
        <r>
          <rPr>
            <b/>
            <sz val="8"/>
            <color indexed="10"/>
            <rFont val="Tahoma"/>
            <family val="2"/>
          </rPr>
          <t>1.02</t>
        </r>
        <r>
          <rPr>
            <sz val="8"/>
            <color indexed="81"/>
            <rFont val="Tahoma"/>
            <family val="2"/>
          </rPr>
          <t xml:space="preserve"> for primary members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</authors>
  <commentList>
    <comment ref="B6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 xml:space="preserve">1 : steel
2: aluminium
3: stainless steel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7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 xml:space="preserve">1: hollow tubular
2: solid tubular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1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1: both ends fixed
2: one end fixed. One end pinned
3: both ends pinned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</authors>
  <commentList>
    <comment ref="B6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 xml:space="preserve">1 : steel
2: aluminium
3: stainless steel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4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1: both ends fixed
2: one end fixed. One end pinned
3: both ends pinned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</authors>
  <commentList>
    <comment ref="B6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 xml:space="preserve">1 : steel
2: aluminium
3: stainless steel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2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>1: both ends fixed
2: one end fixed. One end pinned
3: both ends pinned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NDaniels</author>
  </authors>
  <commentList>
    <comment ref="B6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 xml:space="preserve">1 : steel
2: aluminium
3: stainless steel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0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1: both ends fixed
2: one end fixed. One end pinned
3: both ends pinned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 VAN HOEVE</author>
  </authors>
  <commentList>
    <comment ref="B6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1: steel
2: aluminium
3: stainless steel
</t>
        </r>
      </text>
    </comment>
    <comment ref="B11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see picture on the right for several typical cases.</t>
        </r>
      </text>
    </comment>
  </commentList>
</comments>
</file>

<file path=xl/sharedStrings.xml><?xml version="1.0" encoding="utf-8"?>
<sst xmlns="http://schemas.openxmlformats.org/spreadsheetml/2006/main" count="1014" uniqueCount="176">
  <si>
    <t>E</t>
  </si>
  <si>
    <t>n</t>
  </si>
  <si>
    <t>a</t>
  </si>
  <si>
    <t>b</t>
  </si>
  <si>
    <t>e</t>
  </si>
  <si>
    <t>y</t>
  </si>
  <si>
    <t>dimension</t>
  </si>
  <si>
    <t>value</t>
  </si>
  <si>
    <t>Data</t>
  </si>
  <si>
    <t>t</t>
  </si>
  <si>
    <t>material</t>
  </si>
  <si>
    <t>K1'</t>
  </si>
  <si>
    <t>K1"</t>
  </si>
  <si>
    <t>Material</t>
  </si>
  <si>
    <t>type</t>
  </si>
  <si>
    <t>d</t>
  </si>
  <si>
    <t>l</t>
  </si>
  <si>
    <t>boundary condition</t>
  </si>
  <si>
    <t>F</t>
  </si>
  <si>
    <t>Results</t>
  </si>
  <si>
    <t>s</t>
  </si>
  <si>
    <t>A</t>
  </si>
  <si>
    <t>I</t>
  </si>
  <si>
    <t>f</t>
  </si>
  <si>
    <t>Date</t>
  </si>
  <si>
    <t>Revision</t>
  </si>
  <si>
    <t>Name</t>
  </si>
  <si>
    <t>Modifications</t>
  </si>
  <si>
    <t>v1</t>
  </si>
  <si>
    <t>B.R. van der Sluijs</t>
  </si>
  <si>
    <t>Initiation of version 1. This tool needs to be validated still</t>
  </si>
  <si>
    <t>v2</t>
  </si>
  <si>
    <t>Correction of property calculation of solid tubulars (bug)</t>
  </si>
  <si>
    <t xml:space="preserve">Buckling of flat panels </t>
  </si>
  <si>
    <r>
      <t>s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</si>
  <si>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vertAlign val="subscript"/>
        <sz val="10"/>
        <rFont val="Arial"/>
        <family val="2"/>
      </rPr>
      <t>2</t>
    </r>
    <r>
      <rPr>
        <sz val="10"/>
        <rFont val="Arial"/>
        <family val="2"/>
      </rPr>
      <t/>
    </r>
  </si>
  <si>
    <r>
      <t>R</t>
    </r>
    <r>
      <rPr>
        <b/>
        <vertAlign val="subscript"/>
        <sz val="10"/>
        <rFont val="Arial"/>
        <family val="2"/>
      </rPr>
      <t>eH</t>
    </r>
  </si>
  <si>
    <r>
      <t>g</t>
    </r>
    <r>
      <rPr>
        <b/>
        <vertAlign val="subscript"/>
        <sz val="10"/>
        <rFont val="Arial"/>
        <family val="2"/>
      </rPr>
      <t>m</t>
    </r>
  </si>
  <si>
    <r>
      <t>g</t>
    </r>
    <r>
      <rPr>
        <b/>
        <vertAlign val="subscript"/>
        <sz val="10"/>
        <rFont val="Arial"/>
        <family val="2"/>
      </rPr>
      <t>R</t>
    </r>
  </si>
  <si>
    <r>
      <t>K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</si>
  <si>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vertAlign val="subscript"/>
        <sz val="10"/>
        <rFont val="Arial"/>
        <family val="2"/>
      </rPr>
      <t>e</t>
    </r>
  </si>
  <si>
    <r>
      <t>s</t>
    </r>
    <r>
      <rPr>
        <b/>
        <vertAlign val="subscript"/>
        <sz val="10"/>
        <rFont val="Arial"/>
        <family val="2"/>
      </rPr>
      <t>c</t>
    </r>
  </si>
  <si>
    <r>
      <t>s</t>
    </r>
    <r>
      <rPr>
        <b/>
        <vertAlign val="subscript"/>
        <sz val="10"/>
        <rFont val="Arial"/>
        <family val="2"/>
      </rPr>
      <t>all</t>
    </r>
  </si>
  <si>
    <t>Parameter</t>
  </si>
  <si>
    <t>Stiffening</t>
  </si>
  <si>
    <t>Dimension</t>
  </si>
  <si>
    <t>Definitions</t>
  </si>
  <si>
    <t>Compression without shear</t>
  </si>
  <si>
    <t>Shear</t>
  </si>
  <si>
    <t>Pt B, Ch 7, Sec 1, [5.1.2] &amp; [5.3.1]</t>
  </si>
  <si>
    <t>Pt B, Ch 7, Sec 1, [5.1.3] &amp; [5.3.2]</t>
  </si>
  <si>
    <r>
      <t>t</t>
    </r>
    <r>
      <rPr>
        <b/>
        <vertAlign val="subscript"/>
        <sz val="10"/>
        <rFont val="Symbol"/>
        <family val="1"/>
        <charset val="2"/>
      </rPr>
      <t>1</t>
    </r>
  </si>
  <si>
    <r>
      <t>R</t>
    </r>
    <r>
      <rPr>
        <b/>
        <vertAlign val="subscript"/>
        <sz val="10"/>
        <rFont val="Arial"/>
        <family val="2"/>
      </rPr>
      <t>eh</t>
    </r>
  </si>
  <si>
    <r>
      <t>g</t>
    </r>
    <r>
      <rPr>
        <b/>
        <vertAlign val="subscript"/>
        <sz val="10"/>
        <rFont val="Arial"/>
        <family val="2"/>
      </rPr>
      <t>r</t>
    </r>
  </si>
  <si>
    <r>
      <t>K</t>
    </r>
    <r>
      <rPr>
        <b/>
        <vertAlign val="subscript"/>
        <sz val="10"/>
        <rFont val="Arial"/>
        <family val="2"/>
      </rPr>
      <t>2</t>
    </r>
  </si>
  <si>
    <r>
      <t>t</t>
    </r>
    <r>
      <rPr>
        <b/>
        <vertAlign val="subscript"/>
        <sz val="10"/>
        <rFont val="Arial"/>
        <family val="2"/>
      </rPr>
      <t>e</t>
    </r>
  </si>
  <si>
    <r>
      <t>t</t>
    </r>
    <r>
      <rPr>
        <b/>
        <vertAlign val="subscript"/>
        <sz val="10"/>
        <rFont val="Arial"/>
        <family val="2"/>
      </rPr>
      <t>c</t>
    </r>
  </si>
  <si>
    <r>
      <t>t</t>
    </r>
    <r>
      <rPr>
        <b/>
        <vertAlign val="subscript"/>
        <sz val="10"/>
        <rFont val="Arial"/>
        <family val="2"/>
      </rPr>
      <t>all</t>
    </r>
  </si>
  <si>
    <t>Shear buckling for plane panels</t>
  </si>
  <si>
    <t>v3</t>
  </si>
  <si>
    <r>
      <t>s</t>
    </r>
    <r>
      <rPr>
        <vertAlign val="subscript"/>
        <sz val="10"/>
        <rFont val="Arial"/>
        <family val="2"/>
      </rPr>
      <t>E,1</t>
    </r>
  </si>
  <si>
    <r>
      <t>s</t>
    </r>
    <r>
      <rPr>
        <b/>
        <vertAlign val="subscript"/>
        <sz val="10"/>
        <rFont val="Arial"/>
        <family val="2"/>
      </rPr>
      <t>c,B</t>
    </r>
  </si>
  <si>
    <t>Column buckling of tubulars</t>
  </si>
  <si>
    <t>-</t>
  </si>
  <si>
    <t>mm</t>
  </si>
  <si>
    <t>m</t>
  </si>
  <si>
    <r>
      <t>N/mm</t>
    </r>
    <r>
      <rPr>
        <vertAlign val="superscript"/>
        <sz val="10"/>
        <rFont val="Arial"/>
        <family val="2"/>
      </rPr>
      <t>2</t>
    </r>
  </si>
  <si>
    <t>kN</t>
  </si>
  <si>
    <r>
      <t>cm</t>
    </r>
    <r>
      <rPr>
        <vertAlign val="superscript"/>
        <sz val="10"/>
        <rFont val="Arial"/>
        <family val="2"/>
      </rPr>
      <t>2</t>
    </r>
  </si>
  <si>
    <r>
      <t>cm</t>
    </r>
    <r>
      <rPr>
        <vertAlign val="superscript"/>
        <sz val="10"/>
        <rFont val="Arial"/>
        <family val="2"/>
      </rPr>
      <t>4</t>
    </r>
  </si>
  <si>
    <t>Pillar buckling</t>
  </si>
  <si>
    <t>Pt B, Ch 7, Sec 3, [6.2]</t>
  </si>
  <si>
    <t>Both ends fixed</t>
  </si>
  <si>
    <t>One end fixed, one end pinned</t>
  </si>
  <si>
    <t>Both ends pinned</t>
  </si>
  <si>
    <t>Buckling of built-up pillars</t>
  </si>
  <si>
    <r>
      <t>t</t>
    </r>
    <r>
      <rPr>
        <b/>
        <vertAlign val="subscript"/>
        <sz val="10"/>
        <rFont val="Arial"/>
        <family val="2"/>
      </rPr>
      <t>f,2</t>
    </r>
  </si>
  <si>
    <r>
      <t>b</t>
    </r>
    <r>
      <rPr>
        <b/>
        <vertAlign val="subscript"/>
        <sz val="10"/>
        <rFont val="Arial"/>
        <family val="2"/>
      </rPr>
      <t>f,2</t>
    </r>
  </si>
  <si>
    <r>
      <t>t</t>
    </r>
    <r>
      <rPr>
        <b/>
        <vertAlign val="subscript"/>
        <sz val="10"/>
        <rFont val="Arial"/>
        <family val="2"/>
      </rPr>
      <t>w</t>
    </r>
  </si>
  <si>
    <r>
      <t>h</t>
    </r>
    <r>
      <rPr>
        <b/>
        <vertAlign val="subscript"/>
        <sz val="10"/>
        <rFont val="Arial"/>
        <family val="2"/>
      </rPr>
      <t>w</t>
    </r>
  </si>
  <si>
    <r>
      <t>t</t>
    </r>
    <r>
      <rPr>
        <b/>
        <vertAlign val="subscript"/>
        <sz val="10"/>
        <rFont val="Arial"/>
        <family val="2"/>
      </rPr>
      <t>f,1</t>
    </r>
  </si>
  <si>
    <r>
      <t>b</t>
    </r>
    <r>
      <rPr>
        <b/>
        <vertAlign val="subscript"/>
        <sz val="10"/>
        <rFont val="Arial"/>
        <family val="2"/>
      </rPr>
      <t>f,1</t>
    </r>
  </si>
  <si>
    <r>
      <t>I</t>
    </r>
    <r>
      <rPr>
        <b/>
        <vertAlign val="subscript"/>
        <sz val="10"/>
        <rFont val="Arial"/>
        <family val="2"/>
      </rPr>
      <t>xx</t>
    </r>
  </si>
  <si>
    <r>
      <t>I</t>
    </r>
    <r>
      <rPr>
        <b/>
        <vertAlign val="subscript"/>
        <sz val="10"/>
        <rFont val="Arial"/>
        <family val="2"/>
      </rPr>
      <t>yy</t>
    </r>
  </si>
  <si>
    <t>cm4</t>
  </si>
  <si>
    <t>Column buckling check</t>
  </si>
  <si>
    <t>Torsional buckling check</t>
  </si>
  <si>
    <r>
      <t>I</t>
    </r>
    <r>
      <rPr>
        <b/>
        <vertAlign val="subscript"/>
        <sz val="10"/>
        <rFont val="Arial"/>
        <family val="2"/>
      </rPr>
      <t>t</t>
    </r>
  </si>
  <si>
    <r>
      <t>I</t>
    </r>
    <r>
      <rPr>
        <b/>
        <vertAlign val="subscript"/>
        <sz val="10"/>
        <rFont val="Arial"/>
        <family val="2"/>
      </rPr>
      <t>p</t>
    </r>
  </si>
  <si>
    <r>
      <t>I</t>
    </r>
    <r>
      <rPr>
        <b/>
        <vertAlign val="subscript"/>
        <sz val="10"/>
        <rFont val="Arial"/>
        <family val="2"/>
      </rPr>
      <t>w</t>
    </r>
  </si>
  <si>
    <t>h</t>
  </si>
  <si>
    <t>cm6</t>
  </si>
  <si>
    <t>Local buckling</t>
  </si>
  <si>
    <t>Local buckling check</t>
  </si>
  <si>
    <r>
      <t>s</t>
    </r>
    <r>
      <rPr>
        <vertAlign val="subscript"/>
        <sz val="10"/>
        <rFont val="Arial"/>
        <family val="2"/>
      </rPr>
      <t>E,2</t>
    </r>
  </si>
  <si>
    <r>
      <t>s</t>
    </r>
    <r>
      <rPr>
        <b/>
        <vertAlign val="subscript"/>
        <sz val="10"/>
        <rFont val="Arial"/>
        <family val="2"/>
      </rPr>
      <t>c,T</t>
    </r>
  </si>
  <si>
    <r>
      <t>s</t>
    </r>
    <r>
      <rPr>
        <vertAlign val="subscript"/>
        <sz val="10"/>
        <rFont val="Arial"/>
        <family val="2"/>
      </rPr>
      <t>E,3</t>
    </r>
  </si>
  <si>
    <r>
      <t>s</t>
    </r>
    <r>
      <rPr>
        <b/>
        <vertAlign val="subscript"/>
        <sz val="10"/>
        <rFont val="Arial"/>
        <family val="2"/>
      </rPr>
      <t>c,L</t>
    </r>
  </si>
  <si>
    <r>
      <t>g</t>
    </r>
    <r>
      <rPr>
        <b/>
        <vertAlign val="subscript"/>
        <sz val="10"/>
        <rFont val="Arial"/>
        <family val="2"/>
      </rPr>
      <t>r</t>
    </r>
    <r>
      <rPr>
        <sz val="10"/>
        <rFont val="Arial"/>
        <family val="2"/>
      </rPr>
      <t xml:space="preserve">    </t>
    </r>
    <r>
      <rPr>
        <i/>
        <sz val="10"/>
        <rFont val="Arial"/>
        <family val="2"/>
      </rPr>
      <t>Column buckling</t>
    </r>
    <r>
      <rPr>
        <sz val="10"/>
        <rFont val="Arial"/>
        <family val="2"/>
      </rPr>
      <t xml:space="preserve"> </t>
    </r>
    <r>
      <rPr>
        <b/>
        <sz val="10"/>
        <rFont val="Symbol"/>
        <family val="1"/>
        <charset val="2"/>
      </rPr>
      <t/>
    </r>
  </si>
  <si>
    <t>Torsional buckling</t>
  </si>
  <si>
    <t>Buckling of hollow rectangular pillars</t>
  </si>
  <si>
    <r>
      <t>t</t>
    </r>
    <r>
      <rPr>
        <b/>
        <vertAlign val="subscript"/>
        <sz val="10"/>
        <rFont val="Arial"/>
        <family val="2"/>
      </rPr>
      <t>1</t>
    </r>
  </si>
  <si>
    <r>
      <t>t</t>
    </r>
    <r>
      <rPr>
        <b/>
        <vertAlign val="subscript"/>
        <sz val="10"/>
        <rFont val="Arial"/>
        <family val="2"/>
      </rPr>
      <t>2</t>
    </r>
  </si>
  <si>
    <t>v4</t>
  </si>
  <si>
    <t>Added two sheets: buckling of built-up pillars and buckling of rectangular pillars</t>
  </si>
  <si>
    <t>Changed some calculations for user-friendlyness. 
Resistance factor for column buckling has been kept to 2 (i.s.o the allowed 1.15)!</t>
  </si>
  <si>
    <t>Column buckling of pillars of general cross section</t>
  </si>
  <si>
    <r>
      <t>I</t>
    </r>
    <r>
      <rPr>
        <b/>
        <vertAlign val="subscript"/>
        <sz val="10"/>
        <rFont val="Arial"/>
        <family val="2"/>
      </rPr>
      <t>min</t>
    </r>
  </si>
  <si>
    <t>Geometric check</t>
  </si>
  <si>
    <t>Buckling check</t>
  </si>
  <si>
    <t>v5</t>
  </si>
  <si>
    <t>Deleted the poisson's ratio entry for pillar buckling. Adjusted the general pillar sheet.</t>
  </si>
  <si>
    <t>Profile type</t>
  </si>
  <si>
    <t>Flat bar</t>
  </si>
  <si>
    <t>Bulb</t>
  </si>
  <si>
    <t>Angle or T</t>
  </si>
  <si>
    <t>Primary</t>
  </si>
  <si>
    <t>Hollow tubular</t>
  </si>
  <si>
    <t>Solid tubular</t>
  </si>
  <si>
    <t>Type</t>
  </si>
  <si>
    <t>v6</t>
  </si>
  <si>
    <t>OFFICIAL VALIDATION OF SHEET</t>
  </si>
  <si>
    <t>v7</t>
  </si>
  <si>
    <t>Removed bug: cell protection for rectangular pillars</t>
  </si>
  <si>
    <t>J.C.C. de Korte</t>
  </si>
  <si>
    <t>Checked for compliance with latest rules, July 2015.</t>
  </si>
  <si>
    <t>Rule reference:</t>
  </si>
  <si>
    <t>Scope of tool:</t>
  </si>
  <si>
    <t>Notes:</t>
  </si>
  <si>
    <t>Tool version:</t>
  </si>
  <si>
    <t>Colour legend</t>
  </si>
  <si>
    <t>Author:</t>
  </si>
  <si>
    <t>Title/header</t>
  </si>
  <si>
    <t>Validation date:</t>
  </si>
  <si>
    <t>Description</t>
  </si>
  <si>
    <t>Input</t>
  </si>
  <si>
    <t>Calculation value</t>
  </si>
  <si>
    <t>output/result cell</t>
  </si>
  <si>
    <t>Buckling</t>
  </si>
  <si>
    <t>v8</t>
  </si>
  <si>
    <t>Password: dpo</t>
  </si>
  <si>
    <t>password: dpo</t>
  </si>
  <si>
    <t>V9.0</t>
  </si>
  <si>
    <t>A.A. van Hoeve</t>
  </si>
  <si>
    <t xml:space="preserve">Multi axial compression and shear of flat panels </t>
  </si>
  <si>
    <r>
      <t>s</t>
    </r>
    <r>
      <rPr>
        <b/>
        <vertAlign val="subscript"/>
        <sz val="10"/>
        <rFont val="Arial"/>
        <family val="2"/>
      </rPr>
      <t>c,b</t>
    </r>
  </si>
  <si>
    <t>β</t>
  </si>
  <si>
    <r>
      <t>s</t>
    </r>
    <r>
      <rPr>
        <b/>
        <vertAlign val="subscript"/>
        <sz val="10"/>
        <rFont val="Arial"/>
        <family val="2"/>
      </rPr>
      <t>c,a</t>
    </r>
  </si>
  <si>
    <t>N/mm2</t>
  </si>
  <si>
    <t>K2</t>
  </si>
  <si>
    <r>
      <rPr>
        <b/>
        <sz val="10"/>
        <rFont val="Calibri"/>
        <family val="2"/>
      </rPr>
      <t>τ</t>
    </r>
    <r>
      <rPr>
        <b/>
        <sz val="8"/>
        <rFont val="Symbol"/>
        <family val="1"/>
        <charset val="2"/>
      </rPr>
      <t>E</t>
    </r>
  </si>
  <si>
    <t>τc</t>
  </si>
  <si>
    <t>sa</t>
  </si>
  <si>
    <t>sb</t>
  </si>
  <si>
    <t>τ</t>
  </si>
  <si>
    <r>
      <t>s</t>
    </r>
    <r>
      <rPr>
        <b/>
        <vertAlign val="subscript"/>
        <sz val="10"/>
        <rFont val="Arial"/>
        <family val="2"/>
      </rPr>
      <t>comb</t>
    </r>
  </si>
  <si>
    <t>cm^3</t>
  </si>
  <si>
    <t>wp</t>
  </si>
  <si>
    <t>Φ</t>
  </si>
  <si>
    <t>cm</t>
  </si>
  <si>
    <t>kNm</t>
  </si>
  <si>
    <t>M</t>
  </si>
  <si>
    <t>v9</t>
  </si>
  <si>
    <t>Column buckling of pillars of general cross section under compression and bending</t>
  </si>
  <si>
    <t>Rules for steel ship, January 2018</t>
  </si>
  <si>
    <t>Added two sheets: multi axial plate bending and combined bending and compression for pillars. Jan 2018 amendments</t>
  </si>
  <si>
    <t>Bug reporting sheet</t>
  </si>
  <si>
    <t>Tool:</t>
  </si>
  <si>
    <t>Tool version</t>
  </si>
  <si>
    <t>Name + LPO</t>
  </si>
  <si>
    <t>Description of found bug</t>
  </si>
  <si>
    <t>23(Amend)</t>
    <phoneticPr fontId="43" type="noConversion"/>
  </si>
  <si>
    <t>27(Amend)</t>
    <phoneticPr fontId="43" type="noConversion"/>
  </si>
  <si>
    <t>19(Amend)</t>
    <phoneticPr fontId="43" type="noConversion"/>
  </si>
  <si>
    <t>52(Amend)</t>
    <phoneticPr fontId="43" type="noConversion"/>
  </si>
  <si>
    <t>53(Amend)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</si>
</sst>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-&quot;fl&quot;\ * #,##0.00_-;_-&quot;fl&quot;\ * #,##0.00\-;_-&quot;fl&quot;\ * &quot;-&quot;??_-;_-@_-"/>
    <numFmt numFmtId="177" formatCode="0.0"/>
    <numFmt numFmtId="178" formatCode="0.000"/>
    <numFmt numFmtId="179" formatCode="0.0000"/>
    <numFmt numFmtId="180" formatCode="0.0E+00"/>
    <numFmt numFmtId="181" formatCode="0.000000000"/>
  </numFmts>
  <fonts count="44" x14ac:knownFonts="1">
    <font>
      <sz val="10"/>
      <name val="Arial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0"/>
      <color indexed="16"/>
      <name val="Symbol"/>
      <family val="1"/>
      <charset val="2"/>
    </font>
    <font>
      <b/>
      <sz val="10"/>
      <color indexed="16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16"/>
      <name val="Arial"/>
      <family val="2"/>
    </font>
    <font>
      <sz val="10"/>
      <color indexed="16"/>
      <name val="Arial"/>
      <family val="2"/>
    </font>
    <font>
      <b/>
      <sz val="10"/>
      <color indexed="60"/>
      <name val="Arial"/>
      <family val="2"/>
    </font>
    <font>
      <i/>
      <sz val="10"/>
      <color indexed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Symbol"/>
      <family val="1"/>
      <charset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1"/>
      <name val="Arial"/>
      <family val="2"/>
    </font>
    <font>
      <b/>
      <sz val="10"/>
      <color indexed="81"/>
      <name val="Symbol"/>
      <family val="1"/>
      <charset val="2"/>
    </font>
    <font>
      <i/>
      <sz val="10"/>
      <name val="Arial"/>
      <family val="2"/>
    </font>
    <font>
      <b/>
      <vertAlign val="subscript"/>
      <sz val="10"/>
      <name val="Symbol"/>
      <family val="1"/>
      <charset val="2"/>
    </font>
    <font>
      <vertAlign val="subscript"/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10"/>
      <name val="Tahoma"/>
      <family val="2"/>
    </font>
    <font>
      <sz val="8"/>
      <color indexed="10"/>
      <name val="Tahoma"/>
      <family val="2"/>
    </font>
    <font>
      <b/>
      <sz val="14"/>
      <color indexed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6"/>
      <color indexed="10"/>
      <name val="Arial"/>
      <family val="2"/>
    </font>
    <font>
      <b/>
      <sz val="12"/>
      <name val="Arial"/>
      <family val="2"/>
    </font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Symbol"/>
      <family val="1"/>
      <charset val="2"/>
    </font>
    <font>
      <sz val="14"/>
      <color indexed="12"/>
      <name val="Arial"/>
      <family val="2"/>
    </font>
    <font>
      <sz val="14"/>
      <name val="Arial"/>
      <family val="2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176" fontId="1" fillId="0" borderId="0" applyFont="0" applyFill="0" applyBorder="0" applyAlignment="0" applyProtection="0"/>
    <xf numFmtId="0" fontId="36" fillId="11" borderId="0" applyNumberFormat="0" applyBorder="0" applyAlignment="0" applyProtection="0"/>
    <xf numFmtId="0" fontId="13" fillId="0" borderId="0"/>
  </cellStyleXfs>
  <cellXfs count="371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9" fillId="2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10" fillId="2" borderId="0" xfId="0" applyFont="1" applyFill="1" applyBorder="1"/>
    <xf numFmtId="0" fontId="7" fillId="2" borderId="0" xfId="0" applyFont="1" applyFill="1" applyBorder="1"/>
    <xf numFmtId="0" fontId="8" fillId="0" borderId="0" xfId="0" applyFont="1" applyFill="1" applyBorder="1"/>
    <xf numFmtId="0" fontId="4" fillId="2" borderId="0" xfId="0" applyFont="1" applyFill="1" applyBorder="1" applyAlignment="1">
      <alignment horizontal="right"/>
    </xf>
    <xf numFmtId="176" fontId="7" fillId="2" borderId="0" xfId="5" applyFont="1" applyFill="1" applyBorder="1"/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 applyProtection="1">
      <alignment horizontal="right" vertical="center"/>
    </xf>
    <xf numFmtId="0" fontId="8" fillId="0" borderId="0" xfId="0" applyFont="1" applyFill="1" applyBorder="1" applyAlignment="1">
      <alignment horizontal="left"/>
    </xf>
    <xf numFmtId="0" fontId="0" fillId="3" borderId="0" xfId="0" applyFill="1"/>
    <xf numFmtId="0" fontId="0" fillId="2" borderId="0" xfId="0" applyFill="1" applyBorder="1"/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177" fontId="8" fillId="2" borderId="0" xfId="0" applyNumberFormat="1" applyFont="1" applyFill="1" applyBorder="1"/>
    <xf numFmtId="0" fontId="2" fillId="2" borderId="0" xfId="0" applyFont="1" applyFill="1" applyBorder="1" applyAlignment="1">
      <alignment horizontal="right"/>
    </xf>
    <xf numFmtId="1" fontId="8" fillId="2" borderId="0" xfId="0" applyNumberFormat="1" applyFont="1" applyFill="1" applyBorder="1"/>
    <xf numFmtId="0" fontId="2" fillId="2" borderId="0" xfId="0" applyFont="1" applyFill="1" applyBorder="1" applyAlignment="1" applyProtection="1">
      <alignment horizontal="right" vertical="center"/>
    </xf>
    <xf numFmtId="0" fontId="8" fillId="2" borderId="0" xfId="0" applyFont="1" applyFill="1" applyBorder="1" applyAlignment="1">
      <alignment horizontal="left"/>
    </xf>
    <xf numFmtId="177" fontId="7" fillId="2" borderId="0" xfId="0" applyNumberFormat="1" applyFont="1" applyFill="1" applyBorder="1"/>
    <xf numFmtId="1" fontId="7" fillId="2" borderId="0" xfId="0" applyNumberFormat="1" applyFont="1" applyFill="1" applyBorder="1"/>
    <xf numFmtId="0" fontId="11" fillId="0" borderId="1" xfId="0" applyFont="1" applyBorder="1"/>
    <xf numFmtId="0" fontId="11" fillId="0" borderId="2" xfId="0" applyFont="1" applyBorder="1"/>
    <xf numFmtId="0" fontId="11" fillId="0" borderId="3" xfId="0" applyFont="1" applyBorder="1"/>
    <xf numFmtId="14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5" xfId="0" applyNumberFormat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49" fontId="0" fillId="0" borderId="5" xfId="0" applyNumberFormat="1" applyBorder="1" applyAlignment="1">
      <alignment wrapText="1"/>
    </xf>
    <xf numFmtId="0" fontId="0" fillId="0" borderId="6" xfId="0" applyBorder="1"/>
    <xf numFmtId="0" fontId="0" fillId="0" borderId="7" xfId="0" applyBorder="1"/>
    <xf numFmtId="49" fontId="0" fillId="0" borderId="8" xfId="0" applyNumberFormat="1" applyBorder="1" applyAlignment="1">
      <alignment wrapText="1"/>
    </xf>
    <xf numFmtId="14" fontId="0" fillId="0" borderId="4" xfId="0" applyNumberFormat="1" applyBorder="1"/>
    <xf numFmtId="49" fontId="0" fillId="0" borderId="5" xfId="0" applyNumberFormat="1" applyBorder="1" applyAlignment="1">
      <alignment horizont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vertical="center"/>
    </xf>
    <xf numFmtId="0" fontId="13" fillId="4" borderId="5" xfId="0" applyFont="1" applyFill="1" applyBorder="1" applyAlignment="1">
      <alignment vertical="center"/>
    </xf>
    <xf numFmtId="0" fontId="11" fillId="4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 applyProtection="1">
      <alignment horizontal="right" vertical="center"/>
      <protection locked="0"/>
    </xf>
    <xf numFmtId="0" fontId="11" fillId="4" borderId="11" xfId="0" applyFont="1" applyFill="1" applyBorder="1" applyAlignment="1">
      <alignment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right" vertical="center"/>
    </xf>
    <xf numFmtId="0" fontId="13" fillId="0" borderId="13" xfId="0" applyNumberFormat="1" applyFont="1" applyFill="1" applyBorder="1" applyAlignment="1" applyProtection="1">
      <alignment horizontal="right" vertical="center"/>
      <protection locked="0"/>
    </xf>
    <xf numFmtId="0" fontId="13" fillId="4" borderId="14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horizontal="right" vertical="center"/>
    </xf>
    <xf numFmtId="0" fontId="16" fillId="4" borderId="15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right" vertical="center"/>
    </xf>
    <xf numFmtId="177" fontId="18" fillId="0" borderId="16" xfId="0" applyNumberFormat="1" applyFont="1" applyFill="1" applyBorder="1" applyAlignment="1" applyProtection="1">
      <alignment horizontal="right" vertical="center"/>
      <protection locked="0"/>
    </xf>
    <xf numFmtId="0" fontId="18" fillId="4" borderId="15" xfId="0" applyFont="1" applyFill="1" applyBorder="1" applyAlignment="1">
      <alignment horizontal="left" vertical="center"/>
    </xf>
    <xf numFmtId="178" fontId="18" fillId="0" borderId="16" xfId="0" applyNumberFormat="1" applyFont="1" applyFill="1" applyBorder="1" applyAlignment="1" applyProtection="1">
      <alignment horizontal="right" vertical="center"/>
      <protection locked="0"/>
    </xf>
    <xf numFmtId="0" fontId="11" fillId="4" borderId="4" xfId="0" applyFont="1" applyFill="1" applyBorder="1" applyAlignment="1">
      <alignment horizontal="right" vertical="center"/>
    </xf>
    <xf numFmtId="0" fontId="13" fillId="0" borderId="16" xfId="0" applyFont="1" applyFill="1" applyBorder="1" applyAlignment="1" applyProtection="1">
      <alignment horizontal="right" vertical="center"/>
      <protection locked="0"/>
    </xf>
    <xf numFmtId="0" fontId="13" fillId="4" borderId="15" xfId="0" applyFont="1" applyFill="1" applyBorder="1" applyAlignment="1">
      <alignment horizontal="left" vertical="center"/>
    </xf>
    <xf numFmtId="2" fontId="16" fillId="0" borderId="16" xfId="0" applyNumberFormat="1" applyFont="1" applyFill="1" applyBorder="1" applyAlignment="1" applyProtection="1">
      <alignment horizontal="right" vertical="center"/>
      <protection locked="0"/>
    </xf>
    <xf numFmtId="0" fontId="18" fillId="0" borderId="17" xfId="0" applyFont="1" applyFill="1" applyBorder="1" applyAlignment="1" applyProtection="1">
      <alignment horizontal="right" vertical="center"/>
      <protection locked="0"/>
    </xf>
    <xf numFmtId="0" fontId="15" fillId="4" borderId="18" xfId="0" applyFont="1" applyFill="1" applyBorder="1" applyAlignment="1">
      <alignment horizontal="right" vertical="center"/>
    </xf>
    <xf numFmtId="0" fontId="15" fillId="4" borderId="19" xfId="0" applyFont="1" applyFill="1" applyBorder="1" applyAlignment="1">
      <alignment horizontal="right" vertical="center"/>
    </xf>
    <xf numFmtId="0" fontId="16" fillId="4" borderId="20" xfId="0" applyFont="1" applyFill="1" applyBorder="1" applyAlignment="1">
      <alignment horizontal="left" vertical="center"/>
    </xf>
    <xf numFmtId="1" fontId="13" fillId="4" borderId="13" xfId="0" applyNumberFormat="1" applyFont="1" applyFill="1" applyBorder="1" applyAlignment="1">
      <alignment horizontal="right" vertical="center"/>
    </xf>
    <xf numFmtId="0" fontId="13" fillId="4" borderId="21" xfId="0" applyFont="1" applyFill="1" applyBorder="1" applyAlignment="1">
      <alignment horizontal="left" vertical="center"/>
    </xf>
    <xf numFmtId="178" fontId="16" fillId="4" borderId="16" xfId="0" applyNumberFormat="1" applyFont="1" applyFill="1" applyBorder="1" applyAlignment="1">
      <alignment horizontal="right" vertical="center"/>
    </xf>
    <xf numFmtId="0" fontId="16" fillId="4" borderId="5" xfId="0" applyFont="1" applyFill="1" applyBorder="1" applyAlignment="1">
      <alignment horizontal="left" vertical="center"/>
    </xf>
    <xf numFmtId="178" fontId="18" fillId="4" borderId="16" xfId="0" applyNumberFormat="1" applyFont="1" applyFill="1" applyBorder="1" applyAlignment="1">
      <alignment horizontal="right" vertical="center"/>
    </xf>
    <xf numFmtId="0" fontId="18" fillId="4" borderId="5" xfId="0" applyFont="1" applyFill="1" applyBorder="1" applyAlignment="1">
      <alignment horizontal="left" vertical="center"/>
    </xf>
    <xf numFmtId="2" fontId="16" fillId="4" borderId="22" xfId="0" applyNumberFormat="1" applyFont="1" applyFill="1" applyBorder="1" applyAlignment="1">
      <alignment horizontal="right" vertical="center"/>
    </xf>
    <xf numFmtId="0" fontId="16" fillId="4" borderId="23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right" vertical="center"/>
    </xf>
    <xf numFmtId="2" fontId="16" fillId="5" borderId="16" xfId="0" applyNumberFormat="1" applyFont="1" applyFill="1" applyBorder="1" applyAlignment="1">
      <alignment horizontal="right" vertical="center"/>
    </xf>
    <xf numFmtId="0" fontId="16" fillId="5" borderId="5" xfId="0" applyFont="1" applyFill="1" applyBorder="1" applyAlignment="1">
      <alignment horizontal="left" vertical="center"/>
    </xf>
    <xf numFmtId="0" fontId="17" fillId="5" borderId="6" xfId="0" applyFont="1" applyFill="1" applyBorder="1" applyAlignment="1">
      <alignment horizontal="right" vertical="center"/>
    </xf>
    <xf numFmtId="176" fontId="11" fillId="5" borderId="24" xfId="5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left" vertical="center"/>
    </xf>
    <xf numFmtId="0" fontId="11" fillId="2" borderId="0" xfId="0" applyFont="1" applyFill="1"/>
    <xf numFmtId="0" fontId="0" fillId="2" borderId="25" xfId="0" applyFill="1" applyBorder="1"/>
    <xf numFmtId="0" fontId="23" fillId="2" borderId="0" xfId="0" applyFont="1" applyFill="1"/>
    <xf numFmtId="0" fontId="11" fillId="4" borderId="1" xfId="0" applyFont="1" applyFill="1" applyBorder="1" applyAlignment="1"/>
    <xf numFmtId="0" fontId="11" fillId="4" borderId="2" xfId="0" applyFont="1" applyFill="1" applyBorder="1" applyAlignment="1"/>
    <xf numFmtId="0" fontId="13" fillId="4" borderId="26" xfId="0" applyFont="1" applyFill="1" applyBorder="1"/>
    <xf numFmtId="0" fontId="11" fillId="4" borderId="10" xfId="0" applyFont="1" applyFill="1" applyBorder="1" applyAlignment="1">
      <alignment horizontal="center"/>
    </xf>
    <xf numFmtId="0" fontId="11" fillId="4" borderId="26" xfId="0" applyFont="1" applyFill="1" applyBorder="1"/>
    <xf numFmtId="0" fontId="11" fillId="4" borderId="4" xfId="0" applyFont="1" applyFill="1" applyBorder="1" applyAlignment="1">
      <alignment horizontal="right"/>
    </xf>
    <xf numFmtId="0" fontId="13" fillId="4" borderId="5" xfId="0" applyFont="1" applyFill="1" applyBorder="1" applyAlignment="1">
      <alignment horizontal="left"/>
    </xf>
    <xf numFmtId="0" fontId="15" fillId="4" borderId="4" xfId="0" applyFont="1" applyFill="1" applyBorder="1" applyAlignment="1">
      <alignment horizontal="right"/>
    </xf>
    <xf numFmtId="0" fontId="16" fillId="4" borderId="5" xfId="0" applyFont="1" applyFill="1" applyBorder="1" applyAlignment="1">
      <alignment horizontal="left"/>
    </xf>
    <xf numFmtId="0" fontId="17" fillId="4" borderId="4" xfId="0" applyFont="1" applyFill="1" applyBorder="1" applyAlignment="1">
      <alignment horizontal="right"/>
    </xf>
    <xf numFmtId="0" fontId="18" fillId="4" borderId="5" xfId="0" applyFont="1" applyFill="1" applyBorder="1" applyAlignment="1">
      <alignment horizontal="left"/>
    </xf>
    <xf numFmtId="0" fontId="17" fillId="4" borderId="19" xfId="0" applyFont="1" applyFill="1" applyBorder="1" applyAlignment="1">
      <alignment horizontal="right"/>
    </xf>
    <xf numFmtId="0" fontId="18" fillId="4" borderId="23" xfId="0" applyFont="1" applyFill="1" applyBorder="1" applyAlignment="1">
      <alignment horizontal="left"/>
    </xf>
    <xf numFmtId="0" fontId="11" fillId="4" borderId="9" xfId="0" applyFont="1" applyFill="1" applyBorder="1" applyAlignment="1">
      <alignment horizontal="center"/>
    </xf>
    <xf numFmtId="0" fontId="11" fillId="4" borderId="27" xfId="0" applyFont="1" applyFill="1" applyBorder="1" applyAlignment="1">
      <alignment horizontal="right"/>
    </xf>
    <xf numFmtId="11" fontId="13" fillId="4" borderId="13" xfId="0" applyNumberFormat="1" applyFont="1" applyFill="1" applyBorder="1"/>
    <xf numFmtId="0" fontId="13" fillId="4" borderId="14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right"/>
    </xf>
    <xf numFmtId="2" fontId="16" fillId="4" borderId="16" xfId="0" applyNumberFormat="1" applyFont="1" applyFill="1" applyBorder="1"/>
    <xf numFmtId="0" fontId="16" fillId="4" borderId="15" xfId="0" applyFont="1" applyFill="1" applyBorder="1" applyAlignment="1">
      <alignment horizontal="left"/>
    </xf>
    <xf numFmtId="177" fontId="18" fillId="4" borderId="16" xfId="0" applyNumberFormat="1" applyFont="1" applyFill="1" applyBorder="1"/>
    <xf numFmtId="0" fontId="18" fillId="4" borderId="15" xfId="0" applyFont="1" applyFill="1" applyBorder="1" applyAlignment="1">
      <alignment horizontal="left"/>
    </xf>
    <xf numFmtId="0" fontId="15" fillId="5" borderId="4" xfId="0" applyFont="1" applyFill="1" applyBorder="1" applyAlignment="1">
      <alignment horizontal="right"/>
    </xf>
    <xf numFmtId="177" fontId="16" fillId="5" borderId="13" xfId="0" applyNumberFormat="1" applyFont="1" applyFill="1" applyBorder="1"/>
    <xf numFmtId="0" fontId="16" fillId="5" borderId="5" xfId="0" applyFont="1" applyFill="1" applyBorder="1" applyAlignment="1">
      <alignment horizontal="left"/>
    </xf>
    <xf numFmtId="177" fontId="16" fillId="5" borderId="16" xfId="0" applyNumberFormat="1" applyFont="1" applyFill="1" applyBorder="1"/>
    <xf numFmtId="0" fontId="17" fillId="5" borderId="6" xfId="0" applyFont="1" applyFill="1" applyBorder="1" applyAlignment="1">
      <alignment horizontal="right"/>
    </xf>
    <xf numFmtId="176" fontId="18" fillId="5" borderId="24" xfId="5" applyFont="1" applyFill="1" applyBorder="1"/>
    <xf numFmtId="0" fontId="18" fillId="5" borderId="8" xfId="0" applyFont="1" applyFill="1" applyBorder="1" applyAlignment="1">
      <alignment horizontal="left"/>
    </xf>
    <xf numFmtId="0" fontId="11" fillId="4" borderId="28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1" fillId="4" borderId="30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left"/>
    </xf>
    <xf numFmtId="0" fontId="14" fillId="4" borderId="15" xfId="0" applyFont="1" applyFill="1" applyBorder="1"/>
    <xf numFmtId="177" fontId="14" fillId="4" borderId="31" xfId="0" applyNumberFormat="1" applyFont="1" applyFill="1" applyBorder="1"/>
    <xf numFmtId="0" fontId="16" fillId="4" borderId="14" xfId="0" applyFont="1" applyFill="1" applyBorder="1"/>
    <xf numFmtId="177" fontId="18" fillId="4" borderId="25" xfId="0" applyNumberFormat="1" applyFont="1" applyFill="1" applyBorder="1"/>
    <xf numFmtId="11" fontId="13" fillId="4" borderId="25" xfId="0" applyNumberFormat="1" applyFont="1" applyFill="1" applyBorder="1"/>
    <xf numFmtId="0" fontId="11" fillId="4" borderId="19" xfId="0" applyFont="1" applyFill="1" applyBorder="1" applyAlignment="1">
      <alignment horizontal="right"/>
    </xf>
    <xf numFmtId="180" fontId="13" fillId="4" borderId="32" xfId="0" applyNumberFormat="1" applyFont="1" applyFill="1" applyBorder="1"/>
    <xf numFmtId="0" fontId="13" fillId="4" borderId="20" xfId="0" applyFont="1" applyFill="1" applyBorder="1" applyAlignment="1">
      <alignment horizontal="left"/>
    </xf>
    <xf numFmtId="1" fontId="16" fillId="5" borderId="25" xfId="0" applyNumberFormat="1" applyFont="1" applyFill="1" applyBorder="1"/>
    <xf numFmtId="0" fontId="16" fillId="5" borderId="15" xfId="0" applyFont="1" applyFill="1" applyBorder="1" applyAlignment="1">
      <alignment horizontal="left"/>
    </xf>
    <xf numFmtId="177" fontId="16" fillId="5" borderId="25" xfId="0" applyNumberFormat="1" applyFont="1" applyFill="1" applyBorder="1"/>
    <xf numFmtId="176" fontId="11" fillId="5" borderId="33" xfId="5" applyFont="1" applyFill="1" applyBorder="1"/>
    <xf numFmtId="0" fontId="13" fillId="5" borderId="34" xfId="0" applyFont="1" applyFill="1" applyBorder="1" applyAlignment="1">
      <alignment horizontal="left"/>
    </xf>
    <xf numFmtId="0" fontId="11" fillId="4" borderId="35" xfId="0" applyFont="1" applyFill="1" applyBorder="1" applyAlignment="1"/>
    <xf numFmtId="0" fontId="11" fillId="4" borderId="36" xfId="0" applyFont="1" applyFill="1" applyBorder="1" applyAlignment="1"/>
    <xf numFmtId="0" fontId="26" fillId="4" borderId="37" xfId="0" applyFont="1" applyFill="1" applyBorder="1" applyAlignment="1">
      <alignment horizontal="right"/>
    </xf>
    <xf numFmtId="0" fontId="26" fillId="4" borderId="3" xfId="0" applyFont="1" applyFill="1" applyBorder="1" applyAlignment="1">
      <alignment horizontal="right" vertical="center"/>
    </xf>
    <xf numFmtId="0" fontId="26" fillId="4" borderId="3" xfId="0" applyFont="1" applyFill="1" applyBorder="1" applyAlignment="1">
      <alignment horizontal="right"/>
    </xf>
    <xf numFmtId="0" fontId="18" fillId="4" borderId="20" xfId="0" applyFont="1" applyFill="1" applyBorder="1" applyAlignment="1">
      <alignment horizontal="left" vertical="center"/>
    </xf>
    <xf numFmtId="0" fontId="17" fillId="4" borderId="29" xfId="0" applyFont="1" applyFill="1" applyBorder="1" applyAlignment="1">
      <alignment horizontal="right" vertical="center"/>
    </xf>
    <xf numFmtId="0" fontId="18" fillId="4" borderId="20" xfId="0" applyFont="1" applyFill="1" applyBorder="1" applyAlignment="1">
      <alignment horizontal="left"/>
    </xf>
    <xf numFmtId="0" fontId="17" fillId="4" borderId="29" xfId="0" applyFont="1" applyFill="1" applyBorder="1" applyAlignment="1">
      <alignment horizontal="right"/>
    </xf>
    <xf numFmtId="0" fontId="16" fillId="0" borderId="16" xfId="0" applyFont="1" applyFill="1" applyBorder="1" applyAlignment="1" applyProtection="1">
      <alignment horizontal="right" vertical="center"/>
      <protection locked="0"/>
    </xf>
    <xf numFmtId="0" fontId="0" fillId="2" borderId="38" xfId="0" applyFill="1" applyBorder="1"/>
    <xf numFmtId="0" fontId="0" fillId="2" borderId="32" xfId="0" applyFill="1" applyBorder="1"/>
    <xf numFmtId="0" fontId="13" fillId="0" borderId="10" xfId="0" applyFont="1" applyFill="1" applyBorder="1" applyProtection="1">
      <protection locked="0"/>
    </xf>
    <xf numFmtId="0" fontId="13" fillId="0" borderId="31" xfId="0" applyNumberFormat="1" applyFont="1" applyFill="1" applyBorder="1" applyProtection="1">
      <protection locked="0"/>
    </xf>
    <xf numFmtId="0" fontId="13" fillId="0" borderId="13" xfId="0" applyNumberFormat="1" applyFont="1" applyFill="1" applyBorder="1" applyProtection="1">
      <protection locked="0"/>
    </xf>
    <xf numFmtId="0" fontId="16" fillId="0" borderId="25" xfId="0" applyFont="1" applyFill="1" applyBorder="1" applyProtection="1">
      <protection locked="0"/>
    </xf>
    <xf numFmtId="0" fontId="16" fillId="0" borderId="16" xfId="0" applyFont="1" applyFill="1" applyBorder="1" applyProtection="1">
      <protection locked="0"/>
    </xf>
    <xf numFmtId="0" fontId="18" fillId="0" borderId="25" xfId="0" applyFont="1" applyFill="1" applyBorder="1" applyProtection="1">
      <protection locked="0"/>
    </xf>
    <xf numFmtId="0" fontId="18" fillId="0" borderId="16" xfId="0" applyFont="1" applyFill="1" applyBorder="1" applyProtection="1">
      <protection locked="0"/>
    </xf>
    <xf numFmtId="0" fontId="18" fillId="0" borderId="32" xfId="0" applyFont="1" applyFill="1" applyBorder="1" applyProtection="1">
      <protection locked="0"/>
    </xf>
    <xf numFmtId="0" fontId="18" fillId="0" borderId="22" xfId="0" applyFont="1" applyFill="1" applyBorder="1" applyProtection="1">
      <protection locked="0"/>
    </xf>
    <xf numFmtId="0" fontId="13" fillId="0" borderId="30" xfId="0" applyFont="1" applyFill="1" applyBorder="1" applyProtection="1">
      <protection locked="0"/>
    </xf>
    <xf numFmtId="0" fontId="13" fillId="0" borderId="25" xfId="0" applyNumberFormat="1" applyFont="1" applyFill="1" applyBorder="1" applyProtection="1">
      <protection locked="0"/>
    </xf>
    <xf numFmtId="0" fontId="13" fillId="0" borderId="25" xfId="0" applyFont="1" applyFill="1" applyBorder="1" applyProtection="1">
      <protection locked="0"/>
    </xf>
    <xf numFmtId="0" fontId="1" fillId="0" borderId="30" xfId="0" applyFont="1" applyFill="1" applyBorder="1" applyProtection="1">
      <protection locked="0"/>
    </xf>
    <xf numFmtId="0" fontId="1" fillId="4" borderId="26" xfId="0" applyFont="1" applyFill="1" applyBorder="1"/>
    <xf numFmtId="0" fontId="1" fillId="0" borderId="25" xfId="0" applyNumberFormat="1" applyFont="1" applyFill="1" applyBorder="1" applyProtection="1">
      <protection locked="0"/>
    </xf>
    <xf numFmtId="0" fontId="1" fillId="4" borderId="15" xfId="0" applyFont="1" applyFill="1" applyBorder="1" applyAlignment="1">
      <alignment horizontal="left"/>
    </xf>
    <xf numFmtId="0" fontId="1" fillId="0" borderId="25" xfId="0" applyFont="1" applyFill="1" applyBorder="1" applyProtection="1">
      <protection locked="0"/>
    </xf>
    <xf numFmtId="0" fontId="1" fillId="4" borderId="20" xfId="0" applyFont="1" applyFill="1" applyBorder="1" applyAlignment="1">
      <alignment horizontal="left"/>
    </xf>
    <xf numFmtId="0" fontId="1" fillId="4" borderId="14" xfId="0" applyFont="1" applyFill="1" applyBorder="1"/>
    <xf numFmtId="11" fontId="1" fillId="4" borderId="25" xfId="0" applyNumberFormat="1" applyFont="1" applyFill="1" applyBorder="1"/>
    <xf numFmtId="180" fontId="1" fillId="4" borderId="32" xfId="0" applyNumberFormat="1" applyFont="1" applyFill="1" applyBorder="1"/>
    <xf numFmtId="0" fontId="1" fillId="5" borderId="15" xfId="0" applyFont="1" applyFill="1" applyBorder="1" applyAlignment="1">
      <alignment horizontal="left"/>
    </xf>
    <xf numFmtId="177" fontId="1" fillId="5" borderId="25" xfId="0" applyNumberFormat="1" applyFont="1" applyFill="1" applyBorder="1"/>
    <xf numFmtId="0" fontId="1" fillId="5" borderId="34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2" borderId="0" xfId="0" applyFill="1" applyProtection="1"/>
    <xf numFmtId="0" fontId="1" fillId="5" borderId="25" xfId="0" applyNumberFormat="1" applyFont="1" applyFill="1" applyBorder="1"/>
    <xf numFmtId="0" fontId="10" fillId="2" borderId="0" xfId="0" applyFont="1" applyFill="1" applyBorder="1" applyProtection="1"/>
    <xf numFmtId="0" fontId="7" fillId="2" borderId="0" xfId="0" applyFont="1" applyFill="1" applyBorder="1" applyProtection="1"/>
    <xf numFmtId="0" fontId="0" fillId="2" borderId="0" xfId="0" applyFill="1" applyBorder="1" applyProtection="1"/>
    <xf numFmtId="0" fontId="0" fillId="0" borderId="0" xfId="0" applyFill="1" applyProtection="1"/>
    <xf numFmtId="0" fontId="0" fillId="0" borderId="0" xfId="0" applyProtection="1"/>
    <xf numFmtId="0" fontId="11" fillId="4" borderId="35" xfId="0" applyFont="1" applyFill="1" applyBorder="1" applyAlignment="1" applyProtection="1"/>
    <xf numFmtId="0" fontId="11" fillId="4" borderId="36" xfId="0" applyFont="1" applyFill="1" applyBorder="1" applyAlignment="1" applyProtection="1"/>
    <xf numFmtId="0" fontId="26" fillId="4" borderId="37" xfId="0" applyFont="1" applyFill="1" applyBorder="1" applyAlignment="1" applyProtection="1">
      <alignment horizontal="right"/>
    </xf>
    <xf numFmtId="0" fontId="11" fillId="4" borderId="9" xfId="0" applyFont="1" applyFill="1" applyBorder="1" applyAlignment="1" applyProtection="1">
      <alignment horizontal="center"/>
    </xf>
    <xf numFmtId="0" fontId="1" fillId="4" borderId="26" xfId="0" applyFont="1" applyFill="1" applyBorder="1" applyProtection="1"/>
    <xf numFmtId="0" fontId="11" fillId="4" borderId="30" xfId="0" applyFont="1" applyFill="1" applyBorder="1" applyAlignment="1" applyProtection="1">
      <alignment horizontal="center"/>
    </xf>
    <xf numFmtId="0" fontId="11" fillId="4" borderId="10" xfId="0" applyFont="1" applyFill="1" applyBorder="1" applyAlignment="1" applyProtection="1">
      <alignment horizontal="center"/>
    </xf>
    <xf numFmtId="0" fontId="11" fillId="4" borderId="26" xfId="0" applyFont="1" applyFill="1" applyBorder="1" applyProtection="1"/>
    <xf numFmtId="0" fontId="11" fillId="4" borderId="4" xfId="0" applyFont="1" applyFill="1" applyBorder="1" applyAlignment="1" applyProtection="1">
      <alignment horizontal="right"/>
    </xf>
    <xf numFmtId="0" fontId="1" fillId="4" borderId="15" xfId="0" applyFont="1" applyFill="1" applyBorder="1" applyAlignment="1" applyProtection="1">
      <alignment horizontal="left"/>
    </xf>
    <xf numFmtId="0" fontId="15" fillId="4" borderId="4" xfId="0" applyFont="1" applyFill="1" applyBorder="1" applyAlignment="1" applyProtection="1">
      <alignment horizontal="right"/>
    </xf>
    <xf numFmtId="0" fontId="14" fillId="4" borderId="15" xfId="0" applyFont="1" applyFill="1" applyBorder="1" applyProtection="1"/>
    <xf numFmtId="0" fontId="17" fillId="4" borderId="4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right"/>
    </xf>
    <xf numFmtId="177" fontId="7" fillId="2" borderId="0" xfId="0" applyNumberFormat="1" applyFont="1" applyFill="1" applyBorder="1" applyProtection="1"/>
    <xf numFmtId="0" fontId="7" fillId="2" borderId="0" xfId="0" applyFont="1" applyFill="1" applyBorder="1" applyAlignment="1" applyProtection="1">
      <alignment horizontal="left"/>
    </xf>
    <xf numFmtId="0" fontId="4" fillId="2" borderId="0" xfId="0" applyFont="1" applyFill="1" applyBorder="1" applyAlignment="1" applyProtection="1">
      <alignment horizontal="right"/>
    </xf>
    <xf numFmtId="176" fontId="7" fillId="2" borderId="0" xfId="5" applyFont="1" applyFill="1" applyBorder="1" applyProtection="1"/>
    <xf numFmtId="0" fontId="8" fillId="2" borderId="0" xfId="0" applyFont="1" applyFill="1" applyBorder="1" applyProtection="1"/>
    <xf numFmtId="0" fontId="17" fillId="4" borderId="29" xfId="0" applyFont="1" applyFill="1" applyBorder="1" applyAlignment="1" applyProtection="1">
      <alignment horizontal="right"/>
    </xf>
    <xf numFmtId="0" fontId="1" fillId="4" borderId="20" xfId="0" applyFont="1" applyFill="1" applyBorder="1" applyAlignment="1" applyProtection="1">
      <alignment horizontal="left"/>
    </xf>
    <xf numFmtId="0" fontId="23" fillId="4" borderId="4" xfId="0" applyFont="1" applyFill="1" applyBorder="1" applyAlignment="1" applyProtection="1">
      <alignment horizontal="right"/>
    </xf>
    <xf numFmtId="1" fontId="7" fillId="2" borderId="0" xfId="0" applyNumberFormat="1" applyFont="1" applyFill="1" applyBorder="1" applyProtection="1"/>
    <xf numFmtId="177" fontId="14" fillId="4" borderId="31" xfId="0" applyNumberFormat="1" applyFont="1" applyFill="1" applyBorder="1" applyProtection="1"/>
    <xf numFmtId="0" fontId="1" fillId="4" borderId="14" xfId="0" applyFont="1" applyFill="1" applyBorder="1" applyProtection="1"/>
    <xf numFmtId="177" fontId="1" fillId="4" borderId="25" xfId="0" applyNumberFormat="1" applyFont="1" applyFill="1" applyBorder="1" applyProtection="1"/>
    <xf numFmtId="11" fontId="1" fillId="4" borderId="25" xfId="0" applyNumberFormat="1" applyFont="1" applyFill="1" applyBorder="1" applyProtection="1"/>
    <xf numFmtId="0" fontId="11" fillId="4" borderId="19" xfId="0" applyFont="1" applyFill="1" applyBorder="1" applyAlignment="1" applyProtection="1">
      <alignment horizontal="right"/>
    </xf>
    <xf numFmtId="180" fontId="1" fillId="4" borderId="32" xfId="0" applyNumberFormat="1" applyFont="1" applyFill="1" applyBorder="1" applyProtection="1"/>
    <xf numFmtId="0" fontId="23" fillId="5" borderId="9" xfId="0" applyFont="1" applyFill="1" applyBorder="1" applyAlignment="1" applyProtection="1">
      <alignment horizontal="left"/>
    </xf>
    <xf numFmtId="180" fontId="1" fillId="5" borderId="39" xfId="0" applyNumberFormat="1" applyFont="1" applyFill="1" applyBorder="1" applyProtection="1"/>
    <xf numFmtId="0" fontId="1" fillId="5" borderId="11" xfId="0" applyFont="1" applyFill="1" applyBorder="1" applyAlignment="1" applyProtection="1">
      <alignment horizontal="left"/>
    </xf>
    <xf numFmtId="0" fontId="15" fillId="5" borderId="4" xfId="0" applyFont="1" applyFill="1" applyBorder="1" applyAlignment="1" applyProtection="1">
      <alignment horizontal="right"/>
    </xf>
    <xf numFmtId="0" fontId="1" fillId="5" borderId="15" xfId="0" applyFont="1" applyFill="1" applyBorder="1" applyAlignment="1" applyProtection="1">
      <alignment horizontal="left"/>
    </xf>
    <xf numFmtId="177" fontId="1" fillId="5" borderId="25" xfId="0" applyNumberFormat="1" applyFont="1" applyFill="1" applyBorder="1" applyProtection="1"/>
    <xf numFmtId="177" fontId="1" fillId="5" borderId="39" xfId="0" applyNumberFormat="1" applyFont="1" applyFill="1" applyBorder="1" applyProtection="1"/>
    <xf numFmtId="176" fontId="11" fillId="5" borderId="33" xfId="5" applyFont="1" applyFill="1" applyBorder="1" applyAlignment="1" applyProtection="1">
      <alignment horizontal="center"/>
    </xf>
    <xf numFmtId="0" fontId="1" fillId="5" borderId="34" xfId="0" applyFont="1" applyFill="1" applyBorder="1" applyAlignment="1" applyProtection="1">
      <alignment horizontal="left"/>
    </xf>
    <xf numFmtId="0" fontId="8" fillId="2" borderId="0" xfId="0" applyFont="1" applyFill="1" applyBorder="1" applyAlignment="1" applyProtection="1">
      <alignment horizontal="right"/>
    </xf>
    <xf numFmtId="177" fontId="8" fillId="2" borderId="0" xfId="0" applyNumberFormat="1" applyFont="1" applyFill="1" applyBorder="1" applyProtection="1"/>
    <xf numFmtId="0" fontId="2" fillId="2" borderId="0" xfId="0" applyFont="1" applyFill="1" applyBorder="1" applyAlignment="1" applyProtection="1">
      <alignment horizontal="right"/>
    </xf>
    <xf numFmtId="1" fontId="8" fillId="2" borderId="0" xfId="0" applyNumberFormat="1" applyFont="1" applyFill="1" applyBorder="1" applyProtection="1"/>
    <xf numFmtId="0" fontId="8" fillId="2" borderId="0" xfId="0" applyFont="1" applyFill="1" applyBorder="1" applyAlignment="1" applyProtection="1">
      <alignment horizontal="left"/>
    </xf>
    <xf numFmtId="0" fontId="8" fillId="0" borderId="0" xfId="0" applyFont="1" applyFill="1" applyBorder="1" applyProtection="1"/>
    <xf numFmtId="0" fontId="0" fillId="0" borderId="0" xfId="0" applyFill="1" applyBorder="1" applyProtection="1"/>
    <xf numFmtId="0" fontId="8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0" fillId="3" borderId="0" xfId="0" applyFill="1" applyProtection="1"/>
    <xf numFmtId="177" fontId="11" fillId="5" borderId="25" xfId="0" applyNumberFormat="1" applyFont="1" applyFill="1" applyBorder="1" applyAlignment="1">
      <alignment horizontal="center"/>
    </xf>
    <xf numFmtId="0" fontId="15" fillId="5" borderId="19" xfId="0" applyFont="1" applyFill="1" applyBorder="1" applyAlignment="1">
      <alignment horizontal="right"/>
    </xf>
    <xf numFmtId="177" fontId="16" fillId="5" borderId="32" xfId="0" applyNumberFormat="1" applyFont="1" applyFill="1" applyBorder="1"/>
    <xf numFmtId="0" fontId="16" fillId="5" borderId="20" xfId="0" applyFont="1" applyFill="1" applyBorder="1" applyAlignment="1">
      <alignment horizontal="left"/>
    </xf>
    <xf numFmtId="0" fontId="23" fillId="5" borderId="4" xfId="0" applyFont="1" applyFill="1" applyBorder="1" applyAlignment="1">
      <alignment horizontal="right"/>
    </xf>
    <xf numFmtId="0" fontId="23" fillId="5" borderId="6" xfId="0" applyFont="1" applyFill="1" applyBorder="1" applyAlignment="1">
      <alignment horizontal="right"/>
    </xf>
    <xf numFmtId="0" fontId="23" fillId="5" borderId="4" xfId="0" applyFont="1" applyFill="1" applyBorder="1" applyAlignment="1" applyProtection="1">
      <alignment horizontal="left"/>
    </xf>
    <xf numFmtId="0" fontId="23" fillId="5" borderId="6" xfId="0" applyFont="1" applyFill="1" applyBorder="1" applyAlignment="1" applyProtection="1">
      <alignment horizontal="left"/>
    </xf>
    <xf numFmtId="177" fontId="11" fillId="5" borderId="25" xfId="0" applyNumberFormat="1" applyFont="1" applyFill="1" applyBorder="1" applyAlignment="1" applyProtection="1">
      <alignment horizontal="center"/>
    </xf>
    <xf numFmtId="0" fontId="15" fillId="5" borderId="19" xfId="0" applyFont="1" applyFill="1" applyBorder="1" applyAlignment="1" applyProtection="1">
      <alignment horizontal="right"/>
    </xf>
    <xf numFmtId="177" fontId="1" fillId="5" borderId="32" xfId="0" applyNumberFormat="1" applyFont="1" applyFill="1" applyBorder="1" applyProtection="1"/>
    <xf numFmtId="0" fontId="1" fillId="5" borderId="20" xfId="0" applyFont="1" applyFill="1" applyBorder="1" applyAlignment="1" applyProtection="1">
      <alignment horizontal="left"/>
    </xf>
    <xf numFmtId="0" fontId="11" fillId="4" borderId="39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2" fontId="16" fillId="0" borderId="40" xfId="0" applyNumberFormat="1" applyFont="1" applyFill="1" applyBorder="1" applyAlignment="1" applyProtection="1">
      <alignment horizontal="right" vertical="center"/>
      <protection locked="0"/>
    </xf>
    <xf numFmtId="2" fontId="16" fillId="0" borderId="22" xfId="0" applyNumberFormat="1" applyFont="1" applyFill="1" applyBorder="1" applyAlignment="1" applyProtection="1">
      <alignment horizontal="right" vertical="center"/>
      <protection locked="0"/>
    </xf>
    <xf numFmtId="0" fontId="16" fillId="0" borderId="13" xfId="0" applyFont="1" applyFill="1" applyBorder="1" applyProtection="1">
      <protection locked="0"/>
    </xf>
    <xf numFmtId="0" fontId="16" fillId="0" borderId="22" xfId="0" applyFont="1" applyFill="1" applyBorder="1" applyProtection="1">
      <protection locked="0"/>
    </xf>
    <xf numFmtId="0" fontId="13" fillId="0" borderId="32" xfId="0" applyFont="1" applyFill="1" applyBorder="1" applyAlignment="1" applyProtection="1">
      <alignment horizontal="center"/>
      <protection locked="0"/>
    </xf>
    <xf numFmtId="0" fontId="16" fillId="0" borderId="31" xfId="0" applyFont="1" applyFill="1" applyBorder="1" applyProtection="1">
      <protection locked="0"/>
    </xf>
    <xf numFmtId="0" fontId="16" fillId="0" borderId="32" xfId="0" applyFont="1" applyFill="1" applyBorder="1" applyProtection="1">
      <protection locked="0"/>
    </xf>
    <xf numFmtId="0" fontId="1" fillId="0" borderId="31" xfId="0" applyFont="1" applyFill="1" applyBorder="1" applyProtection="1">
      <protection locked="0"/>
    </xf>
    <xf numFmtId="0" fontId="1" fillId="0" borderId="16" xfId="0" applyFont="1" applyFill="1" applyBorder="1" applyProtection="1">
      <protection locked="0"/>
    </xf>
    <xf numFmtId="0" fontId="0" fillId="0" borderId="22" xfId="0" applyFill="1" applyBorder="1" applyProtection="1">
      <protection locked="0"/>
    </xf>
    <xf numFmtId="1" fontId="1" fillId="5" borderId="25" xfId="0" applyNumberFormat="1" applyFont="1" applyFill="1" applyBorder="1" applyProtection="1"/>
    <xf numFmtId="180" fontId="1" fillId="5" borderId="25" xfId="0" applyNumberFormat="1" applyFont="1" applyFill="1" applyBorder="1"/>
    <xf numFmtId="0" fontId="1" fillId="0" borderId="32" xfId="0" applyFont="1" applyFill="1" applyBorder="1" applyProtection="1">
      <protection locked="0"/>
    </xf>
    <xf numFmtId="0" fontId="0" fillId="0" borderId="0" xfId="0" applyFont="1" applyFill="1" applyBorder="1" applyAlignment="1">
      <alignment horizontal="center"/>
    </xf>
    <xf numFmtId="0" fontId="13" fillId="2" borderId="0" xfId="7" applyFill="1" applyProtection="1"/>
    <xf numFmtId="0" fontId="13" fillId="0" borderId="0" xfId="7" applyProtection="1"/>
    <xf numFmtId="0" fontId="29" fillId="2" borderId="0" xfId="7" applyFont="1" applyFill="1" applyBorder="1" applyAlignment="1" applyProtection="1">
      <alignment horizontal="center" vertical="center"/>
    </xf>
    <xf numFmtId="0" fontId="11" fillId="0" borderId="30" xfId="7" applyFont="1" applyFill="1" applyBorder="1" applyAlignment="1" applyProtection="1">
      <alignment horizontal="center" vertical="center"/>
    </xf>
    <xf numFmtId="0" fontId="11" fillId="2" borderId="0" xfId="7" applyFont="1" applyFill="1" applyBorder="1" applyAlignment="1" applyProtection="1">
      <alignment horizontal="center" vertical="center"/>
    </xf>
    <xf numFmtId="0" fontId="26" fillId="2" borderId="0" xfId="7" applyFont="1" applyFill="1" applyBorder="1" applyAlignment="1" applyProtection="1">
      <alignment horizontal="center" vertical="center" wrapText="1"/>
    </xf>
    <xf numFmtId="0" fontId="11" fillId="2" borderId="31" xfId="7" applyFont="1" applyFill="1" applyBorder="1" applyAlignment="1" applyProtection="1">
      <alignment horizontal="center" vertical="center"/>
    </xf>
    <xf numFmtId="0" fontId="13" fillId="0" borderId="10" xfId="7" applyFont="1" applyBorder="1" applyProtection="1"/>
    <xf numFmtId="0" fontId="13" fillId="2" borderId="0" xfId="7" applyFill="1" applyAlignment="1" applyProtection="1"/>
    <xf numFmtId="0" fontId="0" fillId="0" borderId="10" xfId="0" applyBorder="1" applyProtection="1"/>
    <xf numFmtId="0" fontId="11" fillId="2" borderId="32" xfId="7" applyFont="1" applyFill="1" applyBorder="1" applyAlignment="1" applyProtection="1">
      <alignment horizontal="center" vertical="center"/>
    </xf>
    <xf numFmtId="0" fontId="34" fillId="12" borderId="10" xfId="2" applyFill="1" applyBorder="1" applyProtection="1"/>
    <xf numFmtId="0" fontId="30" fillId="2" borderId="0" xfId="7" applyFont="1" applyFill="1" applyBorder="1" applyAlignment="1" applyProtection="1">
      <alignment horizontal="left" vertical="center"/>
    </xf>
    <xf numFmtId="3" fontId="30" fillId="2" borderId="0" xfId="7" applyNumberFormat="1" applyFont="1" applyFill="1" applyBorder="1" applyAlignment="1" applyProtection="1">
      <alignment horizontal="left" vertical="center"/>
    </xf>
    <xf numFmtId="0" fontId="11" fillId="2" borderId="0" xfId="7" applyFont="1" applyFill="1" applyBorder="1" applyAlignment="1" applyProtection="1">
      <alignment horizontal="left" vertical="center"/>
    </xf>
    <xf numFmtId="0" fontId="13" fillId="2" borderId="0" xfId="7" applyFill="1" applyBorder="1" applyAlignment="1" applyProtection="1">
      <alignment vertical="center" wrapText="1"/>
    </xf>
    <xf numFmtId="0" fontId="31" fillId="2" borderId="0" xfId="7" applyFont="1" applyFill="1" applyBorder="1" applyAlignment="1" applyProtection="1">
      <alignment vertical="center"/>
    </xf>
    <xf numFmtId="0" fontId="32" fillId="2" borderId="0" xfId="7" applyFont="1" applyFill="1" applyBorder="1" applyAlignment="1" applyProtection="1">
      <alignment horizontal="left" vertical="center"/>
    </xf>
    <xf numFmtId="0" fontId="12" fillId="2" borderId="0" xfId="7" applyFont="1" applyFill="1" applyBorder="1" applyAlignment="1" applyProtection="1">
      <alignment horizontal="center" vertical="center"/>
    </xf>
    <xf numFmtId="0" fontId="13" fillId="2" borderId="0" xfId="7" applyFont="1" applyFill="1" applyBorder="1" applyAlignment="1" applyProtection="1">
      <alignment vertical="center"/>
    </xf>
    <xf numFmtId="0" fontId="33" fillId="2" borderId="0" xfId="7" applyFont="1" applyFill="1" applyBorder="1" applyAlignment="1" applyProtection="1">
      <alignment horizontal="left" vertical="center"/>
    </xf>
    <xf numFmtId="0" fontId="13" fillId="2" borderId="0" xfId="7" applyFill="1" applyBorder="1" applyProtection="1"/>
    <xf numFmtId="2" fontId="16" fillId="13" borderId="16" xfId="0" applyNumberFormat="1" applyFont="1" applyFill="1" applyBorder="1" applyAlignment="1">
      <alignment horizontal="right" vertical="center"/>
    </xf>
    <xf numFmtId="0" fontId="35" fillId="13" borderId="10" xfId="4" applyFill="1" applyBorder="1" applyProtection="1"/>
    <xf numFmtId="178" fontId="16" fillId="14" borderId="16" xfId="0" applyNumberFormat="1" applyFont="1" applyFill="1" applyBorder="1" applyAlignment="1">
      <alignment horizontal="right" vertical="center"/>
    </xf>
    <xf numFmtId="0" fontId="35" fillId="14" borderId="10" xfId="3" applyFill="1" applyBorder="1" applyProtection="1"/>
    <xf numFmtId="0" fontId="34" fillId="14" borderId="10" xfId="1" applyFill="1" applyBorder="1" applyProtection="1"/>
    <xf numFmtId="0" fontId="36" fillId="14" borderId="10" xfId="6" applyFill="1" applyBorder="1" applyProtection="1"/>
    <xf numFmtId="0" fontId="13" fillId="0" borderId="31" xfId="0" applyFont="1" applyFill="1" applyBorder="1" applyProtection="1">
      <protection locked="0"/>
    </xf>
    <xf numFmtId="0" fontId="13" fillId="0" borderId="32" xfId="0" applyFont="1" applyFill="1" applyBorder="1" applyProtection="1">
      <protection locked="0"/>
    </xf>
    <xf numFmtId="3" fontId="11" fillId="2" borderId="0" xfId="7" applyNumberFormat="1" applyFont="1" applyFill="1" applyBorder="1" applyAlignment="1" applyProtection="1">
      <alignment horizontal="center" vertical="center"/>
    </xf>
    <xf numFmtId="49" fontId="13" fillId="0" borderId="5" xfId="0" applyNumberFormat="1" applyFont="1" applyBorder="1" applyAlignment="1">
      <alignment horizontal="center" vertical="center" wrapText="1"/>
    </xf>
    <xf numFmtId="0" fontId="13" fillId="4" borderId="41" xfId="7" applyFont="1" applyFill="1" applyBorder="1" applyAlignment="1" applyProtection="1">
      <alignment horizontal="center" vertical="center"/>
    </xf>
    <xf numFmtId="0" fontId="11" fillId="2" borderId="25" xfId="7" applyFont="1" applyFill="1" applyBorder="1" applyAlignment="1" applyProtection="1">
      <alignment horizontal="center" vertical="center"/>
    </xf>
    <xf numFmtId="0" fontId="0" fillId="14" borderId="40" xfId="0" applyFill="1" applyBorder="1" applyAlignment="1" applyProtection="1">
      <alignment horizontal="center"/>
    </xf>
    <xf numFmtId="14" fontId="13" fillId="4" borderId="17" xfId="7" applyNumberFormat="1" applyFill="1" applyBorder="1" applyAlignment="1" applyProtection="1">
      <alignment horizontal="center" vertical="center"/>
    </xf>
    <xf numFmtId="0" fontId="11" fillId="4" borderId="2" xfId="0" applyFont="1" applyFill="1" applyBorder="1" applyAlignment="1">
      <alignment vertical="center"/>
    </xf>
    <xf numFmtId="0" fontId="37" fillId="4" borderId="4" xfId="0" applyFont="1" applyFill="1" applyBorder="1" applyAlignment="1">
      <alignment horizontal="right" vertical="center"/>
    </xf>
    <xf numFmtId="0" fontId="13" fillId="4" borderId="5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37" fillId="5" borderId="4" xfId="0" applyFont="1" applyFill="1" applyBorder="1" applyAlignment="1">
      <alignment horizontal="right" vertical="center"/>
    </xf>
    <xf numFmtId="0" fontId="13" fillId="0" borderId="41" xfId="0" applyNumberFormat="1" applyFont="1" applyFill="1" applyBorder="1" applyAlignment="1" applyProtection="1">
      <alignment horizontal="right" vertical="center"/>
      <protection locked="0"/>
    </xf>
    <xf numFmtId="0" fontId="16" fillId="0" borderId="40" xfId="0" applyFont="1" applyFill="1" applyBorder="1" applyAlignment="1" applyProtection="1">
      <alignment horizontal="right" vertical="center"/>
      <protection locked="0"/>
    </xf>
    <xf numFmtId="177" fontId="18" fillId="0" borderId="40" xfId="0" applyNumberFormat="1" applyFont="1" applyFill="1" applyBorder="1" applyAlignment="1" applyProtection="1">
      <alignment horizontal="right" vertical="center"/>
      <protection locked="0"/>
    </xf>
    <xf numFmtId="178" fontId="18" fillId="0" borderId="40" xfId="0" applyNumberFormat="1" applyFont="1" applyFill="1" applyBorder="1" applyAlignment="1" applyProtection="1">
      <alignment horizontal="right" vertical="center"/>
      <protection locked="0"/>
    </xf>
    <xf numFmtId="0" fontId="13" fillId="0" borderId="40" xfId="0" applyFont="1" applyFill="1" applyBorder="1" applyAlignment="1" applyProtection="1">
      <alignment horizontal="right" vertical="center"/>
      <protection locked="0"/>
    </xf>
    <xf numFmtId="0" fontId="11" fillId="4" borderId="13" xfId="0" applyFont="1" applyFill="1" applyBorder="1" applyAlignment="1">
      <alignment horizontal="right" vertical="center"/>
    </xf>
    <xf numFmtId="0" fontId="15" fillId="4" borderId="16" xfId="0" applyFont="1" applyFill="1" applyBorder="1" applyAlignment="1">
      <alignment horizontal="right" vertical="center"/>
    </xf>
    <xf numFmtId="0" fontId="17" fillId="4" borderId="16" xfId="0" applyFont="1" applyFill="1" applyBorder="1" applyAlignment="1">
      <alignment horizontal="right" vertical="center"/>
    </xf>
    <xf numFmtId="0" fontId="11" fillId="4" borderId="16" xfId="0" applyFont="1" applyFill="1" applyBorder="1" applyAlignment="1">
      <alignment horizontal="right" vertical="center"/>
    </xf>
    <xf numFmtId="0" fontId="37" fillId="4" borderId="16" xfId="0" applyFont="1" applyFill="1" applyBorder="1" applyAlignment="1">
      <alignment horizontal="right" vertical="center"/>
    </xf>
    <xf numFmtId="0" fontId="17" fillId="4" borderId="22" xfId="0" applyFont="1" applyFill="1" applyBorder="1" applyAlignment="1">
      <alignment horizontal="right" vertical="center"/>
    </xf>
    <xf numFmtId="0" fontId="13" fillId="2" borderId="0" xfId="0" applyFont="1" applyFill="1"/>
    <xf numFmtId="0" fontId="37" fillId="5" borderId="4" xfId="0" applyFont="1" applyFill="1" applyBorder="1" applyAlignment="1">
      <alignment horizontal="right"/>
    </xf>
    <xf numFmtId="177" fontId="13" fillId="5" borderId="25" xfId="0" applyNumberFormat="1" applyFont="1" applyFill="1" applyBorder="1"/>
    <xf numFmtId="181" fontId="0" fillId="2" borderId="0" xfId="0" applyNumberFormat="1" applyFill="1" applyBorder="1"/>
    <xf numFmtId="179" fontId="1" fillId="5" borderId="25" xfId="0" applyNumberFormat="1" applyFont="1" applyFill="1" applyBorder="1"/>
    <xf numFmtId="0" fontId="13" fillId="5" borderId="15" xfId="0" applyFont="1" applyFill="1" applyBorder="1" applyAlignment="1">
      <alignment horizontal="left"/>
    </xf>
    <xf numFmtId="0" fontId="15" fillId="13" borderId="4" xfId="0" applyFont="1" applyFill="1" applyBorder="1" applyAlignment="1">
      <alignment horizontal="right"/>
    </xf>
    <xf numFmtId="0" fontId="11" fillId="13" borderId="4" xfId="0" applyFont="1" applyFill="1" applyBorder="1" applyAlignment="1">
      <alignment horizontal="right"/>
    </xf>
    <xf numFmtId="11" fontId="1" fillId="13" borderId="25" xfId="0" applyNumberFormat="1" applyFont="1" applyFill="1" applyBorder="1"/>
    <xf numFmtId="0" fontId="1" fillId="13" borderId="15" xfId="0" applyFont="1" applyFill="1" applyBorder="1" applyAlignment="1">
      <alignment horizontal="left"/>
    </xf>
    <xf numFmtId="2" fontId="13" fillId="0" borderId="40" xfId="0" applyNumberFormat="1" applyFont="1" applyFill="1" applyBorder="1" applyAlignment="1" applyProtection="1">
      <alignment horizontal="right" vertical="center"/>
      <protection locked="0"/>
    </xf>
    <xf numFmtId="2" fontId="13" fillId="0" borderId="22" xfId="0" applyNumberFormat="1" applyFont="1" applyFill="1" applyBorder="1" applyAlignment="1" applyProtection="1">
      <alignment horizontal="right" vertical="center"/>
      <protection locked="0"/>
    </xf>
    <xf numFmtId="49" fontId="1" fillId="0" borderId="5" xfId="0" applyNumberFormat="1" applyFont="1" applyBorder="1" applyAlignment="1">
      <alignment horizontal="center" vertical="center" wrapText="1"/>
    </xf>
    <xf numFmtId="0" fontId="41" fillId="2" borderId="0" xfId="0" applyFont="1" applyFill="1"/>
    <xf numFmtId="0" fontId="42" fillId="2" borderId="0" xfId="0" applyFont="1" applyFill="1"/>
    <xf numFmtId="0" fontId="41" fillId="2" borderId="4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49" fontId="0" fillId="0" borderId="15" xfId="0" applyNumberFormat="1" applyBorder="1" applyAlignment="1">
      <alignment vertical="center" wrapText="1"/>
    </xf>
    <xf numFmtId="0" fontId="0" fillId="0" borderId="25" xfId="0" applyBorder="1"/>
    <xf numFmtId="0" fontId="0" fillId="0" borderId="33" xfId="0" applyBorder="1"/>
    <xf numFmtId="49" fontId="0" fillId="0" borderId="34" xfId="0" applyNumberFormat="1" applyBorder="1" applyAlignment="1">
      <alignment vertical="center" wrapText="1"/>
    </xf>
    <xf numFmtId="11" fontId="13" fillId="0" borderId="25" xfId="0" applyNumberFormat="1" applyFont="1" applyFill="1" applyBorder="1" applyProtection="1">
      <protection locked="0"/>
    </xf>
    <xf numFmtId="0" fontId="11" fillId="4" borderId="9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78" fontId="1" fillId="0" borderId="16" xfId="0" applyNumberFormat="1" applyFont="1" applyFill="1" applyBorder="1" applyAlignment="1" applyProtection="1">
      <alignment horizontal="right" vertical="center"/>
      <protection locked="0"/>
    </xf>
    <xf numFmtId="11" fontId="18" fillId="0" borderId="25" xfId="0" applyNumberFormat="1" applyFont="1" applyFill="1" applyBorder="1" applyProtection="1">
      <protection locked="0"/>
    </xf>
    <xf numFmtId="11" fontId="0" fillId="0" borderId="0" xfId="0" applyNumberFormat="1"/>
    <xf numFmtId="0" fontId="29" fillId="6" borderId="1" xfId="7" applyFont="1" applyFill="1" applyBorder="1" applyAlignment="1" applyProtection="1">
      <alignment horizontal="center" vertical="center" wrapText="1"/>
    </xf>
    <xf numFmtId="0" fontId="29" fillId="6" borderId="2" xfId="7" applyFont="1" applyFill="1" applyBorder="1" applyAlignment="1" applyProtection="1">
      <alignment horizontal="center" vertical="center" wrapText="1"/>
    </xf>
    <xf numFmtId="0" fontId="29" fillId="6" borderId="3" xfId="7" applyFont="1" applyFill="1" applyBorder="1" applyAlignment="1" applyProtection="1">
      <alignment horizontal="center" vertical="center" wrapText="1"/>
    </xf>
    <xf numFmtId="0" fontId="26" fillId="4" borderId="30" xfId="7" applyFont="1" applyFill="1" applyBorder="1" applyAlignment="1" applyProtection="1">
      <alignment horizontal="center" vertical="center" wrapText="1"/>
    </xf>
    <xf numFmtId="0" fontId="26" fillId="4" borderId="39" xfId="7" applyFont="1" applyFill="1" applyBorder="1" applyAlignment="1" applyProtection="1">
      <alignment horizontal="center" vertical="center" wrapText="1"/>
    </xf>
    <xf numFmtId="0" fontId="26" fillId="4" borderId="42" xfId="7" applyFont="1" applyFill="1" applyBorder="1" applyAlignment="1" applyProtection="1">
      <alignment horizontal="center" vertical="center" wrapText="1"/>
    </xf>
    <xf numFmtId="0" fontId="13" fillId="4" borderId="30" xfId="7" applyFont="1" applyFill="1" applyBorder="1" applyAlignment="1" applyProtection="1">
      <alignment horizontal="left" vertical="center" wrapText="1"/>
    </xf>
    <xf numFmtId="0" fontId="13" fillId="4" borderId="39" xfId="7" applyFont="1" applyFill="1" applyBorder="1" applyAlignment="1" applyProtection="1">
      <alignment horizontal="left" vertical="center" wrapText="1"/>
    </xf>
    <xf numFmtId="0" fontId="13" fillId="4" borderId="42" xfId="7" applyFont="1" applyFill="1" applyBorder="1" applyAlignment="1" applyProtection="1">
      <alignment horizontal="left" vertical="center" wrapText="1"/>
    </xf>
    <xf numFmtId="0" fontId="13" fillId="2" borderId="0" xfId="7" applyFont="1" applyFill="1" applyBorder="1" applyAlignment="1" applyProtection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38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39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36" xfId="0" applyFont="1" applyFill="1" applyBorder="1" applyAlignment="1">
      <alignment horizontal="center"/>
    </xf>
    <xf numFmtId="0" fontId="11" fillId="4" borderId="9" xfId="0" applyFont="1" applyFill="1" applyBorder="1" applyAlignment="1" applyProtection="1">
      <alignment horizontal="center"/>
    </xf>
    <xf numFmtId="0" fontId="15" fillId="4" borderId="39" xfId="0" applyFont="1" applyFill="1" applyBorder="1" applyAlignment="1" applyProtection="1">
      <alignment horizontal="center"/>
    </xf>
    <xf numFmtId="0" fontId="15" fillId="4" borderId="11" xfId="0" applyFont="1" applyFill="1" applyBorder="1" applyAlignment="1" applyProtection="1">
      <alignment horizontal="center"/>
    </xf>
    <xf numFmtId="0" fontId="11" fillId="4" borderId="39" xfId="0" applyFont="1" applyFill="1" applyBorder="1" applyAlignment="1" applyProtection="1">
      <alignment horizontal="center"/>
    </xf>
    <xf numFmtId="0" fontId="11" fillId="4" borderId="11" xfId="0" applyFont="1" applyFill="1" applyBorder="1" applyAlignment="1" applyProtection="1">
      <alignment horizontal="center"/>
    </xf>
    <xf numFmtId="0" fontId="11" fillId="4" borderId="36" xfId="0" applyFont="1" applyFill="1" applyBorder="1" applyAlignment="1" applyProtection="1">
      <alignment horizontal="center"/>
    </xf>
    <xf numFmtId="0" fontId="15" fillId="4" borderId="39" xfId="0" applyFont="1" applyFill="1" applyBorder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3" fillId="0" borderId="43" xfId="0" applyFont="1" applyBorder="1" applyAlignment="1">
      <alignment horizontal="center"/>
    </xf>
    <xf numFmtId="0" fontId="13" fillId="0" borderId="44" xfId="0" applyFont="1" applyBorder="1" applyAlignment="1">
      <alignment horizontal="center"/>
    </xf>
    <xf numFmtId="0" fontId="13" fillId="0" borderId="45" xfId="0" applyFont="1" applyBorder="1" applyAlignment="1">
      <alignment horizontal="center"/>
    </xf>
    <xf numFmtId="0" fontId="42" fillId="2" borderId="2" xfId="0" applyFont="1" applyFill="1" applyBorder="1" applyAlignment="1">
      <alignment horizontal="center" vertical="center"/>
    </xf>
    <xf numFmtId="0" fontId="42" fillId="2" borderId="3" xfId="0" applyFont="1" applyFill="1" applyBorder="1" applyAlignment="1">
      <alignment horizontal="center" vertical="center"/>
    </xf>
  </cellXfs>
  <cellStyles count="8">
    <cellStyle name="20% - 강조색5" xfId="1" builtinId="46"/>
    <cellStyle name="40% - 강조색5" xfId="2" builtinId="47"/>
    <cellStyle name="Normal 3" xfId="7" xr:uid="{00000000-0005-0000-0000-000002000000}"/>
    <cellStyle name="강조색5" xfId="3" builtinId="45"/>
    <cellStyle name="강조색6" xfId="4" builtinId="49"/>
    <cellStyle name="보통" xfId="6" builtinId="28"/>
    <cellStyle name="통화" xfId="5" builtinId="4"/>
    <cellStyle name="표준" xfId="0" builtinId="0"/>
  </cellStyles>
  <dxfs count="36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0</xdr:row>
      <xdr:rowOff>0</xdr:rowOff>
    </xdr:from>
    <xdr:to>
      <xdr:col>9</xdr:col>
      <xdr:colOff>161925</xdr:colOff>
      <xdr:row>6</xdr:row>
      <xdr:rowOff>95250</xdr:rowOff>
    </xdr:to>
    <xdr:pic>
      <xdr:nvPicPr>
        <xdr:cNvPr id="9239" name="Picture 438" descr="BV_2006_V2">
          <a:extLs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0"/>
          <a:ext cx="1400175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9526</xdr:colOff>
      <xdr:row>10</xdr:row>
      <xdr:rowOff>9525</xdr:rowOff>
    </xdr:from>
    <xdr:to>
      <xdr:col>9</xdr:col>
      <xdr:colOff>1</xdr:colOff>
      <xdr:row>10</xdr:row>
      <xdr:rowOff>819150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752601" y="2724150"/>
          <a:ext cx="5962650" cy="80962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Rule buckling calculation of:</a:t>
          </a:r>
        </a:p>
        <a:p>
          <a:r>
            <a:rPr lang="en-US" sz="1100" baseline="0"/>
            <a:t>- Flat plate panels for uniaxial buckling</a:t>
          </a:r>
        </a:p>
        <a:p>
          <a:r>
            <a:rPr lang="en-US" sz="1100" baseline="0"/>
            <a:t>- Shear buckling of flat plate panels</a:t>
          </a:r>
        </a:p>
        <a:p>
          <a:r>
            <a:rPr lang="en-US" sz="1100" baseline="0"/>
            <a:t>- Buckling of hollow, solid, built-up and general pillars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5</xdr:row>
      <xdr:rowOff>114300</xdr:rowOff>
    </xdr:from>
    <xdr:to>
      <xdr:col>6</xdr:col>
      <xdr:colOff>285750</xdr:colOff>
      <xdr:row>20</xdr:row>
      <xdr:rowOff>95250</xdr:rowOff>
    </xdr:to>
    <xdr:pic>
      <xdr:nvPicPr>
        <xdr:cNvPr id="4279" name="Picture 1" descr="Buckling-sigma2">
          <a:extLst>
            <a:ext uri="{FF2B5EF4-FFF2-40B4-BE49-F238E27FC236}">
              <a16:creationId xmlns:a16="http://schemas.microsoft.com/office/drawing/2014/main" id="{00000000-0008-0000-01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923925"/>
          <a:ext cx="3286125" cy="2409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542925</xdr:colOff>
      <xdr:row>6</xdr:row>
      <xdr:rowOff>152400</xdr:rowOff>
    </xdr:from>
    <xdr:to>
      <xdr:col>12</xdr:col>
      <xdr:colOff>523875</xdr:colOff>
      <xdr:row>21</xdr:row>
      <xdr:rowOff>104775</xdr:rowOff>
    </xdr:to>
    <xdr:pic>
      <xdr:nvPicPr>
        <xdr:cNvPr id="4280" name="Picture 2" descr="Buckling-tau">
          <a:extLst>
            <a:ext uri="{FF2B5EF4-FFF2-40B4-BE49-F238E27FC236}">
              <a16:creationId xmlns:a16="http://schemas.microsoft.com/office/drawing/2014/main" id="{00000000-0008-0000-01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1123950"/>
          <a:ext cx="3028950" cy="238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323850</xdr:colOff>
      <xdr:row>28</xdr:row>
      <xdr:rowOff>123825</xdr:rowOff>
    </xdr:from>
    <xdr:to>
      <xdr:col>1</xdr:col>
      <xdr:colOff>581025</xdr:colOff>
      <xdr:row>35</xdr:row>
      <xdr:rowOff>85725</xdr:rowOff>
    </xdr:to>
    <xdr:pic>
      <xdr:nvPicPr>
        <xdr:cNvPr id="4281" name="Picture 3" descr="pillar-buckle1">
          <a:extLst>
            <a:ext uri="{FF2B5EF4-FFF2-40B4-BE49-F238E27FC236}">
              <a16:creationId xmlns:a16="http://schemas.microsoft.com/office/drawing/2014/main" id="{00000000-0008-0000-01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4657725"/>
          <a:ext cx="25717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95250</xdr:colOff>
      <xdr:row>28</xdr:row>
      <xdr:rowOff>47625</xdr:rowOff>
    </xdr:from>
    <xdr:to>
      <xdr:col>4</xdr:col>
      <xdr:colOff>352425</xdr:colOff>
      <xdr:row>35</xdr:row>
      <xdr:rowOff>152400</xdr:rowOff>
    </xdr:to>
    <xdr:pic>
      <xdr:nvPicPr>
        <xdr:cNvPr id="4282" name="Picture 4" descr="pillar-buckle2">
          <a:extLst>
            <a:ext uri="{FF2B5EF4-FFF2-40B4-BE49-F238E27FC236}">
              <a16:creationId xmlns:a16="http://schemas.microsoft.com/office/drawing/2014/main" id="{00000000-0008-0000-01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4581525"/>
          <a:ext cx="25717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352425</xdr:colOff>
      <xdr:row>28</xdr:row>
      <xdr:rowOff>85725</xdr:rowOff>
    </xdr:from>
    <xdr:to>
      <xdr:col>7</xdr:col>
      <xdr:colOff>571500</xdr:colOff>
      <xdr:row>36</xdr:row>
      <xdr:rowOff>28575</xdr:rowOff>
    </xdr:to>
    <xdr:pic>
      <xdr:nvPicPr>
        <xdr:cNvPr id="4283" name="Picture 5" descr="pillar-buckle3">
          <a:extLst>
            <a:ext uri="{FF2B5EF4-FFF2-40B4-BE49-F238E27FC236}">
              <a16:creationId xmlns:a16="http://schemas.microsoft.com/office/drawing/2014/main" id="{00000000-0008-0000-01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4619625"/>
          <a:ext cx="21907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228600</xdr:colOff>
      <xdr:row>28</xdr:row>
      <xdr:rowOff>66675</xdr:rowOff>
    </xdr:from>
    <xdr:to>
      <xdr:col>14</xdr:col>
      <xdr:colOff>276225</xdr:colOff>
      <xdr:row>36</xdr:row>
      <xdr:rowOff>133350</xdr:rowOff>
    </xdr:to>
    <xdr:pic>
      <xdr:nvPicPr>
        <xdr:cNvPr id="4284" name="Picture 7" descr="tubular">
          <a:extLst>
            <a:ext uri="{FF2B5EF4-FFF2-40B4-BE49-F238E27FC236}">
              <a16:creationId xmlns:a16="http://schemas.microsoft.com/office/drawing/2014/main" id="{00000000-0008-0000-01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4600575"/>
          <a:ext cx="126682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57150</xdr:colOff>
      <xdr:row>27</xdr:row>
      <xdr:rowOff>38100</xdr:rowOff>
    </xdr:from>
    <xdr:to>
      <xdr:col>17</xdr:col>
      <xdr:colOff>247650</xdr:colOff>
      <xdr:row>37</xdr:row>
      <xdr:rowOff>9525</xdr:rowOff>
    </xdr:to>
    <xdr:pic>
      <xdr:nvPicPr>
        <xdr:cNvPr id="4285" name="Picture 8" descr="rectangular">
          <a:extLst>
            <a:ext uri="{FF2B5EF4-FFF2-40B4-BE49-F238E27FC236}">
              <a16:creationId xmlns:a16="http://schemas.microsoft.com/office/drawing/2014/main" id="{00000000-0008-0000-01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4410075"/>
          <a:ext cx="140970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66675</xdr:colOff>
      <xdr:row>28</xdr:row>
      <xdr:rowOff>57150</xdr:rowOff>
    </xdr:from>
    <xdr:to>
      <xdr:col>11</xdr:col>
      <xdr:colOff>514350</xdr:colOff>
      <xdr:row>37</xdr:row>
      <xdr:rowOff>28575</xdr:rowOff>
    </xdr:to>
    <xdr:grpSp>
      <xdr:nvGrpSpPr>
        <xdr:cNvPr id="4286" name="Group 13">
          <a:extLst>
            <a:ext uri="{FF2B5EF4-FFF2-40B4-BE49-F238E27FC236}">
              <a16:creationId xmlns:a16="http://schemas.microsoft.com/office/drawing/2014/main" id="{00000000-0008-0000-0100-0000BE100000}"/>
            </a:ext>
          </a:extLst>
        </xdr:cNvPr>
        <xdr:cNvGrpSpPr>
          <a:grpSpLocks/>
        </xdr:cNvGrpSpPr>
      </xdr:nvGrpSpPr>
      <xdr:grpSpPr bwMode="auto">
        <a:xfrm>
          <a:off x="5512734" y="4449856"/>
          <a:ext cx="1657910" cy="1383366"/>
          <a:chOff x="64" y="680"/>
          <a:chExt cx="175" cy="150"/>
        </a:xfrm>
      </xdr:grpSpPr>
      <xdr:pic>
        <xdr:nvPicPr>
          <xdr:cNvPr id="4287" name="Picture 6" descr="built-up">
            <a:extLst>
              <a:ext uri="{FF2B5EF4-FFF2-40B4-BE49-F238E27FC236}">
                <a16:creationId xmlns:a16="http://schemas.microsoft.com/office/drawing/2014/main" id="{00000000-0008-0000-0100-0000BF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" y="680"/>
            <a:ext cx="147" cy="1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105" name="Text Box 9">
            <a:extLst>
              <a:ext uri="{FF2B5EF4-FFF2-40B4-BE49-F238E27FC236}">
                <a16:creationId xmlns:a16="http://schemas.microsoft.com/office/drawing/2014/main" id="{00000000-0008-0000-0100-0000091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4" y="681"/>
            <a:ext cx="33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  <xdr:sp macro="" textlink="">
        <xdr:nvSpPr>
          <xdr:cNvPr id="4106" name="Text Box 10">
            <a:extLst>
              <a:ext uri="{FF2B5EF4-FFF2-40B4-BE49-F238E27FC236}">
                <a16:creationId xmlns:a16="http://schemas.microsoft.com/office/drawing/2014/main" id="{00000000-0008-0000-0100-00000A1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6" y="729"/>
            <a:ext cx="33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  <xdr:sp macro="" textlink="">
        <xdr:nvSpPr>
          <xdr:cNvPr id="4107" name="Text Box 11">
            <a:extLst>
              <a:ext uri="{FF2B5EF4-FFF2-40B4-BE49-F238E27FC236}">
                <a16:creationId xmlns:a16="http://schemas.microsoft.com/office/drawing/2014/main" id="{00000000-0008-0000-0100-00000B1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" y="804"/>
            <a:ext cx="33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bf2</a:t>
            </a:r>
          </a:p>
        </xdr:txBody>
      </xdr:sp>
      <xdr:sp macro="" textlink="">
        <xdr:nvSpPr>
          <xdr:cNvPr id="4108" name="Text Box 12">
            <a:extLst>
              <a:ext uri="{FF2B5EF4-FFF2-40B4-BE49-F238E27FC236}">
                <a16:creationId xmlns:a16="http://schemas.microsoft.com/office/drawing/2014/main" id="{00000000-0008-0000-0100-00000C1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786"/>
            <a:ext cx="33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tf2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238125</xdr:colOff>
      <xdr:row>1</xdr:row>
      <xdr:rowOff>47625</xdr:rowOff>
    </xdr:from>
    <xdr:to>
      <xdr:col>15</xdr:col>
      <xdr:colOff>504449</xdr:colOff>
      <xdr:row>26</xdr:row>
      <xdr:rowOff>142329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3525" y="190500"/>
          <a:ext cx="3009524" cy="4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92"/>
  <sheetViews>
    <sheetView topLeftCell="A7" workbookViewId="0">
      <selection activeCell="C28" sqref="C28"/>
    </sheetView>
  </sheetViews>
  <sheetFormatPr defaultRowHeight="12.75" x14ac:dyDescent="0.2"/>
  <cols>
    <col min="1" max="1" width="9.140625" style="251"/>
    <col min="2" max="2" width="17" style="252" customWidth="1"/>
    <col min="3" max="3" width="24.7109375" style="252" customWidth="1"/>
    <col min="4" max="4" width="3.42578125" style="252" customWidth="1"/>
    <col min="5" max="5" width="24.85546875" style="252" customWidth="1"/>
    <col min="6" max="14" width="9.140625" style="252"/>
    <col min="15" max="28" width="9.140625" style="251"/>
    <col min="29" max="16384" width="9.140625" style="252"/>
  </cols>
  <sheetData>
    <row r="1" spans="2:28" x14ac:dyDescent="0.2"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AA1" s="252"/>
      <c r="AB1" s="252"/>
    </row>
    <row r="2" spans="2:28" x14ac:dyDescent="0.2"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AA2" s="252"/>
      <c r="AB2" s="252"/>
    </row>
    <row r="3" spans="2:28" x14ac:dyDescent="0.2"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AA3" s="252"/>
      <c r="AB3" s="252"/>
    </row>
    <row r="4" spans="2:28" x14ac:dyDescent="0.2"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AA4" s="252"/>
      <c r="AB4" s="252"/>
    </row>
    <row r="5" spans="2:28" x14ac:dyDescent="0.2"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AA5" s="252"/>
      <c r="AB5" s="252"/>
    </row>
    <row r="6" spans="2:28" ht="61.5" customHeight="1" thickBot="1" x14ac:dyDescent="0.25"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</row>
    <row r="7" spans="2:28" ht="45" customHeight="1" thickBot="1" x14ac:dyDescent="0.25">
      <c r="B7" s="335" t="s">
        <v>138</v>
      </c>
      <c r="C7" s="336"/>
      <c r="D7" s="336"/>
      <c r="E7" s="336"/>
      <c r="F7" s="336"/>
      <c r="G7" s="336"/>
      <c r="H7" s="336"/>
      <c r="I7" s="337"/>
      <c r="J7" s="251"/>
      <c r="K7" s="251"/>
      <c r="L7" s="251"/>
      <c r="M7" s="251"/>
      <c r="N7" s="251"/>
    </row>
    <row r="8" spans="2:28" ht="18" x14ac:dyDescent="0.2">
      <c r="B8" s="253"/>
      <c r="C8" s="253"/>
      <c r="D8" s="253"/>
      <c r="E8" s="253"/>
      <c r="F8" s="253"/>
      <c r="G8" s="253"/>
      <c r="H8" s="253"/>
      <c r="I8" s="253"/>
      <c r="J8" s="251"/>
      <c r="K8" s="251"/>
      <c r="L8" s="251"/>
      <c r="M8" s="251"/>
      <c r="N8" s="251"/>
    </row>
    <row r="9" spans="2:28" x14ac:dyDescent="0.2">
      <c r="B9" s="254" t="s">
        <v>126</v>
      </c>
      <c r="C9" s="338" t="s">
        <v>164</v>
      </c>
      <c r="D9" s="339"/>
      <c r="E9" s="339"/>
      <c r="F9" s="339"/>
      <c r="G9" s="339"/>
      <c r="H9" s="339"/>
      <c r="I9" s="340"/>
      <c r="J9" s="251"/>
      <c r="K9" s="251"/>
      <c r="L9" s="251"/>
      <c r="M9" s="251"/>
      <c r="N9" s="251"/>
    </row>
    <row r="10" spans="2:28" x14ac:dyDescent="0.2">
      <c r="B10" s="255"/>
      <c r="C10" s="256"/>
      <c r="D10" s="256"/>
      <c r="E10" s="256"/>
      <c r="F10" s="256"/>
      <c r="G10" s="256"/>
      <c r="H10" s="256"/>
      <c r="I10" s="256"/>
      <c r="J10" s="251"/>
      <c r="K10" s="251"/>
      <c r="L10" s="251"/>
      <c r="M10" s="251"/>
      <c r="N10" s="251"/>
    </row>
    <row r="11" spans="2:28" ht="66" customHeight="1" x14ac:dyDescent="0.2">
      <c r="B11" s="254" t="s">
        <v>127</v>
      </c>
      <c r="C11" s="338"/>
      <c r="D11" s="339"/>
      <c r="E11" s="339"/>
      <c r="F11" s="339"/>
      <c r="G11" s="339"/>
      <c r="H11" s="339"/>
      <c r="I11" s="340"/>
      <c r="J11" s="251"/>
      <c r="K11" s="251"/>
      <c r="L11" s="251"/>
      <c r="M11" s="251"/>
      <c r="N11" s="251"/>
    </row>
    <row r="12" spans="2:28" x14ac:dyDescent="0.2">
      <c r="B12" s="255"/>
      <c r="C12" s="256"/>
      <c r="D12" s="256"/>
      <c r="E12" s="256"/>
      <c r="F12" s="256"/>
      <c r="G12" s="256"/>
      <c r="H12" s="256"/>
      <c r="I12" s="256"/>
      <c r="J12" s="251"/>
      <c r="K12" s="251"/>
      <c r="L12" s="251"/>
      <c r="M12" s="251"/>
      <c r="N12" s="251"/>
    </row>
    <row r="13" spans="2:28" x14ac:dyDescent="0.2">
      <c r="B13" s="254" t="s">
        <v>128</v>
      </c>
      <c r="C13" s="341" t="s">
        <v>141</v>
      </c>
      <c r="D13" s="342"/>
      <c r="E13" s="342"/>
      <c r="F13" s="342"/>
      <c r="G13" s="342"/>
      <c r="H13" s="342"/>
      <c r="I13" s="343"/>
      <c r="J13" s="251"/>
      <c r="K13" s="251"/>
      <c r="L13" s="251"/>
      <c r="M13" s="251"/>
      <c r="N13" s="251"/>
    </row>
    <row r="14" spans="2:28" x14ac:dyDescent="0.2">
      <c r="B14" s="255"/>
      <c r="C14" s="256"/>
      <c r="D14" s="256"/>
      <c r="E14" s="256"/>
      <c r="F14" s="256"/>
      <c r="G14" s="256"/>
      <c r="H14" s="256"/>
      <c r="I14" s="256"/>
      <c r="J14" s="251"/>
      <c r="K14" s="251"/>
      <c r="L14" s="251"/>
      <c r="M14" s="251"/>
      <c r="N14" s="251"/>
    </row>
    <row r="15" spans="2:28" x14ac:dyDescent="0.2">
      <c r="B15" s="257" t="s">
        <v>129</v>
      </c>
      <c r="C15" s="283" t="s">
        <v>142</v>
      </c>
      <c r="D15" s="251"/>
      <c r="E15" s="258" t="s">
        <v>130</v>
      </c>
      <c r="G15" s="259"/>
      <c r="H15" s="259"/>
      <c r="I15" s="251"/>
      <c r="J15" s="251"/>
      <c r="K15" s="251"/>
      <c r="L15" s="251"/>
      <c r="M15" s="251"/>
      <c r="N15" s="251"/>
    </row>
    <row r="16" spans="2:28" ht="16.5" x14ac:dyDescent="0.3">
      <c r="B16" s="284" t="s">
        <v>131</v>
      </c>
      <c r="C16" s="285" t="s">
        <v>143</v>
      </c>
      <c r="D16" s="251"/>
      <c r="E16" s="260" t="s">
        <v>132</v>
      </c>
      <c r="F16" s="278"/>
      <c r="G16" s="259"/>
      <c r="H16" s="259"/>
      <c r="I16" s="251"/>
      <c r="J16" s="251"/>
      <c r="K16" s="251"/>
      <c r="L16" s="251"/>
      <c r="M16" s="251"/>
      <c r="N16" s="251"/>
    </row>
    <row r="17" spans="2:256" ht="16.5" x14ac:dyDescent="0.3">
      <c r="B17" s="261" t="s">
        <v>133</v>
      </c>
      <c r="C17" s="286">
        <v>43097</v>
      </c>
      <c r="D17" s="251"/>
      <c r="E17" s="260" t="s">
        <v>134</v>
      </c>
      <c r="F17" s="277"/>
      <c r="G17" s="259"/>
      <c r="H17" s="259"/>
      <c r="I17" s="251"/>
      <c r="J17" s="251"/>
      <c r="K17" s="251"/>
      <c r="L17" s="251"/>
      <c r="M17" s="251"/>
      <c r="N17" s="251"/>
    </row>
    <row r="18" spans="2:256" ht="16.5" x14ac:dyDescent="0.3">
      <c r="B18" s="263"/>
      <c r="C18" s="264"/>
      <c r="D18" s="251"/>
      <c r="E18" s="260" t="s">
        <v>135</v>
      </c>
      <c r="F18" s="262"/>
      <c r="G18" s="259"/>
      <c r="H18" s="259"/>
      <c r="I18" s="251"/>
      <c r="J18" s="251"/>
      <c r="K18" s="251"/>
      <c r="L18" s="251"/>
      <c r="M18" s="251"/>
      <c r="N18" s="251"/>
    </row>
    <row r="19" spans="2:256" ht="16.5" x14ac:dyDescent="0.3">
      <c r="B19" s="263"/>
      <c r="C19" s="264"/>
      <c r="D19" s="265"/>
      <c r="E19" s="260" t="s">
        <v>136</v>
      </c>
      <c r="F19" s="276"/>
      <c r="G19" s="259"/>
      <c r="H19" s="259"/>
      <c r="I19" s="266"/>
      <c r="J19" s="251"/>
      <c r="K19" s="251"/>
      <c r="L19" s="251"/>
      <c r="M19" s="251"/>
      <c r="N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  <c r="EN19" s="251"/>
      <c r="EO19" s="251"/>
      <c r="EP19" s="251"/>
      <c r="EQ19" s="251"/>
      <c r="ER19" s="251"/>
      <c r="ES19" s="251"/>
      <c r="ET19" s="251"/>
      <c r="EU19" s="251"/>
      <c r="EV19" s="251"/>
      <c r="EW19" s="251"/>
      <c r="EX19" s="251"/>
      <c r="EY19" s="251"/>
      <c r="EZ19" s="251"/>
      <c r="FA19" s="251"/>
      <c r="FB19" s="251"/>
      <c r="FC19" s="251"/>
      <c r="FD19" s="251"/>
      <c r="FE19" s="251"/>
      <c r="FF19" s="251"/>
      <c r="FG19" s="251"/>
      <c r="FH19" s="251"/>
      <c r="FI19" s="251"/>
      <c r="FJ19" s="251"/>
      <c r="FK19" s="251"/>
      <c r="FL19" s="251"/>
      <c r="FM19" s="251"/>
      <c r="FN19" s="251"/>
      <c r="FO19" s="251"/>
      <c r="FP19" s="251"/>
      <c r="FQ19" s="251"/>
      <c r="FR19" s="251"/>
      <c r="FS19" s="251"/>
      <c r="FT19" s="251"/>
      <c r="FU19" s="251"/>
      <c r="FV19" s="251"/>
      <c r="FW19" s="251"/>
      <c r="FX19" s="251"/>
      <c r="FY19" s="251"/>
      <c r="FZ19" s="251"/>
      <c r="GA19" s="251"/>
      <c r="GB19" s="251"/>
      <c r="GC19" s="251"/>
      <c r="GD19" s="251"/>
      <c r="GE19" s="251"/>
      <c r="GF19" s="251"/>
      <c r="GG19" s="251"/>
      <c r="GH19" s="251"/>
      <c r="GI19" s="251"/>
      <c r="GJ19" s="251"/>
      <c r="GK19" s="251"/>
      <c r="GL19" s="251"/>
      <c r="GM19" s="251"/>
      <c r="GN19" s="251"/>
      <c r="GO19" s="251"/>
      <c r="GP19" s="251"/>
      <c r="GQ19" s="251"/>
      <c r="GR19" s="251"/>
      <c r="GS19" s="251"/>
      <c r="GT19" s="251"/>
      <c r="GU19" s="251"/>
      <c r="GV19" s="251"/>
      <c r="GW19" s="251"/>
      <c r="GX19" s="251"/>
      <c r="GY19" s="251"/>
      <c r="GZ19" s="251"/>
      <c r="HA19" s="251"/>
      <c r="HB19" s="251"/>
      <c r="HC19" s="251"/>
      <c r="HD19" s="251"/>
      <c r="HE19" s="251"/>
      <c r="HF19" s="251"/>
      <c r="HG19" s="251"/>
      <c r="HH19" s="251"/>
      <c r="HI19" s="251"/>
      <c r="HJ19" s="251"/>
      <c r="HK19" s="251"/>
      <c r="HL19" s="251"/>
      <c r="HM19" s="251"/>
      <c r="HN19" s="251"/>
      <c r="HO19" s="251"/>
      <c r="HP19" s="251"/>
      <c r="HQ19" s="251"/>
      <c r="HR19" s="251"/>
      <c r="HS19" s="251"/>
      <c r="HT19" s="251"/>
      <c r="HU19" s="251"/>
      <c r="HV19" s="251"/>
      <c r="HW19" s="251"/>
      <c r="HX19" s="251"/>
      <c r="HY19" s="251"/>
      <c r="HZ19" s="251"/>
      <c r="IA19" s="251"/>
      <c r="IB19" s="251"/>
      <c r="IC19" s="251"/>
      <c r="ID19" s="251"/>
      <c r="IE19" s="251"/>
      <c r="IF19" s="251"/>
      <c r="IG19" s="251"/>
      <c r="IH19" s="251"/>
      <c r="II19" s="251"/>
      <c r="IJ19" s="251"/>
      <c r="IK19" s="251"/>
      <c r="IL19" s="251"/>
      <c r="IM19" s="251"/>
      <c r="IN19" s="251"/>
      <c r="IO19" s="251"/>
      <c r="IP19" s="251"/>
      <c r="IQ19" s="251"/>
      <c r="IR19" s="251"/>
      <c r="IS19" s="251"/>
      <c r="IT19" s="251"/>
      <c r="IU19" s="251"/>
      <c r="IV19" s="251"/>
    </row>
    <row r="20" spans="2:256" ht="18" x14ac:dyDescent="0.3">
      <c r="B20" s="267"/>
      <c r="C20" s="256"/>
      <c r="D20" s="265"/>
      <c r="E20" s="260" t="s">
        <v>137</v>
      </c>
      <c r="F20" s="274"/>
      <c r="G20" s="259"/>
      <c r="H20" s="259"/>
      <c r="I20" s="266"/>
      <c r="J20" s="251"/>
      <c r="K20" s="251"/>
      <c r="L20" s="251"/>
      <c r="M20" s="251"/>
      <c r="N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  <c r="EN20" s="251"/>
      <c r="EO20" s="251"/>
      <c r="EP20" s="251"/>
      <c r="EQ20" s="251"/>
      <c r="ER20" s="251"/>
      <c r="ES20" s="251"/>
      <c r="ET20" s="251"/>
      <c r="EU20" s="251"/>
      <c r="EV20" s="251"/>
      <c r="EW20" s="251"/>
      <c r="EX20" s="251"/>
      <c r="EY20" s="251"/>
      <c r="EZ20" s="251"/>
      <c r="FA20" s="251"/>
      <c r="FB20" s="251"/>
      <c r="FC20" s="251"/>
      <c r="FD20" s="251"/>
      <c r="FE20" s="251"/>
      <c r="FF20" s="251"/>
      <c r="FG20" s="251"/>
      <c r="FH20" s="251"/>
      <c r="FI20" s="251"/>
      <c r="FJ20" s="251"/>
      <c r="FK20" s="251"/>
      <c r="FL20" s="251"/>
      <c r="FM20" s="251"/>
      <c r="FN20" s="251"/>
      <c r="FO20" s="251"/>
      <c r="FP20" s="251"/>
      <c r="FQ20" s="251"/>
      <c r="FR20" s="251"/>
      <c r="FS20" s="251"/>
      <c r="FT20" s="251"/>
      <c r="FU20" s="251"/>
      <c r="FV20" s="251"/>
      <c r="FW20" s="251"/>
      <c r="FX20" s="251"/>
      <c r="FY20" s="251"/>
      <c r="FZ20" s="251"/>
      <c r="GA20" s="251"/>
      <c r="GB20" s="251"/>
      <c r="GC20" s="251"/>
      <c r="GD20" s="251"/>
      <c r="GE20" s="251"/>
      <c r="GF20" s="251"/>
      <c r="GG20" s="251"/>
      <c r="GH20" s="251"/>
      <c r="GI20" s="251"/>
      <c r="GJ20" s="251"/>
      <c r="GK20" s="251"/>
      <c r="GL20" s="251"/>
      <c r="GM20" s="251"/>
      <c r="GN20" s="251"/>
      <c r="GO20" s="251"/>
      <c r="GP20" s="251"/>
      <c r="GQ20" s="251"/>
      <c r="GR20" s="251"/>
      <c r="GS20" s="251"/>
      <c r="GT20" s="251"/>
      <c r="GU20" s="251"/>
      <c r="GV20" s="251"/>
      <c r="GW20" s="251"/>
      <c r="GX20" s="251"/>
      <c r="GY20" s="251"/>
      <c r="GZ20" s="251"/>
      <c r="HA20" s="251"/>
      <c r="HB20" s="251"/>
      <c r="HC20" s="251"/>
      <c r="HD20" s="251"/>
      <c r="HE20" s="251"/>
      <c r="HF20" s="251"/>
      <c r="HG20" s="251"/>
      <c r="HH20" s="251"/>
      <c r="HI20" s="251"/>
      <c r="HJ20" s="251"/>
      <c r="HK20" s="251"/>
      <c r="HL20" s="251"/>
      <c r="HM20" s="251"/>
      <c r="HN20" s="251"/>
      <c r="HO20" s="251"/>
      <c r="HP20" s="251"/>
      <c r="HQ20" s="251"/>
      <c r="HR20" s="251"/>
      <c r="HS20" s="251"/>
      <c r="HT20" s="251"/>
      <c r="HU20" s="251"/>
      <c r="HV20" s="251"/>
      <c r="HW20" s="251"/>
      <c r="HX20" s="251"/>
      <c r="HY20" s="251"/>
      <c r="HZ20" s="251"/>
      <c r="IA20" s="251"/>
      <c r="IB20" s="251"/>
      <c r="IC20" s="251"/>
      <c r="ID20" s="251"/>
      <c r="IE20" s="251"/>
      <c r="IF20" s="251"/>
      <c r="IG20" s="251"/>
      <c r="IH20" s="251"/>
      <c r="II20" s="251"/>
      <c r="IJ20" s="251"/>
      <c r="IK20" s="251"/>
      <c r="IL20" s="251"/>
      <c r="IM20" s="251"/>
      <c r="IN20" s="251"/>
      <c r="IO20" s="251"/>
      <c r="IP20" s="251"/>
      <c r="IQ20" s="251"/>
      <c r="IR20" s="251"/>
      <c r="IS20" s="251"/>
      <c r="IT20" s="251"/>
      <c r="IU20" s="251"/>
      <c r="IV20" s="251"/>
    </row>
    <row r="21" spans="2:256" ht="20.25" x14ac:dyDescent="0.2">
      <c r="B21" s="268"/>
      <c r="C21" s="269"/>
      <c r="D21" s="256"/>
      <c r="E21" s="259"/>
      <c r="F21" s="259"/>
      <c r="G21" s="259"/>
      <c r="H21" s="259"/>
      <c r="I21" s="256"/>
      <c r="J21" s="251"/>
      <c r="K21" s="251"/>
      <c r="L21" s="251"/>
      <c r="M21" s="251"/>
      <c r="N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  <c r="EN21" s="251"/>
      <c r="EO21" s="251"/>
      <c r="EP21" s="251"/>
      <c r="EQ21" s="251"/>
      <c r="ER21" s="251"/>
      <c r="ES21" s="251"/>
      <c r="ET21" s="251"/>
      <c r="EU21" s="251"/>
      <c r="EV21" s="251"/>
      <c r="EW21" s="251"/>
      <c r="EX21" s="251"/>
      <c r="EY21" s="251"/>
      <c r="EZ21" s="251"/>
      <c r="FA21" s="251"/>
      <c r="FB21" s="251"/>
      <c r="FC21" s="251"/>
      <c r="FD21" s="251"/>
      <c r="FE21" s="251"/>
      <c r="FF21" s="251"/>
      <c r="FG21" s="251"/>
      <c r="FH21" s="251"/>
      <c r="FI21" s="251"/>
      <c r="FJ21" s="251"/>
      <c r="FK21" s="251"/>
      <c r="FL21" s="251"/>
      <c r="FM21" s="251"/>
      <c r="FN21" s="251"/>
      <c r="FO21" s="251"/>
      <c r="FP21" s="251"/>
      <c r="FQ21" s="251"/>
      <c r="FR21" s="251"/>
      <c r="FS21" s="251"/>
      <c r="FT21" s="251"/>
      <c r="FU21" s="251"/>
      <c r="FV21" s="251"/>
      <c r="FW21" s="251"/>
      <c r="FX21" s="251"/>
      <c r="FY21" s="251"/>
      <c r="FZ21" s="251"/>
      <c r="GA21" s="251"/>
      <c r="GB21" s="251"/>
      <c r="GC21" s="251"/>
      <c r="GD21" s="251"/>
      <c r="GE21" s="251"/>
      <c r="GF21" s="251"/>
      <c r="GG21" s="251"/>
      <c r="GH21" s="251"/>
      <c r="GI21" s="251"/>
      <c r="GJ21" s="251"/>
      <c r="GK21" s="251"/>
      <c r="GL21" s="251"/>
      <c r="GM21" s="251"/>
      <c r="GN21" s="251"/>
      <c r="GO21" s="251"/>
      <c r="GP21" s="251"/>
      <c r="GQ21" s="251"/>
      <c r="GR21" s="251"/>
      <c r="GS21" s="251"/>
      <c r="GT21" s="251"/>
      <c r="GU21" s="251"/>
      <c r="GV21" s="251"/>
      <c r="GW21" s="251"/>
      <c r="GX21" s="251"/>
      <c r="GY21" s="251"/>
      <c r="GZ21" s="251"/>
      <c r="HA21" s="251"/>
      <c r="HB21" s="251"/>
      <c r="HC21" s="251"/>
      <c r="HD21" s="251"/>
      <c r="HE21" s="251"/>
      <c r="HF21" s="251"/>
      <c r="HG21" s="251"/>
      <c r="HH21" s="251"/>
      <c r="HI21" s="251"/>
      <c r="HJ21" s="251"/>
      <c r="HK21" s="251"/>
      <c r="HL21" s="251"/>
      <c r="HM21" s="251"/>
      <c r="HN21" s="251"/>
      <c r="HO21" s="251"/>
      <c r="HP21" s="251"/>
      <c r="HQ21" s="251"/>
      <c r="HR21" s="251"/>
      <c r="HS21" s="251"/>
      <c r="HT21" s="251"/>
      <c r="HU21" s="251"/>
      <c r="HV21" s="251"/>
      <c r="HW21" s="251"/>
      <c r="HX21" s="251"/>
      <c r="HY21" s="251"/>
      <c r="HZ21" s="251"/>
      <c r="IA21" s="251"/>
      <c r="IB21" s="251"/>
      <c r="IC21" s="251"/>
      <c r="ID21" s="251"/>
      <c r="IE21" s="251"/>
      <c r="IF21" s="251"/>
      <c r="IG21" s="251"/>
      <c r="IH21" s="251"/>
      <c r="II21" s="251"/>
      <c r="IJ21" s="251"/>
      <c r="IK21" s="251"/>
      <c r="IL21" s="251"/>
      <c r="IM21" s="251"/>
      <c r="IN21" s="251"/>
      <c r="IO21" s="251"/>
      <c r="IP21" s="251"/>
      <c r="IQ21" s="251"/>
      <c r="IR21" s="251"/>
      <c r="IS21" s="251"/>
      <c r="IT21" s="251"/>
      <c r="IU21" s="251"/>
      <c r="IV21" s="251"/>
    </row>
    <row r="22" spans="2:256" x14ac:dyDescent="0.2">
      <c r="B22" s="265"/>
      <c r="C22" s="281"/>
      <c r="D22" s="255"/>
      <c r="E22" s="259"/>
      <c r="F22" s="259"/>
      <c r="G22" s="259"/>
      <c r="H22" s="259"/>
      <c r="I22" s="270"/>
      <c r="J22" s="251"/>
      <c r="K22" s="251"/>
      <c r="L22" s="251"/>
      <c r="M22" s="251"/>
      <c r="N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  <c r="EN22" s="251"/>
      <c r="EO22" s="251"/>
      <c r="EP22" s="251"/>
      <c r="EQ22" s="251"/>
      <c r="ER22" s="251"/>
      <c r="ES22" s="251"/>
      <c r="ET22" s="251"/>
      <c r="EU22" s="251"/>
      <c r="EV22" s="251"/>
      <c r="EW22" s="251"/>
      <c r="EX22" s="251"/>
      <c r="EY22" s="251"/>
      <c r="EZ22" s="251"/>
      <c r="FA22" s="251"/>
      <c r="FB22" s="251"/>
      <c r="FC22" s="251"/>
      <c r="FD22" s="251"/>
      <c r="FE22" s="251"/>
      <c r="FF22" s="251"/>
      <c r="FG22" s="251"/>
      <c r="FH22" s="251"/>
      <c r="FI22" s="251"/>
      <c r="FJ22" s="251"/>
      <c r="FK22" s="251"/>
      <c r="FL22" s="251"/>
      <c r="FM22" s="251"/>
      <c r="FN22" s="251"/>
      <c r="FO22" s="251"/>
      <c r="FP22" s="251"/>
      <c r="FQ22" s="251"/>
      <c r="FR22" s="251"/>
      <c r="FS22" s="251"/>
      <c r="FT22" s="251"/>
      <c r="FU22" s="251"/>
      <c r="FV22" s="251"/>
      <c r="FW22" s="251"/>
      <c r="FX22" s="251"/>
      <c r="FY22" s="251"/>
      <c r="FZ22" s="251"/>
      <c r="GA22" s="251"/>
      <c r="GB22" s="251"/>
      <c r="GC22" s="251"/>
      <c r="GD22" s="251"/>
      <c r="GE22" s="251"/>
      <c r="GF22" s="251"/>
      <c r="GG22" s="251"/>
      <c r="GH22" s="251"/>
      <c r="GI22" s="251"/>
      <c r="GJ22" s="251"/>
      <c r="GK22" s="251"/>
      <c r="GL22" s="251"/>
      <c r="GM22" s="251"/>
      <c r="GN22" s="251"/>
      <c r="GO22" s="251"/>
      <c r="GP22" s="251"/>
      <c r="GQ22" s="251"/>
      <c r="GR22" s="251"/>
      <c r="GS22" s="251"/>
      <c r="GT22" s="251"/>
      <c r="GU22" s="251"/>
      <c r="GV22" s="251"/>
      <c r="GW22" s="251"/>
      <c r="GX22" s="251"/>
      <c r="GY22" s="251"/>
      <c r="GZ22" s="251"/>
      <c r="HA22" s="251"/>
      <c r="HB22" s="251"/>
      <c r="HC22" s="251"/>
      <c r="HD22" s="251"/>
      <c r="HE22" s="251"/>
      <c r="HF22" s="251"/>
      <c r="HG22" s="251"/>
      <c r="HH22" s="251"/>
      <c r="HI22" s="251"/>
      <c r="HJ22" s="251"/>
      <c r="HK22" s="251"/>
      <c r="HL22" s="251"/>
      <c r="HM22" s="251"/>
      <c r="HN22" s="251"/>
      <c r="HO22" s="251"/>
      <c r="HP22" s="251"/>
      <c r="HQ22" s="251"/>
      <c r="HR22" s="251"/>
      <c r="HS22" s="251"/>
      <c r="HT22" s="251"/>
      <c r="HU22" s="251"/>
      <c r="HV22" s="251"/>
      <c r="HW22" s="251"/>
      <c r="HX22" s="251"/>
      <c r="HY22" s="251"/>
      <c r="HZ22" s="251"/>
      <c r="IA22" s="251"/>
      <c r="IB22" s="251"/>
      <c r="IC22" s="251"/>
      <c r="ID22" s="251"/>
      <c r="IE22" s="251"/>
      <c r="IF22" s="251"/>
      <c r="IG22" s="251"/>
      <c r="IH22" s="251"/>
      <c r="II22" s="251"/>
      <c r="IJ22" s="251"/>
      <c r="IK22" s="251"/>
      <c r="IL22" s="251"/>
      <c r="IM22" s="251"/>
      <c r="IN22" s="251"/>
      <c r="IO22" s="251"/>
      <c r="IP22" s="251"/>
      <c r="IQ22" s="251"/>
      <c r="IR22" s="251"/>
      <c r="IS22" s="251"/>
      <c r="IT22" s="251"/>
      <c r="IU22" s="251"/>
      <c r="IV22" s="251"/>
    </row>
    <row r="23" spans="2:256" ht="15.75" x14ac:dyDescent="0.2">
      <c r="B23" s="265"/>
      <c r="C23" s="281"/>
      <c r="D23" s="271"/>
      <c r="E23" s="344"/>
      <c r="F23" s="344"/>
      <c r="G23" s="344"/>
      <c r="H23" s="344"/>
      <c r="I23" s="344"/>
      <c r="J23" s="251"/>
      <c r="K23" s="251"/>
      <c r="L23" s="251"/>
      <c r="M23" s="251"/>
      <c r="N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  <c r="EN23" s="251"/>
      <c r="EO23" s="251"/>
      <c r="EP23" s="251"/>
      <c r="EQ23" s="251"/>
      <c r="ER23" s="251"/>
      <c r="ES23" s="251"/>
      <c r="ET23" s="251"/>
      <c r="EU23" s="251"/>
      <c r="EV23" s="251"/>
      <c r="EW23" s="251"/>
      <c r="EX23" s="251"/>
      <c r="EY23" s="251"/>
      <c r="EZ23" s="251"/>
      <c r="FA23" s="251"/>
      <c r="FB23" s="251"/>
      <c r="FC23" s="251"/>
      <c r="FD23" s="251"/>
      <c r="FE23" s="251"/>
      <c r="FF23" s="251"/>
      <c r="FG23" s="251"/>
      <c r="FH23" s="251"/>
      <c r="FI23" s="251"/>
      <c r="FJ23" s="251"/>
      <c r="FK23" s="251"/>
      <c r="FL23" s="251"/>
      <c r="FM23" s="251"/>
      <c r="FN23" s="251"/>
      <c r="FO23" s="251"/>
      <c r="FP23" s="251"/>
      <c r="FQ23" s="251"/>
      <c r="FR23" s="251"/>
      <c r="FS23" s="251"/>
      <c r="FT23" s="251"/>
      <c r="FU23" s="251"/>
      <c r="FV23" s="251"/>
      <c r="FW23" s="251"/>
      <c r="FX23" s="251"/>
      <c r="FY23" s="251"/>
      <c r="FZ23" s="251"/>
      <c r="GA23" s="251"/>
      <c r="GB23" s="251"/>
      <c r="GC23" s="251"/>
      <c r="GD23" s="251"/>
      <c r="GE23" s="251"/>
      <c r="GF23" s="251"/>
      <c r="GG23" s="251"/>
      <c r="GH23" s="251"/>
      <c r="GI23" s="251"/>
      <c r="GJ23" s="251"/>
      <c r="GK23" s="251"/>
      <c r="GL23" s="251"/>
      <c r="GM23" s="251"/>
      <c r="GN23" s="251"/>
      <c r="GO23" s="251"/>
      <c r="GP23" s="251"/>
      <c r="GQ23" s="251"/>
      <c r="GR23" s="251"/>
      <c r="GS23" s="251"/>
      <c r="GT23" s="251"/>
      <c r="GU23" s="251"/>
      <c r="GV23" s="251"/>
      <c r="GW23" s="251"/>
      <c r="GX23" s="251"/>
      <c r="GY23" s="251"/>
      <c r="GZ23" s="251"/>
      <c r="HA23" s="251"/>
      <c r="HB23" s="251"/>
      <c r="HC23" s="251"/>
      <c r="HD23" s="251"/>
      <c r="HE23" s="251"/>
      <c r="HF23" s="251"/>
      <c r="HG23" s="251"/>
      <c r="HH23" s="251"/>
      <c r="HI23" s="251"/>
      <c r="HJ23" s="251"/>
      <c r="HK23" s="251"/>
      <c r="HL23" s="251"/>
      <c r="HM23" s="251"/>
      <c r="HN23" s="251"/>
      <c r="HO23" s="251"/>
      <c r="HP23" s="251"/>
      <c r="HQ23" s="251"/>
      <c r="HR23" s="251"/>
      <c r="HS23" s="251"/>
      <c r="HT23" s="251"/>
      <c r="HU23" s="251"/>
      <c r="HV23" s="251"/>
      <c r="HW23" s="251"/>
      <c r="HX23" s="251"/>
      <c r="HY23" s="251"/>
      <c r="HZ23" s="251"/>
      <c r="IA23" s="251"/>
      <c r="IB23" s="251"/>
      <c r="IC23" s="251"/>
      <c r="ID23" s="251"/>
      <c r="IE23" s="251"/>
      <c r="IF23" s="251"/>
      <c r="IG23" s="251"/>
      <c r="IH23" s="251"/>
      <c r="II23" s="251"/>
      <c r="IJ23" s="251"/>
      <c r="IK23" s="251"/>
      <c r="IL23" s="251"/>
      <c r="IM23" s="251"/>
      <c r="IN23" s="251"/>
      <c r="IO23" s="251"/>
      <c r="IP23" s="251"/>
      <c r="IQ23" s="251"/>
      <c r="IR23" s="251"/>
      <c r="IS23" s="251"/>
      <c r="IT23" s="251"/>
      <c r="IU23" s="251"/>
      <c r="IV23" s="251"/>
    </row>
    <row r="24" spans="2:256" x14ac:dyDescent="0.2">
      <c r="B24" s="272"/>
      <c r="C24" s="272"/>
      <c r="D24" s="265"/>
      <c r="E24" s="344"/>
      <c r="F24" s="344"/>
      <c r="G24" s="344"/>
      <c r="H24" s="344"/>
      <c r="I24" s="344"/>
      <c r="J24" s="251"/>
      <c r="K24" s="251"/>
      <c r="L24" s="251"/>
      <c r="M24" s="251"/>
      <c r="N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  <c r="EN24" s="251"/>
      <c r="EO24" s="251"/>
      <c r="EP24" s="251"/>
      <c r="EQ24" s="251"/>
      <c r="ER24" s="251"/>
      <c r="ES24" s="251"/>
      <c r="ET24" s="251"/>
      <c r="EU24" s="251"/>
      <c r="EV24" s="251"/>
      <c r="EW24" s="251"/>
      <c r="EX24" s="251"/>
      <c r="EY24" s="251"/>
      <c r="EZ24" s="251"/>
      <c r="FA24" s="251"/>
      <c r="FB24" s="251"/>
      <c r="FC24" s="251"/>
      <c r="FD24" s="251"/>
      <c r="FE24" s="251"/>
      <c r="FF24" s="251"/>
      <c r="FG24" s="251"/>
      <c r="FH24" s="251"/>
      <c r="FI24" s="251"/>
      <c r="FJ24" s="251"/>
      <c r="FK24" s="251"/>
      <c r="FL24" s="251"/>
      <c r="FM24" s="251"/>
      <c r="FN24" s="251"/>
      <c r="FO24" s="251"/>
      <c r="FP24" s="251"/>
      <c r="FQ24" s="251"/>
      <c r="FR24" s="251"/>
      <c r="FS24" s="251"/>
      <c r="FT24" s="251"/>
      <c r="FU24" s="251"/>
      <c r="FV24" s="251"/>
      <c r="FW24" s="251"/>
      <c r="FX24" s="251"/>
      <c r="FY24" s="251"/>
      <c r="FZ24" s="251"/>
      <c r="GA24" s="251"/>
      <c r="GB24" s="251"/>
      <c r="GC24" s="251"/>
      <c r="GD24" s="251"/>
      <c r="GE24" s="251"/>
      <c r="GF24" s="251"/>
      <c r="GG24" s="251"/>
      <c r="GH24" s="251"/>
      <c r="GI24" s="251"/>
      <c r="GJ24" s="251"/>
      <c r="GK24" s="251"/>
      <c r="GL24" s="251"/>
      <c r="GM24" s="251"/>
      <c r="GN24" s="251"/>
      <c r="GO24" s="251"/>
      <c r="GP24" s="251"/>
      <c r="GQ24" s="251"/>
      <c r="GR24" s="251"/>
      <c r="GS24" s="251"/>
      <c r="GT24" s="251"/>
      <c r="GU24" s="251"/>
      <c r="GV24" s="251"/>
      <c r="GW24" s="251"/>
      <c r="GX24" s="251"/>
      <c r="GY24" s="251"/>
      <c r="GZ24" s="251"/>
      <c r="HA24" s="251"/>
      <c r="HB24" s="251"/>
      <c r="HC24" s="251"/>
      <c r="HD24" s="251"/>
      <c r="HE24" s="251"/>
      <c r="HF24" s="251"/>
      <c r="HG24" s="251"/>
      <c r="HH24" s="251"/>
      <c r="HI24" s="251"/>
      <c r="HJ24" s="251"/>
      <c r="HK24" s="251"/>
      <c r="HL24" s="251"/>
      <c r="HM24" s="251"/>
      <c r="HN24" s="251"/>
      <c r="HO24" s="251"/>
      <c r="HP24" s="251"/>
      <c r="HQ24" s="251"/>
      <c r="HR24" s="251"/>
      <c r="HS24" s="251"/>
      <c r="HT24" s="251"/>
      <c r="HU24" s="251"/>
      <c r="HV24" s="251"/>
      <c r="HW24" s="251"/>
      <c r="HX24" s="251"/>
      <c r="HY24" s="251"/>
      <c r="HZ24" s="251"/>
      <c r="IA24" s="251"/>
      <c r="IB24" s="251"/>
      <c r="IC24" s="251"/>
      <c r="ID24" s="251"/>
      <c r="IE24" s="251"/>
      <c r="IF24" s="251"/>
      <c r="IG24" s="251"/>
      <c r="IH24" s="251"/>
      <c r="II24" s="251"/>
      <c r="IJ24" s="251"/>
      <c r="IK24" s="251"/>
      <c r="IL24" s="251"/>
      <c r="IM24" s="251"/>
      <c r="IN24" s="251"/>
      <c r="IO24" s="251"/>
      <c r="IP24" s="251"/>
      <c r="IQ24" s="251"/>
      <c r="IR24" s="251"/>
      <c r="IS24" s="251"/>
      <c r="IT24" s="251"/>
      <c r="IU24" s="251"/>
      <c r="IV24" s="251"/>
    </row>
    <row r="25" spans="2:256" x14ac:dyDescent="0.2">
      <c r="B25" s="272"/>
      <c r="C25" s="272"/>
      <c r="D25" s="272"/>
      <c r="E25" s="272"/>
      <c r="F25" s="272"/>
      <c r="G25" s="272"/>
      <c r="H25" s="272"/>
      <c r="I25" s="272"/>
      <c r="J25" s="251"/>
      <c r="K25" s="251"/>
      <c r="L25" s="251"/>
      <c r="M25" s="251"/>
      <c r="N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  <c r="EN25" s="251"/>
      <c r="EO25" s="251"/>
      <c r="EP25" s="251"/>
      <c r="EQ25" s="251"/>
      <c r="ER25" s="251"/>
      <c r="ES25" s="251"/>
      <c r="ET25" s="251"/>
      <c r="EU25" s="251"/>
      <c r="EV25" s="251"/>
      <c r="EW25" s="251"/>
      <c r="EX25" s="251"/>
      <c r="EY25" s="251"/>
      <c r="EZ25" s="251"/>
      <c r="FA25" s="251"/>
      <c r="FB25" s="251"/>
      <c r="FC25" s="251"/>
      <c r="FD25" s="251"/>
      <c r="FE25" s="251"/>
      <c r="FF25" s="251"/>
      <c r="FG25" s="251"/>
      <c r="FH25" s="251"/>
      <c r="FI25" s="251"/>
      <c r="FJ25" s="251"/>
      <c r="FK25" s="251"/>
      <c r="FL25" s="251"/>
      <c r="FM25" s="251"/>
      <c r="FN25" s="251"/>
      <c r="FO25" s="251"/>
      <c r="FP25" s="251"/>
      <c r="FQ25" s="251"/>
      <c r="FR25" s="251"/>
      <c r="FS25" s="251"/>
      <c r="FT25" s="251"/>
      <c r="FU25" s="251"/>
      <c r="FV25" s="251"/>
      <c r="FW25" s="251"/>
      <c r="FX25" s="251"/>
      <c r="FY25" s="251"/>
      <c r="FZ25" s="251"/>
      <c r="GA25" s="251"/>
      <c r="GB25" s="251"/>
      <c r="GC25" s="251"/>
      <c r="GD25" s="251"/>
      <c r="GE25" s="251"/>
      <c r="GF25" s="251"/>
      <c r="GG25" s="251"/>
      <c r="GH25" s="251"/>
      <c r="GI25" s="251"/>
      <c r="GJ25" s="251"/>
      <c r="GK25" s="251"/>
      <c r="GL25" s="251"/>
      <c r="GM25" s="251"/>
      <c r="GN25" s="251"/>
      <c r="GO25" s="251"/>
      <c r="GP25" s="251"/>
      <c r="GQ25" s="251"/>
      <c r="GR25" s="251"/>
      <c r="GS25" s="251"/>
      <c r="GT25" s="251"/>
      <c r="GU25" s="251"/>
      <c r="GV25" s="251"/>
      <c r="GW25" s="251"/>
      <c r="GX25" s="251"/>
      <c r="GY25" s="251"/>
      <c r="GZ25" s="251"/>
      <c r="HA25" s="251"/>
      <c r="HB25" s="251"/>
      <c r="HC25" s="251"/>
      <c r="HD25" s="251"/>
      <c r="HE25" s="251"/>
      <c r="HF25" s="251"/>
      <c r="HG25" s="251"/>
      <c r="HH25" s="251"/>
      <c r="HI25" s="251"/>
      <c r="HJ25" s="251"/>
      <c r="HK25" s="251"/>
      <c r="HL25" s="251"/>
      <c r="HM25" s="251"/>
      <c r="HN25" s="251"/>
      <c r="HO25" s="251"/>
      <c r="HP25" s="251"/>
      <c r="HQ25" s="251"/>
      <c r="HR25" s="251"/>
      <c r="HS25" s="251"/>
      <c r="HT25" s="251"/>
      <c r="HU25" s="251"/>
      <c r="HV25" s="251"/>
      <c r="HW25" s="251"/>
      <c r="HX25" s="251"/>
      <c r="HY25" s="251"/>
      <c r="HZ25" s="251"/>
      <c r="IA25" s="251"/>
      <c r="IB25" s="251"/>
      <c r="IC25" s="251"/>
      <c r="ID25" s="251"/>
      <c r="IE25" s="251"/>
      <c r="IF25" s="251"/>
      <c r="IG25" s="251"/>
      <c r="IH25" s="251"/>
      <c r="II25" s="251"/>
      <c r="IJ25" s="251"/>
      <c r="IK25" s="251"/>
      <c r="IL25" s="251"/>
      <c r="IM25" s="251"/>
      <c r="IN25" s="251"/>
      <c r="IO25" s="251"/>
      <c r="IP25" s="251"/>
      <c r="IQ25" s="251"/>
      <c r="IR25" s="251"/>
      <c r="IS25" s="251"/>
      <c r="IT25" s="251"/>
      <c r="IU25" s="251"/>
      <c r="IV25" s="251"/>
    </row>
    <row r="26" spans="2:256" x14ac:dyDescent="0.2">
      <c r="B26" s="272"/>
      <c r="C26" s="272"/>
      <c r="D26" s="272"/>
      <c r="E26" s="272"/>
      <c r="F26" s="272"/>
      <c r="G26" s="272"/>
      <c r="H26" s="272"/>
      <c r="I26" s="272"/>
      <c r="J26" s="251"/>
      <c r="K26" s="251"/>
      <c r="L26" s="251"/>
      <c r="M26" s="251"/>
      <c r="N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  <c r="EN26" s="251"/>
      <c r="EO26" s="251"/>
      <c r="EP26" s="251"/>
      <c r="EQ26" s="251"/>
      <c r="ER26" s="251"/>
      <c r="ES26" s="251"/>
      <c r="ET26" s="251"/>
      <c r="EU26" s="251"/>
      <c r="EV26" s="251"/>
      <c r="EW26" s="251"/>
      <c r="EX26" s="251"/>
      <c r="EY26" s="251"/>
      <c r="EZ26" s="251"/>
      <c r="FA26" s="251"/>
      <c r="FB26" s="251"/>
      <c r="FC26" s="251"/>
      <c r="FD26" s="251"/>
      <c r="FE26" s="251"/>
      <c r="FF26" s="251"/>
      <c r="FG26" s="251"/>
      <c r="FH26" s="251"/>
      <c r="FI26" s="251"/>
      <c r="FJ26" s="251"/>
      <c r="FK26" s="251"/>
      <c r="FL26" s="251"/>
      <c r="FM26" s="251"/>
      <c r="FN26" s="251"/>
      <c r="FO26" s="251"/>
      <c r="FP26" s="251"/>
      <c r="FQ26" s="251"/>
      <c r="FR26" s="251"/>
      <c r="FS26" s="251"/>
      <c r="FT26" s="251"/>
      <c r="FU26" s="251"/>
      <c r="FV26" s="251"/>
      <c r="FW26" s="251"/>
      <c r="FX26" s="251"/>
      <c r="FY26" s="251"/>
      <c r="FZ26" s="251"/>
      <c r="GA26" s="251"/>
      <c r="GB26" s="251"/>
      <c r="GC26" s="251"/>
      <c r="GD26" s="251"/>
      <c r="GE26" s="251"/>
      <c r="GF26" s="251"/>
      <c r="GG26" s="251"/>
      <c r="GH26" s="251"/>
      <c r="GI26" s="251"/>
      <c r="GJ26" s="251"/>
      <c r="GK26" s="251"/>
      <c r="GL26" s="251"/>
      <c r="GM26" s="251"/>
      <c r="GN26" s="251"/>
      <c r="GO26" s="251"/>
      <c r="GP26" s="251"/>
      <c r="GQ26" s="251"/>
      <c r="GR26" s="251"/>
      <c r="GS26" s="251"/>
      <c r="GT26" s="251"/>
      <c r="GU26" s="251"/>
      <c r="GV26" s="251"/>
      <c r="GW26" s="251"/>
      <c r="GX26" s="251"/>
      <c r="GY26" s="251"/>
      <c r="GZ26" s="251"/>
      <c r="HA26" s="251"/>
      <c r="HB26" s="251"/>
      <c r="HC26" s="251"/>
      <c r="HD26" s="251"/>
      <c r="HE26" s="251"/>
      <c r="HF26" s="251"/>
      <c r="HG26" s="251"/>
      <c r="HH26" s="251"/>
      <c r="HI26" s="251"/>
      <c r="HJ26" s="251"/>
      <c r="HK26" s="251"/>
      <c r="HL26" s="251"/>
      <c r="HM26" s="251"/>
      <c r="HN26" s="251"/>
      <c r="HO26" s="251"/>
      <c r="HP26" s="251"/>
      <c r="HQ26" s="251"/>
      <c r="HR26" s="251"/>
      <c r="HS26" s="251"/>
      <c r="HT26" s="251"/>
      <c r="HU26" s="251"/>
      <c r="HV26" s="251"/>
      <c r="HW26" s="251"/>
      <c r="HX26" s="251"/>
      <c r="HY26" s="251"/>
      <c r="HZ26" s="251"/>
      <c r="IA26" s="251"/>
      <c r="IB26" s="251"/>
      <c r="IC26" s="251"/>
      <c r="ID26" s="251"/>
      <c r="IE26" s="251"/>
      <c r="IF26" s="251"/>
      <c r="IG26" s="251"/>
      <c r="IH26" s="251"/>
      <c r="II26" s="251"/>
      <c r="IJ26" s="251"/>
      <c r="IK26" s="251"/>
      <c r="IL26" s="251"/>
      <c r="IM26" s="251"/>
      <c r="IN26" s="251"/>
      <c r="IO26" s="251"/>
      <c r="IP26" s="251"/>
      <c r="IQ26" s="251"/>
      <c r="IR26" s="251"/>
      <c r="IS26" s="251"/>
      <c r="IT26" s="251"/>
      <c r="IU26" s="251"/>
      <c r="IV26" s="251"/>
    </row>
    <row r="27" spans="2:256" x14ac:dyDescent="0.2">
      <c r="B27" s="272"/>
      <c r="C27" s="272"/>
      <c r="D27" s="272"/>
      <c r="E27" s="272"/>
      <c r="F27" s="272"/>
      <c r="G27" s="272"/>
      <c r="H27" s="272"/>
      <c r="I27" s="272"/>
      <c r="J27" s="251"/>
      <c r="K27" s="251"/>
      <c r="L27" s="251"/>
      <c r="M27" s="251"/>
      <c r="N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  <c r="EN27" s="251"/>
      <c r="EO27" s="251"/>
      <c r="EP27" s="251"/>
      <c r="EQ27" s="251"/>
      <c r="ER27" s="251"/>
      <c r="ES27" s="251"/>
      <c r="ET27" s="251"/>
      <c r="EU27" s="251"/>
      <c r="EV27" s="251"/>
      <c r="EW27" s="251"/>
      <c r="EX27" s="251"/>
      <c r="EY27" s="251"/>
      <c r="EZ27" s="251"/>
      <c r="FA27" s="251"/>
      <c r="FB27" s="251"/>
      <c r="FC27" s="251"/>
      <c r="FD27" s="251"/>
      <c r="FE27" s="251"/>
      <c r="FF27" s="251"/>
      <c r="FG27" s="251"/>
      <c r="FH27" s="251"/>
      <c r="FI27" s="251"/>
      <c r="FJ27" s="251"/>
      <c r="FK27" s="251"/>
      <c r="FL27" s="251"/>
      <c r="FM27" s="251"/>
      <c r="FN27" s="251"/>
      <c r="FO27" s="251"/>
      <c r="FP27" s="251"/>
      <c r="FQ27" s="251"/>
      <c r="FR27" s="251"/>
      <c r="FS27" s="251"/>
      <c r="FT27" s="251"/>
      <c r="FU27" s="251"/>
      <c r="FV27" s="251"/>
      <c r="FW27" s="251"/>
      <c r="FX27" s="251"/>
      <c r="FY27" s="251"/>
      <c r="FZ27" s="251"/>
      <c r="GA27" s="251"/>
      <c r="GB27" s="251"/>
      <c r="GC27" s="251"/>
      <c r="GD27" s="251"/>
      <c r="GE27" s="251"/>
      <c r="GF27" s="251"/>
      <c r="GG27" s="251"/>
      <c r="GH27" s="251"/>
      <c r="GI27" s="251"/>
      <c r="GJ27" s="251"/>
      <c r="GK27" s="251"/>
      <c r="GL27" s="251"/>
      <c r="GM27" s="251"/>
      <c r="GN27" s="251"/>
      <c r="GO27" s="251"/>
      <c r="GP27" s="251"/>
      <c r="GQ27" s="251"/>
      <c r="GR27" s="251"/>
      <c r="GS27" s="251"/>
      <c r="GT27" s="251"/>
      <c r="GU27" s="251"/>
      <c r="GV27" s="251"/>
      <c r="GW27" s="251"/>
      <c r="GX27" s="251"/>
      <c r="GY27" s="251"/>
      <c r="GZ27" s="251"/>
      <c r="HA27" s="251"/>
      <c r="HB27" s="251"/>
      <c r="HC27" s="251"/>
      <c r="HD27" s="251"/>
      <c r="HE27" s="251"/>
      <c r="HF27" s="251"/>
      <c r="HG27" s="251"/>
      <c r="HH27" s="251"/>
      <c r="HI27" s="251"/>
      <c r="HJ27" s="251"/>
      <c r="HK27" s="251"/>
      <c r="HL27" s="251"/>
      <c r="HM27" s="251"/>
      <c r="HN27" s="251"/>
      <c r="HO27" s="251"/>
      <c r="HP27" s="251"/>
      <c r="HQ27" s="251"/>
      <c r="HR27" s="251"/>
      <c r="HS27" s="251"/>
      <c r="HT27" s="251"/>
      <c r="HU27" s="251"/>
      <c r="HV27" s="251"/>
      <c r="HW27" s="251"/>
      <c r="HX27" s="251"/>
      <c r="HY27" s="251"/>
      <c r="HZ27" s="251"/>
      <c r="IA27" s="251"/>
      <c r="IB27" s="251"/>
      <c r="IC27" s="251"/>
      <c r="ID27" s="251"/>
      <c r="IE27" s="251"/>
      <c r="IF27" s="251"/>
      <c r="IG27" s="251"/>
      <c r="IH27" s="251"/>
      <c r="II27" s="251"/>
      <c r="IJ27" s="251"/>
      <c r="IK27" s="251"/>
      <c r="IL27" s="251"/>
      <c r="IM27" s="251"/>
      <c r="IN27" s="251"/>
      <c r="IO27" s="251"/>
      <c r="IP27" s="251"/>
      <c r="IQ27" s="251"/>
      <c r="IR27" s="251"/>
      <c r="IS27" s="251"/>
      <c r="IT27" s="251"/>
      <c r="IU27" s="251"/>
      <c r="IV27" s="251"/>
    </row>
    <row r="28" spans="2:256" x14ac:dyDescent="0.2">
      <c r="B28" s="251"/>
      <c r="C28" s="251"/>
      <c r="D28" s="272"/>
      <c r="E28" s="272"/>
      <c r="F28" s="272"/>
      <c r="G28" s="272"/>
      <c r="H28" s="272"/>
      <c r="I28" s="272"/>
      <c r="J28" s="251"/>
      <c r="K28" s="251"/>
      <c r="L28" s="251"/>
      <c r="M28" s="251"/>
      <c r="N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  <c r="EN28" s="251"/>
      <c r="EO28" s="251"/>
      <c r="EP28" s="251"/>
      <c r="EQ28" s="251"/>
      <c r="ER28" s="251"/>
      <c r="ES28" s="251"/>
      <c r="ET28" s="251"/>
      <c r="EU28" s="251"/>
      <c r="EV28" s="251"/>
      <c r="EW28" s="251"/>
      <c r="EX28" s="251"/>
      <c r="EY28" s="251"/>
      <c r="EZ28" s="251"/>
      <c r="FA28" s="251"/>
      <c r="FB28" s="251"/>
      <c r="FC28" s="251"/>
      <c r="FD28" s="251"/>
      <c r="FE28" s="251"/>
      <c r="FF28" s="251"/>
      <c r="FG28" s="251"/>
      <c r="FH28" s="251"/>
      <c r="FI28" s="251"/>
      <c r="FJ28" s="251"/>
      <c r="FK28" s="251"/>
      <c r="FL28" s="251"/>
      <c r="FM28" s="251"/>
      <c r="FN28" s="251"/>
      <c r="FO28" s="251"/>
      <c r="FP28" s="251"/>
      <c r="FQ28" s="251"/>
      <c r="FR28" s="251"/>
      <c r="FS28" s="251"/>
      <c r="FT28" s="251"/>
      <c r="FU28" s="251"/>
      <c r="FV28" s="251"/>
      <c r="FW28" s="251"/>
      <c r="FX28" s="251"/>
      <c r="FY28" s="251"/>
      <c r="FZ28" s="251"/>
      <c r="GA28" s="251"/>
      <c r="GB28" s="251"/>
      <c r="GC28" s="251"/>
      <c r="GD28" s="251"/>
      <c r="GE28" s="251"/>
      <c r="GF28" s="251"/>
      <c r="GG28" s="251"/>
      <c r="GH28" s="251"/>
      <c r="GI28" s="251"/>
      <c r="GJ28" s="251"/>
      <c r="GK28" s="251"/>
      <c r="GL28" s="251"/>
      <c r="GM28" s="251"/>
      <c r="GN28" s="251"/>
      <c r="GO28" s="251"/>
      <c r="GP28" s="251"/>
      <c r="GQ28" s="251"/>
      <c r="GR28" s="251"/>
      <c r="GS28" s="251"/>
      <c r="GT28" s="251"/>
      <c r="GU28" s="251"/>
      <c r="GV28" s="251"/>
      <c r="GW28" s="251"/>
      <c r="GX28" s="251"/>
      <c r="GY28" s="251"/>
      <c r="GZ28" s="251"/>
      <c r="HA28" s="251"/>
      <c r="HB28" s="251"/>
      <c r="HC28" s="251"/>
      <c r="HD28" s="251"/>
      <c r="HE28" s="251"/>
      <c r="HF28" s="251"/>
      <c r="HG28" s="251"/>
      <c r="HH28" s="251"/>
      <c r="HI28" s="251"/>
      <c r="HJ28" s="251"/>
      <c r="HK28" s="251"/>
      <c r="HL28" s="251"/>
      <c r="HM28" s="251"/>
      <c r="HN28" s="251"/>
      <c r="HO28" s="251"/>
      <c r="HP28" s="251"/>
      <c r="HQ28" s="251"/>
      <c r="HR28" s="251"/>
      <c r="HS28" s="251"/>
      <c r="HT28" s="251"/>
      <c r="HU28" s="251"/>
      <c r="HV28" s="251"/>
      <c r="HW28" s="251"/>
      <c r="HX28" s="251"/>
      <c r="HY28" s="251"/>
      <c r="HZ28" s="251"/>
      <c r="IA28" s="251"/>
      <c r="IB28" s="251"/>
      <c r="IC28" s="251"/>
      <c r="ID28" s="251"/>
      <c r="IE28" s="251"/>
      <c r="IF28" s="251"/>
      <c r="IG28" s="251"/>
      <c r="IH28" s="251"/>
      <c r="II28" s="251"/>
      <c r="IJ28" s="251"/>
      <c r="IK28" s="251"/>
      <c r="IL28" s="251"/>
      <c r="IM28" s="251"/>
      <c r="IN28" s="251"/>
      <c r="IO28" s="251"/>
      <c r="IP28" s="251"/>
      <c r="IQ28" s="251"/>
      <c r="IR28" s="251"/>
      <c r="IS28" s="251"/>
      <c r="IT28" s="251"/>
      <c r="IU28" s="251"/>
      <c r="IV28" s="251"/>
    </row>
    <row r="29" spans="2:256" x14ac:dyDescent="0.2"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1"/>
      <c r="BH29" s="251"/>
      <c r="BI29" s="251"/>
      <c r="BJ29" s="251"/>
      <c r="BK29" s="251"/>
      <c r="BL29" s="251"/>
      <c r="BM29" s="251"/>
      <c r="BN29" s="251"/>
      <c r="BO29" s="251"/>
      <c r="BP29" s="251"/>
      <c r="BQ29" s="251"/>
      <c r="BR29" s="251"/>
      <c r="BS29" s="251"/>
      <c r="BT29" s="251"/>
      <c r="BU29" s="251"/>
      <c r="BV29" s="251"/>
      <c r="BW29" s="251"/>
      <c r="BX29" s="251"/>
      <c r="BY29" s="251"/>
      <c r="BZ29" s="251"/>
      <c r="CA29" s="251"/>
      <c r="CB29" s="251"/>
      <c r="CC29" s="251"/>
      <c r="CD29" s="251"/>
      <c r="CE29" s="251"/>
      <c r="CF29" s="251"/>
      <c r="CG29" s="251"/>
      <c r="CH29" s="251"/>
      <c r="CI29" s="251"/>
      <c r="CJ29" s="251"/>
      <c r="CK29" s="251"/>
      <c r="CL29" s="251"/>
      <c r="CM29" s="251"/>
      <c r="CN29" s="251"/>
      <c r="CO29" s="251"/>
      <c r="CP29" s="251"/>
      <c r="CQ29" s="251"/>
      <c r="CR29" s="251"/>
      <c r="CS29" s="251"/>
      <c r="CT29" s="251"/>
      <c r="CU29" s="251"/>
      <c r="CV29" s="251"/>
      <c r="CW29" s="251"/>
      <c r="CX29" s="251"/>
      <c r="CY29" s="251"/>
      <c r="CZ29" s="251"/>
      <c r="DA29" s="251"/>
      <c r="DB29" s="251"/>
      <c r="DC29" s="251"/>
      <c r="DD29" s="251"/>
      <c r="DE29" s="251"/>
      <c r="DF29" s="251"/>
      <c r="DG29" s="251"/>
      <c r="DH29" s="251"/>
      <c r="DI29" s="251"/>
      <c r="DJ29" s="251"/>
      <c r="DK29" s="251"/>
      <c r="DL29" s="251"/>
      <c r="DM29" s="251"/>
      <c r="DN29" s="251"/>
      <c r="DO29" s="251"/>
      <c r="DP29" s="251"/>
      <c r="DQ29" s="251"/>
      <c r="DR29" s="251"/>
      <c r="DS29" s="251"/>
      <c r="DT29" s="251"/>
      <c r="DU29" s="251"/>
      <c r="DV29" s="251"/>
      <c r="DW29" s="251"/>
      <c r="DX29" s="251"/>
      <c r="DY29" s="251"/>
      <c r="DZ29" s="251"/>
      <c r="EA29" s="251"/>
      <c r="EB29" s="251"/>
      <c r="EC29" s="251"/>
      <c r="ED29" s="251"/>
      <c r="EE29" s="251"/>
      <c r="EF29" s="251"/>
      <c r="EG29" s="251"/>
      <c r="EH29" s="251"/>
      <c r="EI29" s="251"/>
      <c r="EJ29" s="251"/>
      <c r="EK29" s="251"/>
      <c r="EL29" s="251"/>
      <c r="EM29" s="251"/>
      <c r="EN29" s="251"/>
      <c r="EO29" s="251"/>
      <c r="EP29" s="251"/>
      <c r="EQ29" s="251"/>
      <c r="ER29" s="251"/>
      <c r="ES29" s="251"/>
      <c r="ET29" s="251"/>
      <c r="EU29" s="251"/>
      <c r="EV29" s="251"/>
      <c r="EW29" s="251"/>
      <c r="EX29" s="251"/>
      <c r="EY29" s="251"/>
      <c r="EZ29" s="251"/>
      <c r="FA29" s="251"/>
      <c r="FB29" s="251"/>
      <c r="FC29" s="251"/>
      <c r="FD29" s="251"/>
      <c r="FE29" s="251"/>
      <c r="FF29" s="251"/>
      <c r="FG29" s="251"/>
      <c r="FH29" s="251"/>
      <c r="FI29" s="251"/>
      <c r="FJ29" s="251"/>
      <c r="FK29" s="251"/>
      <c r="FL29" s="251"/>
      <c r="FM29" s="251"/>
      <c r="FN29" s="251"/>
      <c r="FO29" s="251"/>
      <c r="FP29" s="251"/>
      <c r="FQ29" s="251"/>
      <c r="FR29" s="251"/>
      <c r="FS29" s="251"/>
      <c r="FT29" s="251"/>
      <c r="FU29" s="251"/>
      <c r="FV29" s="251"/>
      <c r="FW29" s="251"/>
      <c r="FX29" s="251"/>
      <c r="FY29" s="251"/>
      <c r="FZ29" s="251"/>
      <c r="GA29" s="251"/>
      <c r="GB29" s="251"/>
      <c r="GC29" s="251"/>
      <c r="GD29" s="251"/>
      <c r="GE29" s="251"/>
      <c r="GF29" s="251"/>
      <c r="GG29" s="251"/>
      <c r="GH29" s="251"/>
      <c r="GI29" s="251"/>
      <c r="GJ29" s="251"/>
      <c r="GK29" s="251"/>
      <c r="GL29" s="251"/>
      <c r="GM29" s="251"/>
      <c r="GN29" s="251"/>
      <c r="GO29" s="251"/>
      <c r="GP29" s="251"/>
      <c r="GQ29" s="251"/>
      <c r="GR29" s="251"/>
      <c r="GS29" s="251"/>
      <c r="GT29" s="251"/>
      <c r="GU29" s="251"/>
      <c r="GV29" s="251"/>
      <c r="GW29" s="251"/>
      <c r="GX29" s="251"/>
      <c r="GY29" s="251"/>
      <c r="GZ29" s="251"/>
      <c r="HA29" s="251"/>
      <c r="HB29" s="251"/>
      <c r="HC29" s="251"/>
      <c r="HD29" s="251"/>
      <c r="HE29" s="251"/>
      <c r="HF29" s="251"/>
      <c r="HG29" s="251"/>
      <c r="HH29" s="251"/>
      <c r="HI29" s="251"/>
      <c r="HJ29" s="251"/>
      <c r="HK29" s="251"/>
      <c r="HL29" s="251"/>
      <c r="HM29" s="251"/>
      <c r="HN29" s="251"/>
      <c r="HO29" s="251"/>
      <c r="HP29" s="251"/>
      <c r="HQ29" s="251"/>
      <c r="HR29" s="251"/>
      <c r="HS29" s="251"/>
      <c r="HT29" s="251"/>
      <c r="HU29" s="251"/>
      <c r="HV29" s="251"/>
      <c r="HW29" s="251"/>
      <c r="HX29" s="251"/>
      <c r="HY29" s="251"/>
      <c r="HZ29" s="251"/>
      <c r="IA29" s="251"/>
      <c r="IB29" s="251"/>
      <c r="IC29" s="251"/>
      <c r="ID29" s="251"/>
      <c r="IE29" s="251"/>
      <c r="IF29" s="251"/>
      <c r="IG29" s="251"/>
      <c r="IH29" s="251"/>
      <c r="II29" s="251"/>
      <c r="IJ29" s="251"/>
      <c r="IK29" s="251"/>
      <c r="IL29" s="251"/>
      <c r="IM29" s="251"/>
      <c r="IN29" s="251"/>
      <c r="IO29" s="251"/>
      <c r="IP29" s="251"/>
      <c r="IQ29" s="251"/>
      <c r="IR29" s="251"/>
      <c r="IS29" s="251"/>
      <c r="IT29" s="251"/>
      <c r="IU29" s="251"/>
      <c r="IV29" s="251"/>
    </row>
    <row r="30" spans="2:256" x14ac:dyDescent="0.2">
      <c r="B30" s="251"/>
      <c r="C30" s="251"/>
      <c r="D30" s="251"/>
      <c r="E30" s="251"/>
      <c r="F30" s="251"/>
      <c r="G30" s="251"/>
      <c r="H30" s="251"/>
      <c r="I30" s="251"/>
      <c r="J30" s="251"/>
      <c r="K30" s="251"/>
      <c r="L30" s="251"/>
      <c r="M30" s="251"/>
      <c r="N30" s="251"/>
      <c r="AC30" s="251"/>
      <c r="AD30" s="251"/>
      <c r="AE30" s="251"/>
      <c r="AF30" s="251"/>
      <c r="AG30" s="251"/>
      <c r="AH30" s="251"/>
      <c r="AI30" s="251"/>
      <c r="AJ30" s="251"/>
      <c r="AK30" s="251"/>
      <c r="AL30" s="251"/>
      <c r="AM30" s="251"/>
      <c r="AN30" s="251"/>
      <c r="AO30" s="251"/>
      <c r="AP30" s="251"/>
      <c r="AQ30" s="251"/>
      <c r="AR30" s="251"/>
      <c r="AS30" s="251"/>
      <c r="AT30" s="251"/>
      <c r="AU30" s="251"/>
      <c r="AV30" s="251"/>
      <c r="AW30" s="251"/>
      <c r="AX30" s="251"/>
      <c r="AY30" s="251"/>
      <c r="AZ30" s="251"/>
      <c r="BA30" s="251"/>
      <c r="BB30" s="251"/>
      <c r="BC30" s="251"/>
      <c r="BD30" s="251"/>
      <c r="BE30" s="251"/>
      <c r="BF30" s="251"/>
      <c r="BG30" s="251"/>
      <c r="BH30" s="251"/>
      <c r="BI30" s="251"/>
      <c r="BJ30" s="251"/>
      <c r="BK30" s="251"/>
      <c r="BL30" s="251"/>
      <c r="BM30" s="251"/>
      <c r="BN30" s="251"/>
      <c r="BO30" s="251"/>
      <c r="BP30" s="251"/>
      <c r="BQ30" s="251"/>
      <c r="BR30" s="251"/>
      <c r="BS30" s="251"/>
      <c r="BT30" s="251"/>
      <c r="BU30" s="251"/>
      <c r="BV30" s="251"/>
      <c r="BW30" s="251"/>
      <c r="BX30" s="251"/>
      <c r="BY30" s="251"/>
      <c r="BZ30" s="251"/>
      <c r="CA30" s="251"/>
      <c r="CB30" s="251"/>
      <c r="CC30" s="251"/>
      <c r="CD30" s="251"/>
      <c r="CE30" s="251"/>
      <c r="CF30" s="251"/>
      <c r="CG30" s="251"/>
      <c r="CH30" s="251"/>
      <c r="CI30" s="251"/>
      <c r="CJ30" s="251"/>
      <c r="CK30" s="251"/>
      <c r="CL30" s="251"/>
      <c r="CM30" s="251"/>
      <c r="CN30" s="251"/>
      <c r="CO30" s="251"/>
      <c r="CP30" s="251"/>
      <c r="CQ30" s="251"/>
      <c r="CR30" s="251"/>
      <c r="CS30" s="251"/>
      <c r="CT30" s="251"/>
      <c r="CU30" s="251"/>
      <c r="CV30" s="251"/>
      <c r="CW30" s="251"/>
      <c r="CX30" s="251"/>
      <c r="CY30" s="251"/>
      <c r="CZ30" s="251"/>
      <c r="DA30" s="251"/>
      <c r="DB30" s="251"/>
      <c r="DC30" s="251"/>
      <c r="DD30" s="251"/>
      <c r="DE30" s="251"/>
      <c r="DF30" s="251"/>
      <c r="DG30" s="251"/>
      <c r="DH30" s="251"/>
      <c r="DI30" s="251"/>
      <c r="DJ30" s="251"/>
      <c r="DK30" s="251"/>
      <c r="DL30" s="251"/>
      <c r="DM30" s="251"/>
      <c r="DN30" s="251"/>
      <c r="DO30" s="251"/>
      <c r="DP30" s="251"/>
      <c r="DQ30" s="251"/>
      <c r="DR30" s="251"/>
      <c r="DS30" s="251"/>
      <c r="DT30" s="251"/>
      <c r="DU30" s="251"/>
      <c r="DV30" s="251"/>
      <c r="DW30" s="251"/>
      <c r="DX30" s="251"/>
      <c r="DY30" s="251"/>
      <c r="DZ30" s="251"/>
      <c r="EA30" s="251"/>
      <c r="EB30" s="251"/>
      <c r="EC30" s="251"/>
      <c r="ED30" s="251"/>
      <c r="EE30" s="251"/>
      <c r="EF30" s="251"/>
      <c r="EG30" s="251"/>
      <c r="EH30" s="251"/>
      <c r="EI30" s="251"/>
      <c r="EJ30" s="251"/>
      <c r="EK30" s="251"/>
      <c r="EL30" s="251"/>
      <c r="EM30" s="251"/>
      <c r="EN30" s="251"/>
      <c r="EO30" s="251"/>
      <c r="EP30" s="251"/>
      <c r="EQ30" s="251"/>
      <c r="ER30" s="251"/>
      <c r="ES30" s="251"/>
      <c r="ET30" s="251"/>
      <c r="EU30" s="251"/>
      <c r="EV30" s="251"/>
      <c r="EW30" s="251"/>
      <c r="EX30" s="251"/>
      <c r="EY30" s="251"/>
      <c r="EZ30" s="251"/>
      <c r="FA30" s="251"/>
      <c r="FB30" s="251"/>
      <c r="FC30" s="251"/>
      <c r="FD30" s="251"/>
      <c r="FE30" s="251"/>
      <c r="FF30" s="251"/>
      <c r="FG30" s="251"/>
      <c r="FH30" s="251"/>
      <c r="FI30" s="251"/>
      <c r="FJ30" s="251"/>
      <c r="FK30" s="251"/>
      <c r="FL30" s="251"/>
      <c r="FM30" s="251"/>
      <c r="FN30" s="251"/>
      <c r="FO30" s="251"/>
      <c r="FP30" s="251"/>
      <c r="FQ30" s="251"/>
      <c r="FR30" s="251"/>
      <c r="FS30" s="251"/>
      <c r="FT30" s="251"/>
      <c r="FU30" s="251"/>
      <c r="FV30" s="251"/>
      <c r="FW30" s="251"/>
      <c r="FX30" s="251"/>
      <c r="FY30" s="251"/>
      <c r="FZ30" s="251"/>
      <c r="GA30" s="251"/>
      <c r="GB30" s="251"/>
      <c r="GC30" s="251"/>
      <c r="GD30" s="251"/>
      <c r="GE30" s="251"/>
      <c r="GF30" s="251"/>
      <c r="GG30" s="251"/>
      <c r="GH30" s="251"/>
      <c r="GI30" s="251"/>
      <c r="GJ30" s="251"/>
      <c r="GK30" s="251"/>
      <c r="GL30" s="251"/>
      <c r="GM30" s="251"/>
      <c r="GN30" s="251"/>
      <c r="GO30" s="251"/>
      <c r="GP30" s="251"/>
      <c r="GQ30" s="251"/>
      <c r="GR30" s="251"/>
      <c r="GS30" s="251"/>
      <c r="GT30" s="251"/>
      <c r="GU30" s="251"/>
      <c r="GV30" s="251"/>
      <c r="GW30" s="251"/>
      <c r="GX30" s="251"/>
      <c r="GY30" s="251"/>
      <c r="GZ30" s="251"/>
      <c r="HA30" s="251"/>
      <c r="HB30" s="251"/>
      <c r="HC30" s="251"/>
      <c r="HD30" s="251"/>
      <c r="HE30" s="251"/>
      <c r="HF30" s="251"/>
      <c r="HG30" s="251"/>
      <c r="HH30" s="251"/>
      <c r="HI30" s="251"/>
      <c r="HJ30" s="251"/>
      <c r="HK30" s="251"/>
      <c r="HL30" s="251"/>
      <c r="HM30" s="251"/>
      <c r="HN30" s="251"/>
      <c r="HO30" s="251"/>
      <c r="HP30" s="251"/>
      <c r="HQ30" s="251"/>
      <c r="HR30" s="251"/>
      <c r="HS30" s="251"/>
      <c r="HT30" s="251"/>
      <c r="HU30" s="251"/>
      <c r="HV30" s="251"/>
      <c r="HW30" s="251"/>
      <c r="HX30" s="251"/>
      <c r="HY30" s="251"/>
      <c r="HZ30" s="251"/>
      <c r="IA30" s="251"/>
      <c r="IB30" s="251"/>
      <c r="IC30" s="251"/>
      <c r="ID30" s="251"/>
      <c r="IE30" s="251"/>
      <c r="IF30" s="251"/>
      <c r="IG30" s="251"/>
      <c r="IH30" s="251"/>
      <c r="II30" s="251"/>
      <c r="IJ30" s="251"/>
      <c r="IK30" s="251"/>
      <c r="IL30" s="251"/>
      <c r="IM30" s="251"/>
      <c r="IN30" s="251"/>
      <c r="IO30" s="251"/>
      <c r="IP30" s="251"/>
      <c r="IQ30" s="251"/>
      <c r="IR30" s="251"/>
      <c r="IS30" s="251"/>
      <c r="IT30" s="251"/>
      <c r="IU30" s="251"/>
      <c r="IV30" s="251"/>
    </row>
    <row r="31" spans="2:256" x14ac:dyDescent="0.2"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V31" s="251"/>
      <c r="AW31" s="251"/>
      <c r="AX31" s="251"/>
      <c r="AY31" s="251"/>
      <c r="AZ31" s="251"/>
      <c r="BA31" s="251"/>
      <c r="BB31" s="251"/>
      <c r="BC31" s="251"/>
      <c r="BD31" s="251"/>
      <c r="BE31" s="251"/>
      <c r="BF31" s="251"/>
      <c r="BG31" s="251"/>
      <c r="BH31" s="251"/>
      <c r="BI31" s="251"/>
      <c r="BJ31" s="251"/>
      <c r="BK31" s="251"/>
      <c r="BL31" s="251"/>
      <c r="BM31" s="251"/>
      <c r="BN31" s="251"/>
      <c r="BO31" s="251"/>
      <c r="BP31" s="251"/>
      <c r="BQ31" s="251"/>
      <c r="BR31" s="251"/>
      <c r="BS31" s="251"/>
      <c r="BT31" s="251"/>
      <c r="BU31" s="251"/>
      <c r="BV31" s="251"/>
      <c r="BW31" s="251"/>
      <c r="BX31" s="251"/>
      <c r="BY31" s="251"/>
      <c r="BZ31" s="251"/>
      <c r="CA31" s="251"/>
      <c r="CB31" s="251"/>
      <c r="CC31" s="251"/>
      <c r="CD31" s="251"/>
      <c r="CE31" s="251"/>
      <c r="CF31" s="251"/>
      <c r="CG31" s="251"/>
      <c r="CH31" s="251"/>
      <c r="CI31" s="251"/>
      <c r="CJ31" s="251"/>
      <c r="CK31" s="251"/>
      <c r="CL31" s="251"/>
      <c r="CM31" s="251"/>
      <c r="CN31" s="251"/>
      <c r="CO31" s="251"/>
      <c r="CP31" s="251"/>
      <c r="CQ31" s="251"/>
      <c r="CR31" s="251"/>
      <c r="CS31" s="251"/>
      <c r="CT31" s="251"/>
      <c r="CU31" s="251"/>
      <c r="CV31" s="251"/>
      <c r="CW31" s="251"/>
      <c r="CX31" s="251"/>
      <c r="CY31" s="251"/>
      <c r="CZ31" s="251"/>
      <c r="DA31" s="251"/>
      <c r="DB31" s="251"/>
      <c r="DC31" s="251"/>
      <c r="DD31" s="251"/>
      <c r="DE31" s="251"/>
      <c r="DF31" s="251"/>
      <c r="DG31" s="251"/>
      <c r="DH31" s="251"/>
      <c r="DI31" s="251"/>
      <c r="DJ31" s="251"/>
      <c r="DK31" s="251"/>
      <c r="DL31" s="251"/>
      <c r="DM31" s="251"/>
      <c r="DN31" s="251"/>
      <c r="DO31" s="251"/>
      <c r="DP31" s="251"/>
      <c r="DQ31" s="251"/>
      <c r="DR31" s="251"/>
      <c r="DS31" s="251"/>
      <c r="DT31" s="251"/>
      <c r="DU31" s="251"/>
      <c r="DV31" s="251"/>
      <c r="DW31" s="251"/>
      <c r="DX31" s="251"/>
      <c r="DY31" s="251"/>
      <c r="DZ31" s="251"/>
      <c r="EA31" s="251"/>
      <c r="EB31" s="251"/>
      <c r="EC31" s="251"/>
      <c r="ED31" s="251"/>
      <c r="EE31" s="251"/>
      <c r="EF31" s="251"/>
      <c r="EG31" s="251"/>
      <c r="EH31" s="251"/>
      <c r="EI31" s="251"/>
      <c r="EJ31" s="251"/>
      <c r="EK31" s="251"/>
      <c r="EL31" s="251"/>
      <c r="EM31" s="251"/>
      <c r="EN31" s="251"/>
      <c r="EO31" s="251"/>
      <c r="EP31" s="251"/>
      <c r="EQ31" s="251"/>
      <c r="ER31" s="251"/>
      <c r="ES31" s="251"/>
      <c r="ET31" s="251"/>
      <c r="EU31" s="251"/>
      <c r="EV31" s="251"/>
      <c r="EW31" s="251"/>
      <c r="EX31" s="251"/>
      <c r="EY31" s="251"/>
      <c r="EZ31" s="251"/>
      <c r="FA31" s="251"/>
      <c r="FB31" s="251"/>
      <c r="FC31" s="251"/>
      <c r="FD31" s="251"/>
      <c r="FE31" s="251"/>
      <c r="FF31" s="251"/>
      <c r="FG31" s="251"/>
      <c r="FH31" s="251"/>
      <c r="FI31" s="251"/>
      <c r="FJ31" s="251"/>
      <c r="FK31" s="251"/>
      <c r="FL31" s="251"/>
      <c r="FM31" s="251"/>
      <c r="FN31" s="251"/>
      <c r="FO31" s="251"/>
      <c r="FP31" s="251"/>
      <c r="FQ31" s="251"/>
      <c r="FR31" s="251"/>
      <c r="FS31" s="251"/>
      <c r="FT31" s="251"/>
      <c r="FU31" s="251"/>
      <c r="FV31" s="251"/>
      <c r="FW31" s="251"/>
      <c r="FX31" s="251"/>
      <c r="FY31" s="251"/>
      <c r="FZ31" s="251"/>
      <c r="GA31" s="251"/>
      <c r="GB31" s="251"/>
      <c r="GC31" s="251"/>
      <c r="GD31" s="251"/>
      <c r="GE31" s="251"/>
      <c r="GF31" s="251"/>
      <c r="GG31" s="251"/>
      <c r="GH31" s="251"/>
      <c r="GI31" s="251"/>
      <c r="GJ31" s="251"/>
      <c r="GK31" s="251"/>
      <c r="GL31" s="251"/>
      <c r="GM31" s="251"/>
      <c r="GN31" s="251"/>
      <c r="GO31" s="251"/>
      <c r="GP31" s="251"/>
      <c r="GQ31" s="251"/>
      <c r="GR31" s="251"/>
      <c r="GS31" s="251"/>
      <c r="GT31" s="251"/>
      <c r="GU31" s="251"/>
      <c r="GV31" s="251"/>
      <c r="GW31" s="251"/>
      <c r="GX31" s="251"/>
      <c r="GY31" s="251"/>
      <c r="GZ31" s="251"/>
      <c r="HA31" s="251"/>
      <c r="HB31" s="251"/>
      <c r="HC31" s="251"/>
      <c r="HD31" s="251"/>
      <c r="HE31" s="251"/>
      <c r="HF31" s="251"/>
      <c r="HG31" s="251"/>
      <c r="HH31" s="251"/>
      <c r="HI31" s="251"/>
      <c r="HJ31" s="251"/>
      <c r="HK31" s="251"/>
      <c r="HL31" s="251"/>
      <c r="HM31" s="251"/>
      <c r="HN31" s="251"/>
      <c r="HO31" s="251"/>
      <c r="HP31" s="251"/>
      <c r="HQ31" s="251"/>
      <c r="HR31" s="251"/>
      <c r="HS31" s="251"/>
      <c r="HT31" s="251"/>
      <c r="HU31" s="251"/>
      <c r="HV31" s="251"/>
      <c r="HW31" s="251"/>
      <c r="HX31" s="251"/>
      <c r="HY31" s="251"/>
      <c r="HZ31" s="251"/>
      <c r="IA31" s="251"/>
      <c r="IB31" s="251"/>
      <c r="IC31" s="251"/>
      <c r="ID31" s="251"/>
      <c r="IE31" s="251"/>
      <c r="IF31" s="251"/>
      <c r="IG31" s="251"/>
      <c r="IH31" s="251"/>
      <c r="II31" s="251"/>
      <c r="IJ31" s="251"/>
      <c r="IK31" s="251"/>
      <c r="IL31" s="251"/>
      <c r="IM31" s="251"/>
      <c r="IN31" s="251"/>
      <c r="IO31" s="251"/>
      <c r="IP31" s="251"/>
      <c r="IQ31" s="251"/>
      <c r="IR31" s="251"/>
      <c r="IS31" s="251"/>
      <c r="IT31" s="251"/>
      <c r="IU31" s="251"/>
      <c r="IV31" s="251"/>
    </row>
    <row r="32" spans="2:256" x14ac:dyDescent="0.2"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1"/>
      <c r="AC32" s="251"/>
      <c r="AD32" s="251"/>
      <c r="AE32" s="251"/>
      <c r="AF32" s="251"/>
      <c r="AG32" s="251"/>
      <c r="AH32" s="251"/>
      <c r="AI32" s="251"/>
      <c r="AJ32" s="251"/>
      <c r="AK32" s="251"/>
      <c r="AL32" s="251"/>
      <c r="AM32" s="251"/>
      <c r="AN32" s="251"/>
      <c r="AO32" s="251"/>
      <c r="AP32" s="251"/>
      <c r="AQ32" s="251"/>
      <c r="AR32" s="251"/>
      <c r="AS32" s="251"/>
      <c r="AT32" s="251"/>
      <c r="AU32" s="251"/>
      <c r="AV32" s="251"/>
      <c r="AW32" s="251"/>
      <c r="AX32" s="251"/>
      <c r="AY32" s="251"/>
      <c r="AZ32" s="251"/>
      <c r="BA32" s="251"/>
      <c r="BB32" s="251"/>
      <c r="BC32" s="251"/>
      <c r="BD32" s="251"/>
      <c r="BE32" s="251"/>
      <c r="BF32" s="251"/>
      <c r="BG32" s="251"/>
      <c r="BH32" s="251"/>
      <c r="BI32" s="251"/>
      <c r="BJ32" s="251"/>
      <c r="BK32" s="251"/>
      <c r="BL32" s="251"/>
      <c r="BM32" s="251"/>
      <c r="BN32" s="251"/>
      <c r="BO32" s="251"/>
      <c r="BP32" s="251"/>
      <c r="BQ32" s="251"/>
      <c r="BR32" s="251"/>
      <c r="BS32" s="251"/>
      <c r="BT32" s="251"/>
      <c r="BU32" s="251"/>
      <c r="BV32" s="251"/>
      <c r="BW32" s="251"/>
      <c r="BX32" s="251"/>
      <c r="BY32" s="251"/>
      <c r="BZ32" s="251"/>
      <c r="CA32" s="251"/>
      <c r="CB32" s="251"/>
      <c r="CC32" s="251"/>
      <c r="CD32" s="251"/>
      <c r="CE32" s="251"/>
      <c r="CF32" s="251"/>
      <c r="CG32" s="251"/>
      <c r="CH32" s="251"/>
      <c r="CI32" s="251"/>
      <c r="CJ32" s="251"/>
      <c r="CK32" s="251"/>
      <c r="CL32" s="251"/>
      <c r="CM32" s="251"/>
      <c r="CN32" s="251"/>
      <c r="CO32" s="251"/>
      <c r="CP32" s="251"/>
      <c r="CQ32" s="251"/>
      <c r="CR32" s="251"/>
      <c r="CS32" s="251"/>
      <c r="CT32" s="251"/>
      <c r="CU32" s="251"/>
      <c r="CV32" s="251"/>
      <c r="CW32" s="251"/>
      <c r="CX32" s="251"/>
      <c r="CY32" s="251"/>
      <c r="CZ32" s="251"/>
      <c r="DA32" s="251"/>
      <c r="DB32" s="251"/>
      <c r="DC32" s="251"/>
      <c r="DD32" s="251"/>
      <c r="DE32" s="251"/>
      <c r="DF32" s="251"/>
      <c r="DG32" s="251"/>
      <c r="DH32" s="251"/>
      <c r="DI32" s="251"/>
      <c r="DJ32" s="251"/>
      <c r="DK32" s="251"/>
      <c r="DL32" s="251"/>
      <c r="DM32" s="251"/>
      <c r="DN32" s="251"/>
      <c r="DO32" s="251"/>
      <c r="DP32" s="251"/>
      <c r="DQ32" s="251"/>
      <c r="DR32" s="251"/>
      <c r="DS32" s="251"/>
      <c r="DT32" s="251"/>
      <c r="DU32" s="251"/>
      <c r="DV32" s="251"/>
      <c r="DW32" s="251"/>
      <c r="DX32" s="251"/>
      <c r="DY32" s="251"/>
      <c r="DZ32" s="251"/>
      <c r="EA32" s="251"/>
      <c r="EB32" s="251"/>
      <c r="EC32" s="251"/>
      <c r="ED32" s="251"/>
      <c r="EE32" s="251"/>
      <c r="EF32" s="251"/>
      <c r="EG32" s="251"/>
      <c r="EH32" s="251"/>
      <c r="EI32" s="251"/>
      <c r="EJ32" s="251"/>
      <c r="EK32" s="251"/>
      <c r="EL32" s="251"/>
      <c r="EM32" s="251"/>
      <c r="EN32" s="251"/>
      <c r="EO32" s="251"/>
      <c r="EP32" s="251"/>
      <c r="EQ32" s="251"/>
      <c r="ER32" s="251"/>
      <c r="ES32" s="251"/>
      <c r="ET32" s="251"/>
      <c r="EU32" s="251"/>
      <c r="EV32" s="251"/>
      <c r="EW32" s="251"/>
      <c r="EX32" s="251"/>
      <c r="EY32" s="251"/>
      <c r="EZ32" s="251"/>
      <c r="FA32" s="251"/>
      <c r="FB32" s="251"/>
      <c r="FC32" s="251"/>
      <c r="FD32" s="251"/>
      <c r="FE32" s="251"/>
      <c r="FF32" s="251"/>
      <c r="FG32" s="251"/>
      <c r="FH32" s="251"/>
      <c r="FI32" s="251"/>
      <c r="FJ32" s="251"/>
      <c r="FK32" s="251"/>
      <c r="FL32" s="251"/>
      <c r="FM32" s="251"/>
      <c r="FN32" s="251"/>
      <c r="FO32" s="251"/>
      <c r="FP32" s="251"/>
      <c r="FQ32" s="251"/>
      <c r="FR32" s="251"/>
      <c r="FS32" s="251"/>
      <c r="FT32" s="251"/>
      <c r="FU32" s="251"/>
      <c r="FV32" s="251"/>
      <c r="FW32" s="251"/>
      <c r="FX32" s="251"/>
      <c r="FY32" s="251"/>
      <c r="FZ32" s="251"/>
      <c r="GA32" s="251"/>
      <c r="GB32" s="251"/>
      <c r="GC32" s="251"/>
      <c r="GD32" s="251"/>
      <c r="GE32" s="251"/>
      <c r="GF32" s="251"/>
      <c r="GG32" s="251"/>
      <c r="GH32" s="251"/>
      <c r="GI32" s="251"/>
      <c r="GJ32" s="251"/>
      <c r="GK32" s="251"/>
      <c r="GL32" s="251"/>
      <c r="GM32" s="251"/>
      <c r="GN32" s="251"/>
      <c r="GO32" s="251"/>
      <c r="GP32" s="251"/>
      <c r="GQ32" s="251"/>
      <c r="GR32" s="251"/>
      <c r="GS32" s="251"/>
      <c r="GT32" s="251"/>
      <c r="GU32" s="251"/>
      <c r="GV32" s="251"/>
      <c r="GW32" s="251"/>
      <c r="GX32" s="251"/>
      <c r="GY32" s="251"/>
      <c r="GZ32" s="251"/>
      <c r="HA32" s="251"/>
      <c r="HB32" s="251"/>
      <c r="HC32" s="251"/>
      <c r="HD32" s="251"/>
      <c r="HE32" s="251"/>
      <c r="HF32" s="251"/>
      <c r="HG32" s="251"/>
      <c r="HH32" s="251"/>
      <c r="HI32" s="251"/>
      <c r="HJ32" s="251"/>
      <c r="HK32" s="251"/>
      <c r="HL32" s="251"/>
      <c r="HM32" s="251"/>
      <c r="HN32" s="251"/>
      <c r="HO32" s="251"/>
      <c r="HP32" s="251"/>
      <c r="HQ32" s="251"/>
      <c r="HR32" s="251"/>
      <c r="HS32" s="251"/>
      <c r="HT32" s="251"/>
      <c r="HU32" s="251"/>
      <c r="HV32" s="251"/>
      <c r="HW32" s="251"/>
      <c r="HX32" s="251"/>
      <c r="HY32" s="251"/>
      <c r="HZ32" s="251"/>
      <c r="IA32" s="251"/>
      <c r="IB32" s="251"/>
      <c r="IC32" s="251"/>
      <c r="ID32" s="251"/>
      <c r="IE32" s="251"/>
      <c r="IF32" s="251"/>
      <c r="IG32" s="251"/>
      <c r="IH32" s="251"/>
      <c r="II32" s="251"/>
      <c r="IJ32" s="251"/>
      <c r="IK32" s="251"/>
      <c r="IL32" s="251"/>
      <c r="IM32" s="251"/>
      <c r="IN32" s="251"/>
      <c r="IO32" s="251"/>
      <c r="IP32" s="251"/>
      <c r="IQ32" s="251"/>
      <c r="IR32" s="251"/>
      <c r="IS32" s="251"/>
      <c r="IT32" s="251"/>
      <c r="IU32" s="251"/>
      <c r="IV32" s="251"/>
    </row>
    <row r="33" spans="2:256" x14ac:dyDescent="0.2">
      <c r="B33" s="251"/>
      <c r="C33" s="251"/>
      <c r="D33" s="251"/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1"/>
      <c r="BD33" s="251"/>
      <c r="BE33" s="251"/>
      <c r="BF33" s="251"/>
      <c r="BG33" s="251"/>
      <c r="BH33" s="251"/>
      <c r="BI33" s="251"/>
      <c r="BJ33" s="251"/>
      <c r="BK33" s="251"/>
      <c r="BL33" s="251"/>
      <c r="BM33" s="251"/>
      <c r="BN33" s="251"/>
      <c r="BO33" s="251"/>
      <c r="BP33" s="251"/>
      <c r="BQ33" s="251"/>
      <c r="BR33" s="251"/>
      <c r="BS33" s="251"/>
      <c r="BT33" s="251"/>
      <c r="BU33" s="251"/>
      <c r="BV33" s="251"/>
      <c r="BW33" s="251"/>
      <c r="BX33" s="251"/>
      <c r="BY33" s="251"/>
      <c r="BZ33" s="251"/>
      <c r="CA33" s="251"/>
      <c r="CB33" s="251"/>
      <c r="CC33" s="251"/>
      <c r="CD33" s="251"/>
      <c r="CE33" s="251"/>
      <c r="CF33" s="251"/>
      <c r="CG33" s="251"/>
      <c r="CH33" s="251"/>
      <c r="CI33" s="251"/>
      <c r="CJ33" s="251"/>
      <c r="CK33" s="251"/>
      <c r="CL33" s="251"/>
      <c r="CM33" s="251"/>
      <c r="CN33" s="251"/>
      <c r="CO33" s="251"/>
      <c r="CP33" s="251"/>
      <c r="CQ33" s="251"/>
      <c r="CR33" s="251"/>
      <c r="CS33" s="251"/>
      <c r="CT33" s="251"/>
      <c r="CU33" s="251"/>
      <c r="CV33" s="251"/>
      <c r="CW33" s="251"/>
      <c r="CX33" s="251"/>
      <c r="CY33" s="251"/>
      <c r="CZ33" s="251"/>
      <c r="DA33" s="251"/>
      <c r="DB33" s="251"/>
      <c r="DC33" s="251"/>
      <c r="DD33" s="251"/>
      <c r="DE33" s="251"/>
      <c r="DF33" s="251"/>
      <c r="DG33" s="251"/>
      <c r="DH33" s="251"/>
      <c r="DI33" s="251"/>
      <c r="DJ33" s="251"/>
      <c r="DK33" s="251"/>
      <c r="DL33" s="251"/>
      <c r="DM33" s="251"/>
      <c r="DN33" s="251"/>
      <c r="DO33" s="251"/>
      <c r="DP33" s="251"/>
      <c r="DQ33" s="251"/>
      <c r="DR33" s="251"/>
      <c r="DS33" s="251"/>
      <c r="DT33" s="251"/>
      <c r="DU33" s="251"/>
      <c r="DV33" s="251"/>
      <c r="DW33" s="251"/>
      <c r="DX33" s="251"/>
      <c r="DY33" s="251"/>
      <c r="DZ33" s="251"/>
      <c r="EA33" s="251"/>
      <c r="EB33" s="251"/>
      <c r="EC33" s="251"/>
      <c r="ED33" s="251"/>
      <c r="EE33" s="251"/>
      <c r="EF33" s="251"/>
      <c r="EG33" s="251"/>
      <c r="EH33" s="251"/>
      <c r="EI33" s="251"/>
      <c r="EJ33" s="251"/>
      <c r="EK33" s="251"/>
      <c r="EL33" s="251"/>
      <c r="EM33" s="251"/>
      <c r="EN33" s="251"/>
      <c r="EO33" s="251"/>
      <c r="EP33" s="251"/>
      <c r="EQ33" s="251"/>
      <c r="ER33" s="251"/>
      <c r="ES33" s="251"/>
      <c r="ET33" s="251"/>
      <c r="EU33" s="251"/>
      <c r="EV33" s="251"/>
      <c r="EW33" s="251"/>
      <c r="EX33" s="251"/>
      <c r="EY33" s="251"/>
      <c r="EZ33" s="251"/>
      <c r="FA33" s="251"/>
      <c r="FB33" s="251"/>
      <c r="FC33" s="251"/>
      <c r="FD33" s="251"/>
      <c r="FE33" s="251"/>
      <c r="FF33" s="251"/>
      <c r="FG33" s="251"/>
      <c r="FH33" s="251"/>
      <c r="FI33" s="251"/>
      <c r="FJ33" s="251"/>
      <c r="FK33" s="251"/>
      <c r="FL33" s="251"/>
      <c r="FM33" s="251"/>
      <c r="FN33" s="251"/>
      <c r="FO33" s="251"/>
      <c r="FP33" s="251"/>
      <c r="FQ33" s="251"/>
      <c r="FR33" s="251"/>
      <c r="FS33" s="251"/>
      <c r="FT33" s="251"/>
      <c r="FU33" s="251"/>
      <c r="FV33" s="251"/>
      <c r="FW33" s="251"/>
      <c r="FX33" s="251"/>
      <c r="FY33" s="251"/>
      <c r="FZ33" s="251"/>
      <c r="GA33" s="251"/>
      <c r="GB33" s="251"/>
      <c r="GC33" s="251"/>
      <c r="GD33" s="251"/>
      <c r="GE33" s="251"/>
      <c r="GF33" s="251"/>
      <c r="GG33" s="251"/>
      <c r="GH33" s="251"/>
      <c r="GI33" s="251"/>
      <c r="GJ33" s="251"/>
      <c r="GK33" s="251"/>
      <c r="GL33" s="251"/>
      <c r="GM33" s="251"/>
      <c r="GN33" s="251"/>
      <c r="GO33" s="251"/>
      <c r="GP33" s="251"/>
      <c r="GQ33" s="251"/>
      <c r="GR33" s="251"/>
      <c r="GS33" s="251"/>
      <c r="GT33" s="251"/>
      <c r="GU33" s="251"/>
      <c r="GV33" s="251"/>
      <c r="GW33" s="251"/>
      <c r="GX33" s="251"/>
      <c r="GY33" s="251"/>
      <c r="GZ33" s="251"/>
      <c r="HA33" s="251"/>
      <c r="HB33" s="251"/>
      <c r="HC33" s="251"/>
      <c r="HD33" s="251"/>
      <c r="HE33" s="251"/>
      <c r="HF33" s="251"/>
      <c r="HG33" s="251"/>
      <c r="HH33" s="251"/>
      <c r="HI33" s="251"/>
      <c r="HJ33" s="251"/>
      <c r="HK33" s="251"/>
      <c r="HL33" s="251"/>
      <c r="HM33" s="251"/>
      <c r="HN33" s="251"/>
      <c r="HO33" s="251"/>
      <c r="HP33" s="251"/>
      <c r="HQ33" s="251"/>
      <c r="HR33" s="251"/>
      <c r="HS33" s="251"/>
      <c r="HT33" s="251"/>
      <c r="HU33" s="251"/>
      <c r="HV33" s="251"/>
      <c r="HW33" s="251"/>
      <c r="HX33" s="251"/>
      <c r="HY33" s="251"/>
      <c r="HZ33" s="251"/>
      <c r="IA33" s="251"/>
      <c r="IB33" s="251"/>
      <c r="IC33" s="251"/>
      <c r="ID33" s="251"/>
      <c r="IE33" s="251"/>
      <c r="IF33" s="251"/>
      <c r="IG33" s="251"/>
      <c r="IH33" s="251"/>
      <c r="II33" s="251"/>
      <c r="IJ33" s="251"/>
      <c r="IK33" s="251"/>
      <c r="IL33" s="251"/>
      <c r="IM33" s="251"/>
      <c r="IN33" s="251"/>
      <c r="IO33" s="251"/>
      <c r="IP33" s="251"/>
      <c r="IQ33" s="251"/>
      <c r="IR33" s="251"/>
      <c r="IS33" s="251"/>
      <c r="IT33" s="251"/>
      <c r="IU33" s="251"/>
      <c r="IV33" s="251"/>
    </row>
    <row r="34" spans="2:256" x14ac:dyDescent="0.2">
      <c r="B34" s="251"/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51"/>
      <c r="AC34" s="251"/>
      <c r="AD34" s="251"/>
      <c r="AE34" s="251"/>
      <c r="AF34" s="251"/>
      <c r="AG34" s="251"/>
      <c r="AH34" s="251"/>
      <c r="AI34" s="251"/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1"/>
      <c r="BD34" s="251"/>
      <c r="BE34" s="251"/>
      <c r="BF34" s="251"/>
      <c r="BG34" s="251"/>
      <c r="BH34" s="251"/>
      <c r="BI34" s="251"/>
      <c r="BJ34" s="251"/>
      <c r="BK34" s="251"/>
      <c r="BL34" s="251"/>
      <c r="BM34" s="251"/>
      <c r="BN34" s="251"/>
      <c r="BO34" s="251"/>
      <c r="BP34" s="251"/>
      <c r="BQ34" s="251"/>
      <c r="BR34" s="251"/>
      <c r="BS34" s="251"/>
      <c r="BT34" s="251"/>
      <c r="BU34" s="251"/>
      <c r="BV34" s="251"/>
      <c r="BW34" s="251"/>
      <c r="BX34" s="251"/>
      <c r="BY34" s="251"/>
      <c r="BZ34" s="251"/>
      <c r="CA34" s="251"/>
      <c r="CB34" s="251"/>
      <c r="CC34" s="251"/>
      <c r="CD34" s="251"/>
      <c r="CE34" s="251"/>
      <c r="CF34" s="251"/>
      <c r="CG34" s="251"/>
      <c r="CH34" s="251"/>
      <c r="CI34" s="251"/>
      <c r="CJ34" s="251"/>
      <c r="CK34" s="251"/>
      <c r="CL34" s="251"/>
      <c r="CM34" s="251"/>
      <c r="CN34" s="251"/>
      <c r="CO34" s="251"/>
      <c r="CP34" s="251"/>
      <c r="CQ34" s="251"/>
      <c r="CR34" s="251"/>
      <c r="CS34" s="251"/>
      <c r="CT34" s="251"/>
      <c r="CU34" s="251"/>
      <c r="CV34" s="251"/>
      <c r="CW34" s="251"/>
      <c r="CX34" s="251"/>
      <c r="CY34" s="251"/>
      <c r="CZ34" s="251"/>
      <c r="DA34" s="251"/>
      <c r="DB34" s="251"/>
      <c r="DC34" s="251"/>
      <c r="DD34" s="251"/>
      <c r="DE34" s="251"/>
      <c r="DF34" s="251"/>
      <c r="DG34" s="251"/>
      <c r="DH34" s="251"/>
      <c r="DI34" s="251"/>
      <c r="DJ34" s="251"/>
      <c r="DK34" s="251"/>
      <c r="DL34" s="251"/>
      <c r="DM34" s="251"/>
      <c r="DN34" s="251"/>
      <c r="DO34" s="251"/>
      <c r="DP34" s="251"/>
      <c r="DQ34" s="251"/>
      <c r="DR34" s="251"/>
      <c r="DS34" s="251"/>
      <c r="DT34" s="251"/>
      <c r="DU34" s="251"/>
      <c r="DV34" s="251"/>
      <c r="DW34" s="251"/>
      <c r="DX34" s="251"/>
      <c r="DY34" s="251"/>
      <c r="DZ34" s="251"/>
      <c r="EA34" s="251"/>
      <c r="EB34" s="251"/>
      <c r="EC34" s="251"/>
      <c r="ED34" s="251"/>
      <c r="EE34" s="251"/>
      <c r="EF34" s="251"/>
      <c r="EG34" s="251"/>
      <c r="EH34" s="251"/>
      <c r="EI34" s="251"/>
      <c r="EJ34" s="251"/>
      <c r="EK34" s="251"/>
      <c r="EL34" s="251"/>
      <c r="EM34" s="251"/>
      <c r="EN34" s="251"/>
      <c r="EO34" s="251"/>
      <c r="EP34" s="251"/>
      <c r="EQ34" s="251"/>
      <c r="ER34" s="251"/>
      <c r="ES34" s="251"/>
      <c r="ET34" s="251"/>
      <c r="EU34" s="251"/>
      <c r="EV34" s="251"/>
      <c r="EW34" s="251"/>
      <c r="EX34" s="251"/>
      <c r="EY34" s="251"/>
      <c r="EZ34" s="251"/>
      <c r="FA34" s="251"/>
      <c r="FB34" s="251"/>
      <c r="FC34" s="251"/>
      <c r="FD34" s="251"/>
      <c r="FE34" s="251"/>
      <c r="FF34" s="251"/>
      <c r="FG34" s="251"/>
      <c r="FH34" s="251"/>
      <c r="FI34" s="251"/>
      <c r="FJ34" s="251"/>
      <c r="FK34" s="251"/>
      <c r="FL34" s="251"/>
      <c r="FM34" s="251"/>
      <c r="FN34" s="251"/>
      <c r="FO34" s="251"/>
      <c r="FP34" s="251"/>
      <c r="FQ34" s="251"/>
      <c r="FR34" s="251"/>
      <c r="FS34" s="251"/>
      <c r="FT34" s="251"/>
      <c r="FU34" s="251"/>
      <c r="FV34" s="251"/>
      <c r="FW34" s="251"/>
      <c r="FX34" s="251"/>
      <c r="FY34" s="251"/>
      <c r="FZ34" s="251"/>
      <c r="GA34" s="251"/>
      <c r="GB34" s="251"/>
      <c r="GC34" s="251"/>
      <c r="GD34" s="251"/>
      <c r="GE34" s="251"/>
      <c r="GF34" s="251"/>
      <c r="GG34" s="251"/>
      <c r="GH34" s="251"/>
      <c r="GI34" s="251"/>
      <c r="GJ34" s="251"/>
      <c r="GK34" s="251"/>
      <c r="GL34" s="251"/>
      <c r="GM34" s="251"/>
      <c r="GN34" s="251"/>
      <c r="GO34" s="251"/>
      <c r="GP34" s="251"/>
      <c r="GQ34" s="251"/>
      <c r="GR34" s="251"/>
      <c r="GS34" s="251"/>
      <c r="GT34" s="251"/>
      <c r="GU34" s="251"/>
      <c r="GV34" s="251"/>
      <c r="GW34" s="251"/>
      <c r="GX34" s="251"/>
      <c r="GY34" s="251"/>
      <c r="GZ34" s="251"/>
      <c r="HA34" s="251"/>
      <c r="HB34" s="251"/>
      <c r="HC34" s="251"/>
      <c r="HD34" s="251"/>
      <c r="HE34" s="251"/>
      <c r="HF34" s="251"/>
      <c r="HG34" s="251"/>
      <c r="HH34" s="251"/>
      <c r="HI34" s="251"/>
      <c r="HJ34" s="251"/>
      <c r="HK34" s="251"/>
      <c r="HL34" s="251"/>
      <c r="HM34" s="251"/>
      <c r="HN34" s="251"/>
      <c r="HO34" s="251"/>
      <c r="HP34" s="251"/>
      <c r="HQ34" s="251"/>
      <c r="HR34" s="251"/>
      <c r="HS34" s="251"/>
      <c r="HT34" s="251"/>
      <c r="HU34" s="251"/>
      <c r="HV34" s="251"/>
      <c r="HW34" s="251"/>
      <c r="HX34" s="251"/>
      <c r="HY34" s="251"/>
      <c r="HZ34" s="251"/>
      <c r="IA34" s="251"/>
      <c r="IB34" s="251"/>
      <c r="IC34" s="251"/>
      <c r="ID34" s="251"/>
      <c r="IE34" s="251"/>
      <c r="IF34" s="251"/>
      <c r="IG34" s="251"/>
      <c r="IH34" s="251"/>
      <c r="II34" s="251"/>
      <c r="IJ34" s="251"/>
      <c r="IK34" s="251"/>
      <c r="IL34" s="251"/>
      <c r="IM34" s="251"/>
      <c r="IN34" s="251"/>
      <c r="IO34" s="251"/>
      <c r="IP34" s="251"/>
      <c r="IQ34" s="251"/>
      <c r="IR34" s="251"/>
      <c r="IS34" s="251"/>
      <c r="IT34" s="251"/>
      <c r="IU34" s="251"/>
      <c r="IV34" s="251"/>
    </row>
    <row r="35" spans="2:256" x14ac:dyDescent="0.2">
      <c r="B35" s="251"/>
      <c r="C35" s="251"/>
      <c r="D35" s="251"/>
      <c r="E35" s="251"/>
      <c r="F35" s="251"/>
      <c r="G35" s="251"/>
      <c r="H35" s="251"/>
      <c r="I35" s="251"/>
      <c r="J35" s="251"/>
      <c r="K35" s="251"/>
      <c r="L35" s="251"/>
      <c r="M35" s="251"/>
      <c r="N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51"/>
      <c r="BC35" s="251"/>
      <c r="BD35" s="251"/>
      <c r="BE35" s="251"/>
      <c r="BF35" s="251"/>
      <c r="BG35" s="251"/>
      <c r="BH35" s="251"/>
      <c r="BI35" s="251"/>
      <c r="BJ35" s="251"/>
      <c r="BK35" s="251"/>
      <c r="BL35" s="251"/>
      <c r="BM35" s="251"/>
      <c r="BN35" s="251"/>
      <c r="BO35" s="251"/>
      <c r="BP35" s="251"/>
      <c r="BQ35" s="251"/>
      <c r="BR35" s="251"/>
      <c r="BS35" s="251"/>
      <c r="BT35" s="251"/>
      <c r="BU35" s="251"/>
      <c r="BV35" s="251"/>
      <c r="BW35" s="251"/>
      <c r="BX35" s="251"/>
      <c r="BY35" s="251"/>
      <c r="BZ35" s="251"/>
      <c r="CA35" s="251"/>
      <c r="CB35" s="251"/>
      <c r="CC35" s="251"/>
      <c r="CD35" s="251"/>
      <c r="CE35" s="251"/>
      <c r="CF35" s="251"/>
      <c r="CG35" s="251"/>
      <c r="CH35" s="251"/>
      <c r="CI35" s="251"/>
      <c r="CJ35" s="251"/>
      <c r="CK35" s="251"/>
      <c r="CL35" s="251"/>
      <c r="CM35" s="251"/>
      <c r="CN35" s="251"/>
      <c r="CO35" s="251"/>
      <c r="CP35" s="251"/>
      <c r="CQ35" s="251"/>
      <c r="CR35" s="251"/>
      <c r="CS35" s="251"/>
      <c r="CT35" s="251"/>
      <c r="CU35" s="251"/>
      <c r="CV35" s="251"/>
      <c r="CW35" s="251"/>
      <c r="CX35" s="251"/>
      <c r="CY35" s="251"/>
      <c r="CZ35" s="251"/>
      <c r="DA35" s="251"/>
      <c r="DB35" s="251"/>
      <c r="DC35" s="251"/>
      <c r="DD35" s="251"/>
      <c r="DE35" s="251"/>
      <c r="DF35" s="251"/>
      <c r="DG35" s="251"/>
      <c r="DH35" s="251"/>
      <c r="DI35" s="251"/>
      <c r="DJ35" s="251"/>
      <c r="DK35" s="251"/>
      <c r="DL35" s="251"/>
      <c r="DM35" s="251"/>
      <c r="DN35" s="251"/>
      <c r="DO35" s="251"/>
      <c r="DP35" s="251"/>
      <c r="DQ35" s="251"/>
      <c r="DR35" s="251"/>
      <c r="DS35" s="251"/>
      <c r="DT35" s="251"/>
      <c r="DU35" s="251"/>
      <c r="DV35" s="251"/>
      <c r="DW35" s="251"/>
      <c r="DX35" s="251"/>
      <c r="DY35" s="251"/>
      <c r="DZ35" s="251"/>
      <c r="EA35" s="251"/>
      <c r="EB35" s="251"/>
      <c r="EC35" s="251"/>
      <c r="ED35" s="251"/>
      <c r="EE35" s="251"/>
      <c r="EF35" s="251"/>
      <c r="EG35" s="251"/>
      <c r="EH35" s="251"/>
      <c r="EI35" s="251"/>
      <c r="EJ35" s="251"/>
      <c r="EK35" s="251"/>
      <c r="EL35" s="251"/>
      <c r="EM35" s="251"/>
      <c r="EN35" s="251"/>
      <c r="EO35" s="251"/>
      <c r="EP35" s="251"/>
      <c r="EQ35" s="251"/>
      <c r="ER35" s="251"/>
      <c r="ES35" s="251"/>
      <c r="ET35" s="251"/>
      <c r="EU35" s="251"/>
      <c r="EV35" s="251"/>
      <c r="EW35" s="251"/>
      <c r="EX35" s="251"/>
      <c r="EY35" s="251"/>
      <c r="EZ35" s="251"/>
      <c r="FA35" s="251"/>
      <c r="FB35" s="251"/>
      <c r="FC35" s="251"/>
      <c r="FD35" s="251"/>
      <c r="FE35" s="251"/>
      <c r="FF35" s="251"/>
      <c r="FG35" s="251"/>
      <c r="FH35" s="251"/>
      <c r="FI35" s="251"/>
      <c r="FJ35" s="251"/>
      <c r="FK35" s="251"/>
      <c r="FL35" s="251"/>
      <c r="FM35" s="251"/>
      <c r="FN35" s="251"/>
      <c r="FO35" s="251"/>
      <c r="FP35" s="251"/>
      <c r="FQ35" s="251"/>
      <c r="FR35" s="251"/>
      <c r="FS35" s="251"/>
      <c r="FT35" s="251"/>
      <c r="FU35" s="251"/>
      <c r="FV35" s="251"/>
      <c r="FW35" s="251"/>
      <c r="FX35" s="251"/>
      <c r="FY35" s="251"/>
      <c r="FZ35" s="251"/>
      <c r="GA35" s="251"/>
      <c r="GB35" s="251"/>
      <c r="GC35" s="251"/>
      <c r="GD35" s="251"/>
      <c r="GE35" s="251"/>
      <c r="GF35" s="251"/>
      <c r="GG35" s="251"/>
      <c r="GH35" s="251"/>
      <c r="GI35" s="251"/>
      <c r="GJ35" s="251"/>
      <c r="GK35" s="251"/>
      <c r="GL35" s="251"/>
      <c r="GM35" s="251"/>
      <c r="GN35" s="251"/>
      <c r="GO35" s="251"/>
      <c r="GP35" s="251"/>
      <c r="GQ35" s="251"/>
      <c r="GR35" s="251"/>
      <c r="GS35" s="251"/>
      <c r="GT35" s="251"/>
      <c r="GU35" s="251"/>
      <c r="GV35" s="251"/>
      <c r="GW35" s="251"/>
      <c r="GX35" s="251"/>
      <c r="GY35" s="251"/>
      <c r="GZ35" s="251"/>
      <c r="HA35" s="251"/>
      <c r="HB35" s="251"/>
      <c r="HC35" s="251"/>
      <c r="HD35" s="251"/>
      <c r="HE35" s="251"/>
      <c r="HF35" s="251"/>
      <c r="HG35" s="251"/>
      <c r="HH35" s="251"/>
      <c r="HI35" s="251"/>
      <c r="HJ35" s="251"/>
      <c r="HK35" s="251"/>
      <c r="HL35" s="251"/>
      <c r="HM35" s="251"/>
      <c r="HN35" s="251"/>
      <c r="HO35" s="251"/>
      <c r="HP35" s="251"/>
      <c r="HQ35" s="251"/>
      <c r="HR35" s="251"/>
      <c r="HS35" s="251"/>
      <c r="HT35" s="251"/>
      <c r="HU35" s="251"/>
      <c r="HV35" s="251"/>
      <c r="HW35" s="251"/>
      <c r="HX35" s="251"/>
      <c r="HY35" s="251"/>
      <c r="HZ35" s="251"/>
      <c r="IA35" s="251"/>
      <c r="IB35" s="251"/>
      <c r="IC35" s="251"/>
      <c r="ID35" s="251"/>
      <c r="IE35" s="251"/>
      <c r="IF35" s="251"/>
      <c r="IG35" s="251"/>
      <c r="IH35" s="251"/>
      <c r="II35" s="251"/>
      <c r="IJ35" s="251"/>
      <c r="IK35" s="251"/>
      <c r="IL35" s="251"/>
      <c r="IM35" s="251"/>
      <c r="IN35" s="251"/>
      <c r="IO35" s="251"/>
      <c r="IP35" s="251"/>
      <c r="IQ35" s="251"/>
      <c r="IR35" s="251"/>
      <c r="IS35" s="251"/>
      <c r="IT35" s="251"/>
      <c r="IU35" s="251"/>
      <c r="IV35" s="251"/>
    </row>
    <row r="36" spans="2:256" x14ac:dyDescent="0.2">
      <c r="B36" s="251"/>
      <c r="C36" s="251"/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1"/>
      <c r="AM36" s="251"/>
      <c r="AN36" s="251"/>
      <c r="AO36" s="251"/>
      <c r="AP36" s="251"/>
      <c r="AQ36" s="251"/>
      <c r="AR36" s="251"/>
      <c r="AS36" s="251"/>
      <c r="AT36" s="251"/>
      <c r="AU36" s="251"/>
      <c r="AV36" s="251"/>
      <c r="AW36" s="251"/>
      <c r="AX36" s="251"/>
      <c r="AY36" s="251"/>
      <c r="AZ36" s="251"/>
      <c r="BA36" s="251"/>
      <c r="BB36" s="251"/>
      <c r="BC36" s="251"/>
      <c r="BD36" s="251"/>
      <c r="BE36" s="251"/>
      <c r="BF36" s="251"/>
      <c r="BG36" s="251"/>
      <c r="BH36" s="251"/>
      <c r="BI36" s="251"/>
      <c r="BJ36" s="251"/>
      <c r="BK36" s="251"/>
      <c r="BL36" s="251"/>
      <c r="BM36" s="251"/>
      <c r="BN36" s="251"/>
      <c r="BO36" s="251"/>
      <c r="BP36" s="251"/>
      <c r="BQ36" s="251"/>
      <c r="BR36" s="251"/>
      <c r="BS36" s="251"/>
      <c r="BT36" s="251"/>
      <c r="BU36" s="251"/>
      <c r="BV36" s="251"/>
      <c r="BW36" s="251"/>
      <c r="BX36" s="251"/>
      <c r="BY36" s="251"/>
      <c r="BZ36" s="251"/>
      <c r="CA36" s="251"/>
      <c r="CB36" s="251"/>
      <c r="CC36" s="251"/>
      <c r="CD36" s="251"/>
      <c r="CE36" s="251"/>
      <c r="CF36" s="251"/>
      <c r="CG36" s="251"/>
      <c r="CH36" s="251"/>
      <c r="CI36" s="251"/>
      <c r="CJ36" s="251"/>
      <c r="CK36" s="251"/>
      <c r="CL36" s="251"/>
      <c r="CM36" s="251"/>
      <c r="CN36" s="251"/>
      <c r="CO36" s="251"/>
      <c r="CP36" s="251"/>
      <c r="CQ36" s="251"/>
      <c r="CR36" s="251"/>
      <c r="CS36" s="251"/>
      <c r="CT36" s="251"/>
      <c r="CU36" s="251"/>
      <c r="CV36" s="251"/>
      <c r="CW36" s="251"/>
      <c r="CX36" s="251"/>
      <c r="CY36" s="251"/>
      <c r="CZ36" s="251"/>
      <c r="DA36" s="251"/>
      <c r="DB36" s="251"/>
      <c r="DC36" s="251"/>
      <c r="DD36" s="251"/>
      <c r="DE36" s="251"/>
      <c r="DF36" s="251"/>
      <c r="DG36" s="251"/>
      <c r="DH36" s="251"/>
      <c r="DI36" s="251"/>
      <c r="DJ36" s="251"/>
      <c r="DK36" s="251"/>
      <c r="DL36" s="251"/>
      <c r="DM36" s="251"/>
      <c r="DN36" s="251"/>
      <c r="DO36" s="251"/>
      <c r="DP36" s="251"/>
      <c r="DQ36" s="251"/>
      <c r="DR36" s="251"/>
      <c r="DS36" s="251"/>
      <c r="DT36" s="251"/>
      <c r="DU36" s="251"/>
      <c r="DV36" s="251"/>
      <c r="DW36" s="251"/>
      <c r="DX36" s="251"/>
      <c r="DY36" s="251"/>
      <c r="DZ36" s="251"/>
      <c r="EA36" s="251"/>
      <c r="EB36" s="251"/>
      <c r="EC36" s="251"/>
      <c r="ED36" s="251"/>
      <c r="EE36" s="251"/>
      <c r="EF36" s="251"/>
      <c r="EG36" s="251"/>
      <c r="EH36" s="251"/>
      <c r="EI36" s="251"/>
      <c r="EJ36" s="251"/>
      <c r="EK36" s="251"/>
      <c r="EL36" s="251"/>
      <c r="EM36" s="251"/>
      <c r="EN36" s="251"/>
      <c r="EO36" s="251"/>
      <c r="EP36" s="251"/>
      <c r="EQ36" s="251"/>
      <c r="ER36" s="251"/>
      <c r="ES36" s="251"/>
      <c r="ET36" s="251"/>
      <c r="EU36" s="251"/>
      <c r="EV36" s="251"/>
      <c r="EW36" s="251"/>
      <c r="EX36" s="251"/>
      <c r="EY36" s="251"/>
      <c r="EZ36" s="251"/>
      <c r="FA36" s="251"/>
      <c r="FB36" s="251"/>
      <c r="FC36" s="251"/>
      <c r="FD36" s="251"/>
      <c r="FE36" s="251"/>
      <c r="FF36" s="251"/>
      <c r="FG36" s="251"/>
      <c r="FH36" s="251"/>
      <c r="FI36" s="251"/>
      <c r="FJ36" s="251"/>
      <c r="FK36" s="251"/>
      <c r="FL36" s="251"/>
      <c r="FM36" s="251"/>
      <c r="FN36" s="251"/>
      <c r="FO36" s="251"/>
      <c r="FP36" s="251"/>
      <c r="FQ36" s="251"/>
      <c r="FR36" s="251"/>
      <c r="FS36" s="251"/>
      <c r="FT36" s="251"/>
      <c r="FU36" s="251"/>
      <c r="FV36" s="251"/>
      <c r="FW36" s="251"/>
      <c r="FX36" s="251"/>
      <c r="FY36" s="251"/>
      <c r="FZ36" s="251"/>
      <c r="GA36" s="251"/>
      <c r="GB36" s="251"/>
      <c r="GC36" s="251"/>
      <c r="GD36" s="251"/>
      <c r="GE36" s="251"/>
      <c r="GF36" s="251"/>
      <c r="GG36" s="251"/>
      <c r="GH36" s="251"/>
      <c r="GI36" s="251"/>
      <c r="GJ36" s="251"/>
      <c r="GK36" s="251"/>
      <c r="GL36" s="251"/>
      <c r="GM36" s="251"/>
      <c r="GN36" s="251"/>
      <c r="GO36" s="251"/>
      <c r="GP36" s="251"/>
      <c r="GQ36" s="251"/>
      <c r="GR36" s="251"/>
      <c r="GS36" s="251"/>
      <c r="GT36" s="251"/>
      <c r="GU36" s="251"/>
      <c r="GV36" s="251"/>
      <c r="GW36" s="251"/>
      <c r="GX36" s="251"/>
      <c r="GY36" s="251"/>
      <c r="GZ36" s="251"/>
      <c r="HA36" s="251"/>
      <c r="HB36" s="251"/>
      <c r="HC36" s="251"/>
      <c r="HD36" s="251"/>
      <c r="HE36" s="251"/>
      <c r="HF36" s="251"/>
      <c r="HG36" s="251"/>
      <c r="HH36" s="251"/>
      <c r="HI36" s="251"/>
      <c r="HJ36" s="251"/>
      <c r="HK36" s="251"/>
      <c r="HL36" s="251"/>
      <c r="HM36" s="251"/>
      <c r="HN36" s="251"/>
      <c r="HO36" s="251"/>
      <c r="HP36" s="251"/>
      <c r="HQ36" s="251"/>
      <c r="HR36" s="251"/>
      <c r="HS36" s="251"/>
      <c r="HT36" s="251"/>
      <c r="HU36" s="251"/>
      <c r="HV36" s="251"/>
      <c r="HW36" s="251"/>
      <c r="HX36" s="251"/>
      <c r="HY36" s="251"/>
      <c r="HZ36" s="251"/>
      <c r="IA36" s="251"/>
      <c r="IB36" s="251"/>
      <c r="IC36" s="251"/>
      <c r="ID36" s="251"/>
      <c r="IE36" s="251"/>
      <c r="IF36" s="251"/>
      <c r="IG36" s="251"/>
      <c r="IH36" s="251"/>
      <c r="II36" s="251"/>
      <c r="IJ36" s="251"/>
      <c r="IK36" s="251"/>
      <c r="IL36" s="251"/>
      <c r="IM36" s="251"/>
      <c r="IN36" s="251"/>
      <c r="IO36" s="251"/>
      <c r="IP36" s="251"/>
      <c r="IQ36" s="251"/>
      <c r="IR36" s="251"/>
      <c r="IS36" s="251"/>
      <c r="IT36" s="251"/>
      <c r="IU36" s="251"/>
      <c r="IV36" s="251"/>
    </row>
    <row r="37" spans="2:256" x14ac:dyDescent="0.2">
      <c r="B37" s="251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1"/>
      <c r="AV37" s="251"/>
      <c r="AW37" s="251"/>
      <c r="AX37" s="251"/>
      <c r="AY37" s="251"/>
      <c r="AZ37" s="251"/>
      <c r="BA37" s="251"/>
      <c r="BB37" s="251"/>
      <c r="BC37" s="251"/>
      <c r="BD37" s="251"/>
      <c r="BE37" s="251"/>
      <c r="BF37" s="251"/>
      <c r="BG37" s="251"/>
      <c r="BH37" s="251"/>
      <c r="BI37" s="251"/>
      <c r="BJ37" s="251"/>
      <c r="BK37" s="251"/>
      <c r="BL37" s="251"/>
      <c r="BM37" s="251"/>
      <c r="BN37" s="251"/>
      <c r="BO37" s="251"/>
      <c r="BP37" s="251"/>
      <c r="BQ37" s="251"/>
      <c r="BR37" s="251"/>
      <c r="BS37" s="251"/>
      <c r="BT37" s="251"/>
      <c r="BU37" s="251"/>
      <c r="BV37" s="251"/>
      <c r="BW37" s="251"/>
      <c r="BX37" s="251"/>
      <c r="BY37" s="251"/>
      <c r="BZ37" s="251"/>
      <c r="CA37" s="251"/>
      <c r="CB37" s="251"/>
      <c r="CC37" s="251"/>
      <c r="CD37" s="251"/>
      <c r="CE37" s="251"/>
      <c r="CF37" s="251"/>
      <c r="CG37" s="251"/>
      <c r="CH37" s="251"/>
      <c r="CI37" s="251"/>
      <c r="CJ37" s="251"/>
      <c r="CK37" s="251"/>
      <c r="CL37" s="251"/>
      <c r="CM37" s="251"/>
      <c r="CN37" s="251"/>
      <c r="CO37" s="251"/>
      <c r="CP37" s="251"/>
      <c r="CQ37" s="251"/>
      <c r="CR37" s="251"/>
      <c r="CS37" s="251"/>
      <c r="CT37" s="251"/>
      <c r="CU37" s="251"/>
      <c r="CV37" s="251"/>
      <c r="CW37" s="251"/>
      <c r="CX37" s="251"/>
      <c r="CY37" s="251"/>
      <c r="CZ37" s="251"/>
      <c r="DA37" s="251"/>
      <c r="DB37" s="251"/>
      <c r="DC37" s="251"/>
      <c r="DD37" s="251"/>
      <c r="DE37" s="251"/>
      <c r="DF37" s="251"/>
      <c r="DG37" s="251"/>
      <c r="DH37" s="251"/>
      <c r="DI37" s="251"/>
      <c r="DJ37" s="251"/>
      <c r="DK37" s="251"/>
      <c r="DL37" s="251"/>
      <c r="DM37" s="251"/>
      <c r="DN37" s="251"/>
      <c r="DO37" s="251"/>
      <c r="DP37" s="251"/>
      <c r="DQ37" s="251"/>
      <c r="DR37" s="251"/>
      <c r="DS37" s="251"/>
      <c r="DT37" s="251"/>
      <c r="DU37" s="251"/>
      <c r="DV37" s="251"/>
      <c r="DW37" s="251"/>
      <c r="DX37" s="251"/>
      <c r="DY37" s="251"/>
      <c r="DZ37" s="251"/>
      <c r="EA37" s="251"/>
      <c r="EB37" s="251"/>
      <c r="EC37" s="251"/>
      <c r="ED37" s="251"/>
      <c r="EE37" s="251"/>
      <c r="EF37" s="251"/>
      <c r="EG37" s="251"/>
      <c r="EH37" s="251"/>
      <c r="EI37" s="251"/>
      <c r="EJ37" s="251"/>
      <c r="EK37" s="251"/>
      <c r="EL37" s="251"/>
      <c r="EM37" s="251"/>
      <c r="EN37" s="251"/>
      <c r="EO37" s="251"/>
      <c r="EP37" s="251"/>
      <c r="EQ37" s="251"/>
      <c r="ER37" s="251"/>
      <c r="ES37" s="251"/>
      <c r="ET37" s="251"/>
      <c r="EU37" s="251"/>
      <c r="EV37" s="251"/>
      <c r="EW37" s="251"/>
      <c r="EX37" s="251"/>
      <c r="EY37" s="251"/>
      <c r="EZ37" s="251"/>
      <c r="FA37" s="251"/>
      <c r="FB37" s="251"/>
      <c r="FC37" s="251"/>
      <c r="FD37" s="251"/>
      <c r="FE37" s="251"/>
      <c r="FF37" s="251"/>
      <c r="FG37" s="251"/>
      <c r="FH37" s="251"/>
      <c r="FI37" s="251"/>
      <c r="FJ37" s="251"/>
      <c r="FK37" s="251"/>
      <c r="FL37" s="251"/>
      <c r="FM37" s="251"/>
      <c r="FN37" s="251"/>
      <c r="FO37" s="251"/>
      <c r="FP37" s="251"/>
      <c r="FQ37" s="251"/>
      <c r="FR37" s="251"/>
      <c r="FS37" s="251"/>
      <c r="FT37" s="251"/>
      <c r="FU37" s="251"/>
      <c r="FV37" s="251"/>
      <c r="FW37" s="251"/>
      <c r="FX37" s="251"/>
      <c r="FY37" s="251"/>
      <c r="FZ37" s="251"/>
      <c r="GA37" s="251"/>
      <c r="GB37" s="251"/>
      <c r="GC37" s="251"/>
      <c r="GD37" s="251"/>
      <c r="GE37" s="251"/>
      <c r="GF37" s="251"/>
      <c r="GG37" s="251"/>
      <c r="GH37" s="251"/>
      <c r="GI37" s="251"/>
      <c r="GJ37" s="251"/>
      <c r="GK37" s="251"/>
      <c r="GL37" s="251"/>
      <c r="GM37" s="251"/>
      <c r="GN37" s="251"/>
      <c r="GO37" s="251"/>
      <c r="GP37" s="251"/>
      <c r="GQ37" s="251"/>
      <c r="GR37" s="251"/>
      <c r="GS37" s="251"/>
      <c r="GT37" s="251"/>
      <c r="GU37" s="251"/>
      <c r="GV37" s="251"/>
      <c r="GW37" s="251"/>
      <c r="GX37" s="251"/>
      <c r="GY37" s="251"/>
      <c r="GZ37" s="251"/>
      <c r="HA37" s="251"/>
      <c r="HB37" s="251"/>
      <c r="HC37" s="251"/>
      <c r="HD37" s="251"/>
      <c r="HE37" s="251"/>
      <c r="HF37" s="251"/>
      <c r="HG37" s="251"/>
      <c r="HH37" s="251"/>
      <c r="HI37" s="251"/>
      <c r="HJ37" s="251"/>
      <c r="HK37" s="251"/>
      <c r="HL37" s="251"/>
      <c r="HM37" s="251"/>
      <c r="HN37" s="251"/>
      <c r="HO37" s="251"/>
      <c r="HP37" s="251"/>
      <c r="HQ37" s="251"/>
      <c r="HR37" s="251"/>
      <c r="HS37" s="251"/>
      <c r="HT37" s="251"/>
      <c r="HU37" s="251"/>
      <c r="HV37" s="251"/>
      <c r="HW37" s="251"/>
      <c r="HX37" s="251"/>
      <c r="HY37" s="251"/>
      <c r="HZ37" s="251"/>
      <c r="IA37" s="251"/>
      <c r="IB37" s="251"/>
      <c r="IC37" s="251"/>
      <c r="ID37" s="251"/>
      <c r="IE37" s="251"/>
      <c r="IF37" s="251"/>
      <c r="IG37" s="251"/>
      <c r="IH37" s="251"/>
      <c r="II37" s="251"/>
      <c r="IJ37" s="251"/>
      <c r="IK37" s="251"/>
      <c r="IL37" s="251"/>
      <c r="IM37" s="251"/>
      <c r="IN37" s="251"/>
      <c r="IO37" s="251"/>
      <c r="IP37" s="251"/>
      <c r="IQ37" s="251"/>
      <c r="IR37" s="251"/>
      <c r="IS37" s="251"/>
      <c r="IT37" s="251"/>
      <c r="IU37" s="251"/>
      <c r="IV37" s="251"/>
    </row>
    <row r="38" spans="2:256" x14ac:dyDescent="0.2">
      <c r="B38" s="251"/>
      <c r="C38" s="251"/>
      <c r="D38" s="251"/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1"/>
      <c r="BC38" s="251"/>
      <c r="BD38" s="251"/>
      <c r="BE38" s="251"/>
      <c r="BF38" s="251"/>
      <c r="BG38" s="251"/>
      <c r="BH38" s="251"/>
      <c r="BI38" s="251"/>
      <c r="BJ38" s="251"/>
      <c r="BK38" s="251"/>
      <c r="BL38" s="251"/>
      <c r="BM38" s="251"/>
      <c r="BN38" s="251"/>
      <c r="BO38" s="251"/>
      <c r="BP38" s="251"/>
      <c r="BQ38" s="251"/>
      <c r="BR38" s="251"/>
      <c r="BS38" s="251"/>
      <c r="BT38" s="251"/>
      <c r="BU38" s="251"/>
      <c r="BV38" s="251"/>
      <c r="BW38" s="251"/>
      <c r="BX38" s="251"/>
      <c r="BY38" s="251"/>
      <c r="BZ38" s="251"/>
      <c r="CA38" s="251"/>
      <c r="CB38" s="251"/>
      <c r="CC38" s="251"/>
      <c r="CD38" s="251"/>
      <c r="CE38" s="251"/>
      <c r="CF38" s="251"/>
      <c r="CG38" s="251"/>
      <c r="CH38" s="251"/>
      <c r="CI38" s="251"/>
      <c r="CJ38" s="251"/>
      <c r="CK38" s="251"/>
      <c r="CL38" s="251"/>
      <c r="CM38" s="251"/>
      <c r="CN38" s="251"/>
      <c r="CO38" s="251"/>
      <c r="CP38" s="251"/>
      <c r="CQ38" s="251"/>
      <c r="CR38" s="251"/>
      <c r="CS38" s="251"/>
      <c r="CT38" s="251"/>
      <c r="CU38" s="251"/>
      <c r="CV38" s="251"/>
      <c r="CW38" s="251"/>
      <c r="CX38" s="251"/>
      <c r="CY38" s="251"/>
      <c r="CZ38" s="251"/>
      <c r="DA38" s="251"/>
      <c r="DB38" s="251"/>
      <c r="DC38" s="251"/>
      <c r="DD38" s="251"/>
      <c r="DE38" s="251"/>
      <c r="DF38" s="251"/>
      <c r="DG38" s="251"/>
      <c r="DH38" s="251"/>
      <c r="DI38" s="251"/>
      <c r="DJ38" s="251"/>
      <c r="DK38" s="251"/>
      <c r="DL38" s="251"/>
      <c r="DM38" s="251"/>
      <c r="DN38" s="251"/>
      <c r="DO38" s="251"/>
      <c r="DP38" s="251"/>
      <c r="DQ38" s="251"/>
      <c r="DR38" s="251"/>
      <c r="DS38" s="251"/>
      <c r="DT38" s="251"/>
      <c r="DU38" s="251"/>
      <c r="DV38" s="251"/>
      <c r="DW38" s="251"/>
      <c r="DX38" s="251"/>
      <c r="DY38" s="251"/>
      <c r="DZ38" s="251"/>
      <c r="EA38" s="251"/>
      <c r="EB38" s="251"/>
      <c r="EC38" s="251"/>
      <c r="ED38" s="251"/>
      <c r="EE38" s="251"/>
      <c r="EF38" s="251"/>
      <c r="EG38" s="251"/>
      <c r="EH38" s="251"/>
      <c r="EI38" s="251"/>
      <c r="EJ38" s="251"/>
      <c r="EK38" s="251"/>
      <c r="EL38" s="251"/>
      <c r="EM38" s="251"/>
      <c r="EN38" s="251"/>
      <c r="EO38" s="251"/>
      <c r="EP38" s="251"/>
      <c r="EQ38" s="251"/>
      <c r="ER38" s="251"/>
      <c r="ES38" s="251"/>
      <c r="ET38" s="251"/>
      <c r="EU38" s="251"/>
      <c r="EV38" s="251"/>
      <c r="EW38" s="251"/>
      <c r="EX38" s="251"/>
      <c r="EY38" s="251"/>
      <c r="EZ38" s="251"/>
      <c r="FA38" s="251"/>
      <c r="FB38" s="251"/>
      <c r="FC38" s="251"/>
      <c r="FD38" s="251"/>
      <c r="FE38" s="251"/>
      <c r="FF38" s="251"/>
      <c r="FG38" s="251"/>
      <c r="FH38" s="251"/>
      <c r="FI38" s="251"/>
      <c r="FJ38" s="251"/>
      <c r="FK38" s="251"/>
      <c r="FL38" s="251"/>
      <c r="FM38" s="251"/>
      <c r="FN38" s="251"/>
      <c r="FO38" s="251"/>
      <c r="FP38" s="251"/>
      <c r="FQ38" s="251"/>
      <c r="FR38" s="251"/>
      <c r="FS38" s="251"/>
      <c r="FT38" s="251"/>
      <c r="FU38" s="251"/>
      <c r="FV38" s="251"/>
      <c r="FW38" s="251"/>
      <c r="FX38" s="251"/>
      <c r="FY38" s="251"/>
      <c r="FZ38" s="251"/>
      <c r="GA38" s="251"/>
      <c r="GB38" s="251"/>
      <c r="GC38" s="251"/>
      <c r="GD38" s="251"/>
      <c r="GE38" s="251"/>
      <c r="GF38" s="251"/>
      <c r="GG38" s="251"/>
      <c r="GH38" s="251"/>
      <c r="GI38" s="251"/>
      <c r="GJ38" s="251"/>
      <c r="GK38" s="251"/>
      <c r="GL38" s="251"/>
      <c r="GM38" s="251"/>
      <c r="GN38" s="251"/>
      <c r="GO38" s="251"/>
      <c r="GP38" s="251"/>
      <c r="GQ38" s="251"/>
      <c r="GR38" s="251"/>
      <c r="GS38" s="251"/>
      <c r="GT38" s="251"/>
      <c r="GU38" s="251"/>
      <c r="GV38" s="251"/>
      <c r="GW38" s="251"/>
      <c r="GX38" s="251"/>
      <c r="GY38" s="251"/>
      <c r="GZ38" s="251"/>
      <c r="HA38" s="251"/>
      <c r="HB38" s="251"/>
      <c r="HC38" s="251"/>
      <c r="HD38" s="251"/>
      <c r="HE38" s="251"/>
      <c r="HF38" s="251"/>
      <c r="HG38" s="251"/>
      <c r="HH38" s="251"/>
      <c r="HI38" s="251"/>
      <c r="HJ38" s="251"/>
      <c r="HK38" s="251"/>
      <c r="HL38" s="251"/>
      <c r="HM38" s="251"/>
      <c r="HN38" s="251"/>
      <c r="HO38" s="251"/>
      <c r="HP38" s="251"/>
      <c r="HQ38" s="251"/>
      <c r="HR38" s="251"/>
      <c r="HS38" s="251"/>
      <c r="HT38" s="251"/>
      <c r="HU38" s="251"/>
      <c r="HV38" s="251"/>
      <c r="HW38" s="251"/>
      <c r="HX38" s="251"/>
      <c r="HY38" s="251"/>
      <c r="HZ38" s="251"/>
      <c r="IA38" s="251"/>
      <c r="IB38" s="251"/>
      <c r="IC38" s="251"/>
      <c r="ID38" s="251"/>
      <c r="IE38" s="251"/>
      <c r="IF38" s="251"/>
      <c r="IG38" s="251"/>
      <c r="IH38" s="251"/>
      <c r="II38" s="251"/>
      <c r="IJ38" s="251"/>
      <c r="IK38" s="251"/>
      <c r="IL38" s="251"/>
      <c r="IM38" s="251"/>
      <c r="IN38" s="251"/>
      <c r="IO38" s="251"/>
      <c r="IP38" s="251"/>
      <c r="IQ38" s="251"/>
      <c r="IR38" s="251"/>
      <c r="IS38" s="251"/>
      <c r="IT38" s="251"/>
      <c r="IU38" s="251"/>
      <c r="IV38" s="251"/>
    </row>
    <row r="39" spans="2:256" x14ac:dyDescent="0.2">
      <c r="B39" s="251"/>
      <c r="C39" s="251"/>
      <c r="D39" s="25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1"/>
      <c r="BC39" s="251"/>
      <c r="BD39" s="251"/>
      <c r="BE39" s="251"/>
      <c r="BF39" s="251"/>
      <c r="BG39" s="251"/>
      <c r="BH39" s="251"/>
      <c r="BI39" s="251"/>
      <c r="BJ39" s="251"/>
      <c r="BK39" s="251"/>
      <c r="BL39" s="251"/>
      <c r="BM39" s="251"/>
      <c r="BN39" s="251"/>
      <c r="BO39" s="251"/>
      <c r="BP39" s="251"/>
      <c r="BQ39" s="251"/>
      <c r="BR39" s="251"/>
      <c r="BS39" s="251"/>
      <c r="BT39" s="251"/>
      <c r="BU39" s="251"/>
      <c r="BV39" s="251"/>
      <c r="BW39" s="251"/>
      <c r="BX39" s="251"/>
      <c r="BY39" s="251"/>
      <c r="BZ39" s="251"/>
      <c r="CA39" s="251"/>
      <c r="CB39" s="251"/>
      <c r="CC39" s="251"/>
      <c r="CD39" s="251"/>
      <c r="CE39" s="251"/>
      <c r="CF39" s="251"/>
      <c r="CG39" s="251"/>
      <c r="CH39" s="251"/>
      <c r="CI39" s="251"/>
      <c r="CJ39" s="251"/>
      <c r="CK39" s="251"/>
      <c r="CL39" s="251"/>
      <c r="CM39" s="251"/>
      <c r="CN39" s="251"/>
      <c r="CO39" s="251"/>
      <c r="CP39" s="251"/>
      <c r="CQ39" s="251"/>
      <c r="CR39" s="251"/>
      <c r="CS39" s="251"/>
      <c r="CT39" s="251"/>
      <c r="CU39" s="251"/>
      <c r="CV39" s="251"/>
      <c r="CW39" s="251"/>
      <c r="CX39" s="251"/>
      <c r="CY39" s="251"/>
      <c r="CZ39" s="251"/>
      <c r="DA39" s="251"/>
      <c r="DB39" s="251"/>
      <c r="DC39" s="251"/>
      <c r="DD39" s="251"/>
      <c r="DE39" s="251"/>
      <c r="DF39" s="251"/>
      <c r="DG39" s="251"/>
      <c r="DH39" s="251"/>
      <c r="DI39" s="251"/>
      <c r="DJ39" s="251"/>
      <c r="DK39" s="251"/>
      <c r="DL39" s="251"/>
      <c r="DM39" s="251"/>
      <c r="DN39" s="251"/>
      <c r="DO39" s="251"/>
      <c r="DP39" s="251"/>
      <c r="DQ39" s="251"/>
      <c r="DR39" s="251"/>
      <c r="DS39" s="251"/>
      <c r="DT39" s="251"/>
      <c r="DU39" s="251"/>
      <c r="DV39" s="251"/>
      <c r="DW39" s="251"/>
      <c r="DX39" s="251"/>
      <c r="DY39" s="251"/>
      <c r="DZ39" s="251"/>
      <c r="EA39" s="251"/>
      <c r="EB39" s="251"/>
      <c r="EC39" s="251"/>
      <c r="ED39" s="251"/>
      <c r="EE39" s="251"/>
      <c r="EF39" s="251"/>
      <c r="EG39" s="251"/>
      <c r="EH39" s="251"/>
      <c r="EI39" s="251"/>
      <c r="EJ39" s="251"/>
      <c r="EK39" s="251"/>
      <c r="EL39" s="251"/>
      <c r="EM39" s="251"/>
      <c r="EN39" s="251"/>
      <c r="EO39" s="251"/>
      <c r="EP39" s="251"/>
      <c r="EQ39" s="251"/>
      <c r="ER39" s="251"/>
      <c r="ES39" s="251"/>
      <c r="ET39" s="251"/>
      <c r="EU39" s="251"/>
      <c r="EV39" s="251"/>
      <c r="EW39" s="251"/>
      <c r="EX39" s="251"/>
      <c r="EY39" s="251"/>
      <c r="EZ39" s="251"/>
      <c r="FA39" s="251"/>
      <c r="FB39" s="251"/>
      <c r="FC39" s="251"/>
      <c r="FD39" s="251"/>
      <c r="FE39" s="251"/>
      <c r="FF39" s="251"/>
      <c r="FG39" s="251"/>
      <c r="FH39" s="251"/>
      <c r="FI39" s="251"/>
      <c r="FJ39" s="251"/>
      <c r="FK39" s="251"/>
      <c r="FL39" s="251"/>
      <c r="FM39" s="251"/>
      <c r="FN39" s="251"/>
      <c r="FO39" s="251"/>
      <c r="FP39" s="251"/>
      <c r="FQ39" s="251"/>
      <c r="FR39" s="251"/>
      <c r="FS39" s="251"/>
      <c r="FT39" s="251"/>
      <c r="FU39" s="251"/>
      <c r="FV39" s="251"/>
      <c r="FW39" s="251"/>
      <c r="FX39" s="251"/>
      <c r="FY39" s="251"/>
      <c r="FZ39" s="251"/>
      <c r="GA39" s="251"/>
      <c r="GB39" s="251"/>
      <c r="GC39" s="251"/>
      <c r="GD39" s="251"/>
      <c r="GE39" s="251"/>
      <c r="GF39" s="251"/>
      <c r="GG39" s="251"/>
      <c r="GH39" s="251"/>
      <c r="GI39" s="251"/>
      <c r="GJ39" s="251"/>
      <c r="GK39" s="251"/>
      <c r="GL39" s="251"/>
      <c r="GM39" s="251"/>
      <c r="GN39" s="251"/>
      <c r="GO39" s="251"/>
      <c r="GP39" s="251"/>
      <c r="GQ39" s="251"/>
      <c r="GR39" s="251"/>
      <c r="GS39" s="251"/>
      <c r="GT39" s="251"/>
      <c r="GU39" s="251"/>
      <c r="GV39" s="251"/>
      <c r="GW39" s="251"/>
      <c r="GX39" s="251"/>
      <c r="GY39" s="251"/>
      <c r="GZ39" s="251"/>
      <c r="HA39" s="251"/>
      <c r="HB39" s="251"/>
      <c r="HC39" s="251"/>
      <c r="HD39" s="251"/>
      <c r="HE39" s="251"/>
      <c r="HF39" s="251"/>
      <c r="HG39" s="251"/>
      <c r="HH39" s="251"/>
      <c r="HI39" s="251"/>
      <c r="HJ39" s="251"/>
      <c r="HK39" s="251"/>
      <c r="HL39" s="251"/>
      <c r="HM39" s="251"/>
      <c r="HN39" s="251"/>
      <c r="HO39" s="251"/>
      <c r="HP39" s="251"/>
      <c r="HQ39" s="251"/>
      <c r="HR39" s="251"/>
      <c r="HS39" s="251"/>
      <c r="HT39" s="251"/>
      <c r="HU39" s="251"/>
      <c r="HV39" s="251"/>
      <c r="HW39" s="251"/>
      <c r="HX39" s="251"/>
      <c r="HY39" s="251"/>
      <c r="HZ39" s="251"/>
      <c r="IA39" s="251"/>
      <c r="IB39" s="251"/>
      <c r="IC39" s="251"/>
      <c r="ID39" s="251"/>
      <c r="IE39" s="251"/>
      <c r="IF39" s="251"/>
      <c r="IG39" s="251"/>
      <c r="IH39" s="251"/>
      <c r="II39" s="251"/>
      <c r="IJ39" s="251"/>
      <c r="IK39" s="251"/>
      <c r="IL39" s="251"/>
      <c r="IM39" s="251"/>
      <c r="IN39" s="251"/>
      <c r="IO39" s="251"/>
      <c r="IP39" s="251"/>
      <c r="IQ39" s="251"/>
      <c r="IR39" s="251"/>
      <c r="IS39" s="251"/>
      <c r="IT39" s="251"/>
      <c r="IU39" s="251"/>
      <c r="IV39" s="251"/>
    </row>
    <row r="40" spans="2:256" x14ac:dyDescent="0.2">
      <c r="B40" s="251"/>
      <c r="C40" s="251"/>
      <c r="D40" s="251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1"/>
      <c r="BC40" s="251"/>
      <c r="BD40" s="251"/>
      <c r="BE40" s="251"/>
      <c r="BF40" s="251"/>
      <c r="BG40" s="251"/>
      <c r="BH40" s="251"/>
      <c r="BI40" s="251"/>
      <c r="BJ40" s="251"/>
      <c r="BK40" s="251"/>
      <c r="BL40" s="251"/>
      <c r="BM40" s="251"/>
      <c r="BN40" s="251"/>
      <c r="BO40" s="251"/>
      <c r="BP40" s="251"/>
      <c r="BQ40" s="251"/>
      <c r="BR40" s="251"/>
      <c r="BS40" s="251"/>
      <c r="BT40" s="251"/>
      <c r="BU40" s="251"/>
      <c r="BV40" s="251"/>
      <c r="BW40" s="251"/>
      <c r="BX40" s="251"/>
      <c r="BY40" s="251"/>
      <c r="BZ40" s="251"/>
      <c r="CA40" s="251"/>
      <c r="CB40" s="251"/>
      <c r="CC40" s="251"/>
      <c r="CD40" s="251"/>
      <c r="CE40" s="251"/>
      <c r="CF40" s="251"/>
      <c r="CG40" s="251"/>
      <c r="CH40" s="251"/>
      <c r="CI40" s="251"/>
      <c r="CJ40" s="251"/>
      <c r="CK40" s="251"/>
      <c r="CL40" s="251"/>
      <c r="CM40" s="251"/>
      <c r="CN40" s="251"/>
      <c r="CO40" s="251"/>
      <c r="CP40" s="251"/>
      <c r="CQ40" s="251"/>
      <c r="CR40" s="251"/>
      <c r="CS40" s="251"/>
      <c r="CT40" s="251"/>
      <c r="CU40" s="251"/>
      <c r="CV40" s="251"/>
      <c r="CW40" s="251"/>
      <c r="CX40" s="251"/>
      <c r="CY40" s="251"/>
      <c r="CZ40" s="251"/>
      <c r="DA40" s="251"/>
      <c r="DB40" s="251"/>
      <c r="DC40" s="251"/>
      <c r="DD40" s="251"/>
      <c r="DE40" s="251"/>
      <c r="DF40" s="251"/>
      <c r="DG40" s="251"/>
      <c r="DH40" s="251"/>
      <c r="DI40" s="251"/>
      <c r="DJ40" s="251"/>
      <c r="DK40" s="251"/>
      <c r="DL40" s="251"/>
      <c r="DM40" s="251"/>
      <c r="DN40" s="251"/>
      <c r="DO40" s="251"/>
      <c r="DP40" s="251"/>
      <c r="DQ40" s="251"/>
      <c r="DR40" s="251"/>
      <c r="DS40" s="251"/>
      <c r="DT40" s="251"/>
      <c r="DU40" s="251"/>
      <c r="DV40" s="251"/>
      <c r="DW40" s="251"/>
      <c r="DX40" s="251"/>
      <c r="DY40" s="251"/>
      <c r="DZ40" s="251"/>
      <c r="EA40" s="251"/>
      <c r="EB40" s="251"/>
      <c r="EC40" s="251"/>
      <c r="ED40" s="251"/>
      <c r="EE40" s="251"/>
      <c r="EF40" s="251"/>
      <c r="EG40" s="251"/>
      <c r="EH40" s="251"/>
      <c r="EI40" s="251"/>
      <c r="EJ40" s="251"/>
      <c r="EK40" s="251"/>
      <c r="EL40" s="251"/>
      <c r="EM40" s="251"/>
      <c r="EN40" s="251"/>
      <c r="EO40" s="251"/>
      <c r="EP40" s="251"/>
      <c r="EQ40" s="251"/>
      <c r="ER40" s="251"/>
      <c r="ES40" s="251"/>
      <c r="ET40" s="251"/>
      <c r="EU40" s="251"/>
      <c r="EV40" s="251"/>
      <c r="EW40" s="251"/>
      <c r="EX40" s="251"/>
      <c r="EY40" s="251"/>
      <c r="EZ40" s="251"/>
      <c r="FA40" s="251"/>
      <c r="FB40" s="251"/>
      <c r="FC40" s="251"/>
      <c r="FD40" s="251"/>
      <c r="FE40" s="251"/>
      <c r="FF40" s="251"/>
      <c r="FG40" s="251"/>
      <c r="FH40" s="251"/>
      <c r="FI40" s="251"/>
      <c r="FJ40" s="251"/>
      <c r="FK40" s="251"/>
      <c r="FL40" s="251"/>
      <c r="FM40" s="251"/>
      <c r="FN40" s="251"/>
      <c r="FO40" s="251"/>
      <c r="FP40" s="251"/>
      <c r="FQ40" s="251"/>
      <c r="FR40" s="251"/>
      <c r="FS40" s="251"/>
      <c r="FT40" s="251"/>
      <c r="FU40" s="251"/>
      <c r="FV40" s="251"/>
      <c r="FW40" s="251"/>
      <c r="FX40" s="251"/>
      <c r="FY40" s="251"/>
      <c r="FZ40" s="251"/>
      <c r="GA40" s="251"/>
      <c r="GB40" s="251"/>
      <c r="GC40" s="251"/>
      <c r="GD40" s="251"/>
      <c r="GE40" s="251"/>
      <c r="GF40" s="251"/>
      <c r="GG40" s="251"/>
      <c r="GH40" s="251"/>
      <c r="GI40" s="251"/>
      <c r="GJ40" s="251"/>
      <c r="GK40" s="251"/>
      <c r="GL40" s="251"/>
      <c r="GM40" s="251"/>
      <c r="GN40" s="251"/>
      <c r="GO40" s="251"/>
      <c r="GP40" s="251"/>
      <c r="GQ40" s="251"/>
      <c r="GR40" s="251"/>
      <c r="GS40" s="251"/>
      <c r="GT40" s="251"/>
      <c r="GU40" s="251"/>
      <c r="GV40" s="251"/>
      <c r="GW40" s="251"/>
      <c r="GX40" s="251"/>
      <c r="GY40" s="251"/>
      <c r="GZ40" s="251"/>
      <c r="HA40" s="251"/>
      <c r="HB40" s="251"/>
      <c r="HC40" s="251"/>
      <c r="HD40" s="251"/>
      <c r="HE40" s="251"/>
      <c r="HF40" s="251"/>
      <c r="HG40" s="251"/>
      <c r="HH40" s="251"/>
      <c r="HI40" s="251"/>
      <c r="HJ40" s="251"/>
      <c r="HK40" s="251"/>
      <c r="HL40" s="251"/>
      <c r="HM40" s="251"/>
      <c r="HN40" s="251"/>
      <c r="HO40" s="251"/>
      <c r="HP40" s="251"/>
      <c r="HQ40" s="251"/>
      <c r="HR40" s="251"/>
      <c r="HS40" s="251"/>
      <c r="HT40" s="251"/>
      <c r="HU40" s="251"/>
      <c r="HV40" s="251"/>
      <c r="HW40" s="251"/>
      <c r="HX40" s="251"/>
      <c r="HY40" s="251"/>
      <c r="HZ40" s="251"/>
      <c r="IA40" s="251"/>
      <c r="IB40" s="251"/>
      <c r="IC40" s="251"/>
      <c r="ID40" s="251"/>
      <c r="IE40" s="251"/>
      <c r="IF40" s="251"/>
      <c r="IG40" s="251"/>
      <c r="IH40" s="251"/>
      <c r="II40" s="251"/>
      <c r="IJ40" s="251"/>
      <c r="IK40" s="251"/>
      <c r="IL40" s="251"/>
      <c r="IM40" s="251"/>
      <c r="IN40" s="251"/>
      <c r="IO40" s="251"/>
      <c r="IP40" s="251"/>
      <c r="IQ40" s="251"/>
      <c r="IR40" s="251"/>
      <c r="IS40" s="251"/>
      <c r="IT40" s="251"/>
      <c r="IU40" s="251"/>
      <c r="IV40" s="251"/>
    </row>
    <row r="41" spans="2:256" x14ac:dyDescent="0.2">
      <c r="B41" s="251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1"/>
      <c r="BD41" s="251"/>
      <c r="BE41" s="251"/>
      <c r="BF41" s="251"/>
      <c r="BG41" s="251"/>
      <c r="BH41" s="251"/>
      <c r="BI41" s="251"/>
      <c r="BJ41" s="251"/>
      <c r="BK41" s="251"/>
      <c r="BL41" s="251"/>
      <c r="BM41" s="251"/>
      <c r="BN41" s="251"/>
      <c r="BO41" s="251"/>
      <c r="BP41" s="251"/>
      <c r="BQ41" s="251"/>
      <c r="BR41" s="251"/>
      <c r="BS41" s="251"/>
      <c r="BT41" s="251"/>
      <c r="BU41" s="251"/>
      <c r="BV41" s="251"/>
      <c r="BW41" s="251"/>
      <c r="BX41" s="251"/>
      <c r="BY41" s="251"/>
      <c r="BZ41" s="251"/>
      <c r="CA41" s="251"/>
      <c r="CB41" s="251"/>
      <c r="CC41" s="251"/>
      <c r="CD41" s="251"/>
      <c r="CE41" s="251"/>
      <c r="CF41" s="251"/>
      <c r="CG41" s="251"/>
      <c r="CH41" s="251"/>
      <c r="CI41" s="251"/>
      <c r="CJ41" s="251"/>
      <c r="CK41" s="251"/>
      <c r="CL41" s="251"/>
      <c r="CM41" s="251"/>
      <c r="CN41" s="251"/>
      <c r="CO41" s="251"/>
      <c r="CP41" s="251"/>
      <c r="CQ41" s="251"/>
      <c r="CR41" s="251"/>
      <c r="CS41" s="251"/>
      <c r="CT41" s="251"/>
      <c r="CU41" s="251"/>
      <c r="CV41" s="251"/>
      <c r="CW41" s="251"/>
      <c r="CX41" s="251"/>
      <c r="CY41" s="251"/>
      <c r="CZ41" s="251"/>
      <c r="DA41" s="251"/>
      <c r="DB41" s="251"/>
      <c r="DC41" s="251"/>
      <c r="DD41" s="251"/>
      <c r="DE41" s="251"/>
      <c r="DF41" s="251"/>
      <c r="DG41" s="251"/>
      <c r="DH41" s="251"/>
      <c r="DI41" s="251"/>
      <c r="DJ41" s="251"/>
      <c r="DK41" s="251"/>
      <c r="DL41" s="251"/>
      <c r="DM41" s="251"/>
      <c r="DN41" s="251"/>
      <c r="DO41" s="251"/>
      <c r="DP41" s="251"/>
      <c r="DQ41" s="251"/>
      <c r="DR41" s="251"/>
      <c r="DS41" s="251"/>
      <c r="DT41" s="251"/>
      <c r="DU41" s="251"/>
      <c r="DV41" s="251"/>
      <c r="DW41" s="251"/>
      <c r="DX41" s="251"/>
      <c r="DY41" s="251"/>
      <c r="DZ41" s="251"/>
      <c r="EA41" s="251"/>
      <c r="EB41" s="251"/>
      <c r="EC41" s="251"/>
      <c r="ED41" s="251"/>
      <c r="EE41" s="251"/>
      <c r="EF41" s="251"/>
      <c r="EG41" s="251"/>
      <c r="EH41" s="251"/>
      <c r="EI41" s="251"/>
      <c r="EJ41" s="251"/>
      <c r="EK41" s="251"/>
      <c r="EL41" s="251"/>
      <c r="EM41" s="251"/>
      <c r="EN41" s="251"/>
      <c r="EO41" s="251"/>
      <c r="EP41" s="251"/>
      <c r="EQ41" s="251"/>
      <c r="ER41" s="251"/>
      <c r="ES41" s="251"/>
      <c r="ET41" s="251"/>
      <c r="EU41" s="251"/>
      <c r="EV41" s="251"/>
      <c r="EW41" s="251"/>
      <c r="EX41" s="251"/>
      <c r="EY41" s="251"/>
      <c r="EZ41" s="251"/>
      <c r="FA41" s="251"/>
      <c r="FB41" s="251"/>
      <c r="FC41" s="251"/>
      <c r="FD41" s="251"/>
      <c r="FE41" s="251"/>
      <c r="FF41" s="251"/>
      <c r="FG41" s="251"/>
      <c r="FH41" s="251"/>
      <c r="FI41" s="251"/>
      <c r="FJ41" s="251"/>
      <c r="FK41" s="251"/>
      <c r="FL41" s="251"/>
      <c r="FM41" s="251"/>
      <c r="FN41" s="251"/>
      <c r="FO41" s="251"/>
      <c r="FP41" s="251"/>
      <c r="FQ41" s="251"/>
      <c r="FR41" s="251"/>
      <c r="FS41" s="251"/>
      <c r="FT41" s="251"/>
      <c r="FU41" s="251"/>
      <c r="FV41" s="251"/>
      <c r="FW41" s="251"/>
      <c r="FX41" s="251"/>
      <c r="FY41" s="251"/>
      <c r="FZ41" s="251"/>
      <c r="GA41" s="251"/>
      <c r="GB41" s="251"/>
      <c r="GC41" s="251"/>
      <c r="GD41" s="251"/>
      <c r="GE41" s="251"/>
      <c r="GF41" s="251"/>
      <c r="GG41" s="251"/>
      <c r="GH41" s="251"/>
      <c r="GI41" s="251"/>
      <c r="GJ41" s="251"/>
      <c r="GK41" s="251"/>
      <c r="GL41" s="251"/>
      <c r="GM41" s="251"/>
      <c r="GN41" s="251"/>
      <c r="GO41" s="251"/>
      <c r="GP41" s="251"/>
      <c r="GQ41" s="251"/>
      <c r="GR41" s="251"/>
      <c r="GS41" s="251"/>
      <c r="GT41" s="251"/>
      <c r="GU41" s="251"/>
      <c r="GV41" s="251"/>
      <c r="GW41" s="251"/>
      <c r="GX41" s="251"/>
      <c r="GY41" s="251"/>
      <c r="GZ41" s="251"/>
      <c r="HA41" s="251"/>
      <c r="HB41" s="251"/>
      <c r="HC41" s="251"/>
      <c r="HD41" s="251"/>
      <c r="HE41" s="251"/>
      <c r="HF41" s="251"/>
      <c r="HG41" s="251"/>
      <c r="HH41" s="251"/>
      <c r="HI41" s="251"/>
      <c r="HJ41" s="251"/>
      <c r="HK41" s="251"/>
      <c r="HL41" s="251"/>
      <c r="HM41" s="251"/>
      <c r="HN41" s="251"/>
      <c r="HO41" s="251"/>
      <c r="HP41" s="251"/>
      <c r="HQ41" s="251"/>
      <c r="HR41" s="251"/>
      <c r="HS41" s="251"/>
      <c r="HT41" s="251"/>
      <c r="HU41" s="251"/>
      <c r="HV41" s="251"/>
      <c r="HW41" s="251"/>
      <c r="HX41" s="251"/>
      <c r="HY41" s="251"/>
      <c r="HZ41" s="251"/>
      <c r="IA41" s="251"/>
      <c r="IB41" s="251"/>
      <c r="IC41" s="251"/>
      <c r="ID41" s="251"/>
      <c r="IE41" s="251"/>
      <c r="IF41" s="251"/>
      <c r="IG41" s="251"/>
      <c r="IH41" s="251"/>
      <c r="II41" s="251"/>
      <c r="IJ41" s="251"/>
      <c r="IK41" s="251"/>
      <c r="IL41" s="251"/>
      <c r="IM41" s="251"/>
      <c r="IN41" s="251"/>
      <c r="IO41" s="251"/>
      <c r="IP41" s="251"/>
      <c r="IQ41" s="251"/>
      <c r="IR41" s="251"/>
      <c r="IS41" s="251"/>
      <c r="IT41" s="251"/>
      <c r="IU41" s="251"/>
      <c r="IV41" s="251"/>
    </row>
    <row r="42" spans="2:256" x14ac:dyDescent="0.2">
      <c r="B42" s="251"/>
      <c r="C42" s="251"/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1"/>
      <c r="BD42" s="251"/>
      <c r="BE42" s="251"/>
      <c r="BF42" s="251"/>
      <c r="BG42" s="251"/>
      <c r="BH42" s="251"/>
      <c r="BI42" s="251"/>
      <c r="BJ42" s="251"/>
      <c r="BK42" s="251"/>
      <c r="BL42" s="251"/>
      <c r="BM42" s="251"/>
      <c r="BN42" s="251"/>
      <c r="BO42" s="251"/>
      <c r="BP42" s="251"/>
      <c r="BQ42" s="251"/>
      <c r="BR42" s="251"/>
      <c r="BS42" s="251"/>
      <c r="BT42" s="251"/>
      <c r="BU42" s="251"/>
      <c r="BV42" s="251"/>
      <c r="BW42" s="251"/>
      <c r="BX42" s="251"/>
      <c r="BY42" s="251"/>
      <c r="BZ42" s="251"/>
      <c r="CA42" s="251"/>
      <c r="CB42" s="251"/>
      <c r="CC42" s="251"/>
      <c r="CD42" s="251"/>
      <c r="CE42" s="251"/>
      <c r="CF42" s="251"/>
      <c r="CG42" s="251"/>
      <c r="CH42" s="251"/>
      <c r="CI42" s="251"/>
      <c r="CJ42" s="251"/>
      <c r="CK42" s="251"/>
      <c r="CL42" s="251"/>
      <c r="CM42" s="251"/>
      <c r="CN42" s="251"/>
      <c r="CO42" s="251"/>
      <c r="CP42" s="251"/>
      <c r="CQ42" s="251"/>
      <c r="CR42" s="251"/>
      <c r="CS42" s="251"/>
      <c r="CT42" s="251"/>
      <c r="CU42" s="251"/>
      <c r="CV42" s="251"/>
      <c r="CW42" s="251"/>
      <c r="CX42" s="251"/>
      <c r="CY42" s="251"/>
      <c r="CZ42" s="251"/>
      <c r="DA42" s="251"/>
      <c r="DB42" s="251"/>
      <c r="DC42" s="251"/>
      <c r="DD42" s="251"/>
      <c r="DE42" s="251"/>
      <c r="DF42" s="251"/>
      <c r="DG42" s="251"/>
      <c r="DH42" s="251"/>
      <c r="DI42" s="251"/>
      <c r="DJ42" s="251"/>
      <c r="DK42" s="251"/>
      <c r="DL42" s="251"/>
      <c r="DM42" s="251"/>
      <c r="DN42" s="251"/>
      <c r="DO42" s="251"/>
      <c r="DP42" s="251"/>
      <c r="DQ42" s="251"/>
      <c r="DR42" s="251"/>
      <c r="DS42" s="251"/>
      <c r="DT42" s="251"/>
      <c r="DU42" s="251"/>
      <c r="DV42" s="251"/>
      <c r="DW42" s="251"/>
      <c r="DX42" s="251"/>
      <c r="DY42" s="251"/>
      <c r="DZ42" s="251"/>
      <c r="EA42" s="251"/>
      <c r="EB42" s="251"/>
      <c r="EC42" s="251"/>
      <c r="ED42" s="251"/>
      <c r="EE42" s="251"/>
      <c r="EF42" s="251"/>
      <c r="EG42" s="251"/>
      <c r="EH42" s="251"/>
      <c r="EI42" s="251"/>
      <c r="EJ42" s="251"/>
      <c r="EK42" s="251"/>
      <c r="EL42" s="251"/>
      <c r="EM42" s="251"/>
      <c r="EN42" s="251"/>
      <c r="EO42" s="251"/>
      <c r="EP42" s="251"/>
      <c r="EQ42" s="251"/>
      <c r="ER42" s="251"/>
      <c r="ES42" s="251"/>
      <c r="ET42" s="251"/>
      <c r="EU42" s="251"/>
      <c r="EV42" s="251"/>
      <c r="EW42" s="251"/>
      <c r="EX42" s="251"/>
      <c r="EY42" s="251"/>
      <c r="EZ42" s="251"/>
      <c r="FA42" s="251"/>
      <c r="FB42" s="251"/>
      <c r="FC42" s="251"/>
      <c r="FD42" s="251"/>
      <c r="FE42" s="251"/>
      <c r="FF42" s="251"/>
      <c r="FG42" s="251"/>
      <c r="FH42" s="251"/>
      <c r="FI42" s="251"/>
      <c r="FJ42" s="251"/>
      <c r="FK42" s="251"/>
      <c r="FL42" s="251"/>
      <c r="FM42" s="251"/>
      <c r="FN42" s="251"/>
      <c r="FO42" s="251"/>
      <c r="FP42" s="251"/>
      <c r="FQ42" s="251"/>
      <c r="FR42" s="251"/>
      <c r="FS42" s="251"/>
      <c r="FT42" s="251"/>
      <c r="FU42" s="251"/>
      <c r="FV42" s="251"/>
      <c r="FW42" s="251"/>
      <c r="FX42" s="251"/>
      <c r="FY42" s="251"/>
      <c r="FZ42" s="251"/>
      <c r="GA42" s="251"/>
      <c r="GB42" s="251"/>
      <c r="GC42" s="251"/>
      <c r="GD42" s="251"/>
      <c r="GE42" s="251"/>
      <c r="GF42" s="251"/>
      <c r="GG42" s="251"/>
      <c r="GH42" s="251"/>
      <c r="GI42" s="251"/>
      <c r="GJ42" s="251"/>
      <c r="GK42" s="251"/>
      <c r="GL42" s="251"/>
      <c r="GM42" s="251"/>
      <c r="GN42" s="251"/>
      <c r="GO42" s="251"/>
      <c r="GP42" s="251"/>
      <c r="GQ42" s="251"/>
      <c r="GR42" s="251"/>
      <c r="GS42" s="251"/>
      <c r="GT42" s="251"/>
      <c r="GU42" s="251"/>
      <c r="GV42" s="251"/>
      <c r="GW42" s="251"/>
      <c r="GX42" s="251"/>
      <c r="GY42" s="251"/>
      <c r="GZ42" s="251"/>
      <c r="HA42" s="251"/>
      <c r="HB42" s="251"/>
      <c r="HC42" s="251"/>
      <c r="HD42" s="251"/>
      <c r="HE42" s="251"/>
      <c r="HF42" s="251"/>
      <c r="HG42" s="251"/>
      <c r="HH42" s="251"/>
      <c r="HI42" s="251"/>
      <c r="HJ42" s="251"/>
      <c r="HK42" s="251"/>
      <c r="HL42" s="251"/>
      <c r="HM42" s="251"/>
      <c r="HN42" s="251"/>
      <c r="HO42" s="251"/>
      <c r="HP42" s="251"/>
      <c r="HQ42" s="251"/>
      <c r="HR42" s="251"/>
      <c r="HS42" s="251"/>
      <c r="HT42" s="251"/>
      <c r="HU42" s="251"/>
      <c r="HV42" s="251"/>
      <c r="HW42" s="251"/>
      <c r="HX42" s="251"/>
      <c r="HY42" s="251"/>
      <c r="HZ42" s="251"/>
      <c r="IA42" s="251"/>
      <c r="IB42" s="251"/>
      <c r="IC42" s="251"/>
      <c r="ID42" s="251"/>
      <c r="IE42" s="251"/>
      <c r="IF42" s="251"/>
      <c r="IG42" s="251"/>
      <c r="IH42" s="251"/>
      <c r="II42" s="251"/>
      <c r="IJ42" s="251"/>
      <c r="IK42" s="251"/>
      <c r="IL42" s="251"/>
      <c r="IM42" s="251"/>
      <c r="IN42" s="251"/>
      <c r="IO42" s="251"/>
      <c r="IP42" s="251"/>
      <c r="IQ42" s="251"/>
      <c r="IR42" s="251"/>
      <c r="IS42" s="251"/>
      <c r="IT42" s="251"/>
      <c r="IU42" s="251"/>
      <c r="IV42" s="251"/>
    </row>
    <row r="43" spans="2:256" x14ac:dyDescent="0.2">
      <c r="B43" s="251"/>
      <c r="C43" s="251"/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1"/>
      <c r="BC43" s="251"/>
      <c r="BD43" s="251"/>
      <c r="BE43" s="251"/>
      <c r="BF43" s="251"/>
      <c r="BG43" s="251"/>
      <c r="BH43" s="251"/>
      <c r="BI43" s="251"/>
      <c r="BJ43" s="251"/>
      <c r="BK43" s="251"/>
      <c r="BL43" s="251"/>
      <c r="BM43" s="251"/>
      <c r="BN43" s="251"/>
      <c r="BO43" s="251"/>
      <c r="BP43" s="251"/>
      <c r="BQ43" s="251"/>
      <c r="BR43" s="251"/>
      <c r="BS43" s="251"/>
      <c r="BT43" s="251"/>
      <c r="BU43" s="251"/>
      <c r="BV43" s="251"/>
      <c r="BW43" s="251"/>
      <c r="BX43" s="251"/>
      <c r="BY43" s="251"/>
      <c r="BZ43" s="251"/>
      <c r="CA43" s="251"/>
      <c r="CB43" s="251"/>
      <c r="CC43" s="251"/>
      <c r="CD43" s="251"/>
      <c r="CE43" s="251"/>
      <c r="CF43" s="251"/>
      <c r="CG43" s="251"/>
      <c r="CH43" s="251"/>
      <c r="CI43" s="251"/>
      <c r="CJ43" s="251"/>
      <c r="CK43" s="251"/>
      <c r="CL43" s="251"/>
      <c r="CM43" s="251"/>
      <c r="CN43" s="251"/>
      <c r="CO43" s="251"/>
      <c r="CP43" s="251"/>
      <c r="CQ43" s="251"/>
      <c r="CR43" s="251"/>
      <c r="CS43" s="251"/>
      <c r="CT43" s="251"/>
      <c r="CU43" s="251"/>
      <c r="CV43" s="251"/>
      <c r="CW43" s="251"/>
      <c r="CX43" s="251"/>
      <c r="CY43" s="251"/>
      <c r="CZ43" s="251"/>
      <c r="DA43" s="251"/>
      <c r="DB43" s="251"/>
      <c r="DC43" s="251"/>
      <c r="DD43" s="251"/>
      <c r="DE43" s="251"/>
      <c r="DF43" s="251"/>
      <c r="DG43" s="251"/>
      <c r="DH43" s="251"/>
      <c r="DI43" s="251"/>
      <c r="DJ43" s="251"/>
      <c r="DK43" s="251"/>
      <c r="DL43" s="251"/>
      <c r="DM43" s="251"/>
      <c r="DN43" s="251"/>
      <c r="DO43" s="251"/>
      <c r="DP43" s="251"/>
      <c r="DQ43" s="251"/>
      <c r="DR43" s="251"/>
      <c r="DS43" s="251"/>
      <c r="DT43" s="251"/>
      <c r="DU43" s="251"/>
      <c r="DV43" s="251"/>
      <c r="DW43" s="251"/>
      <c r="DX43" s="251"/>
      <c r="DY43" s="251"/>
      <c r="DZ43" s="251"/>
      <c r="EA43" s="251"/>
      <c r="EB43" s="251"/>
      <c r="EC43" s="251"/>
      <c r="ED43" s="251"/>
      <c r="EE43" s="251"/>
      <c r="EF43" s="251"/>
      <c r="EG43" s="251"/>
      <c r="EH43" s="251"/>
      <c r="EI43" s="251"/>
      <c r="EJ43" s="251"/>
      <c r="EK43" s="251"/>
      <c r="EL43" s="251"/>
      <c r="EM43" s="251"/>
      <c r="EN43" s="251"/>
      <c r="EO43" s="251"/>
      <c r="EP43" s="251"/>
      <c r="EQ43" s="251"/>
      <c r="ER43" s="251"/>
      <c r="ES43" s="251"/>
      <c r="ET43" s="251"/>
      <c r="EU43" s="251"/>
      <c r="EV43" s="251"/>
      <c r="EW43" s="251"/>
      <c r="EX43" s="251"/>
      <c r="EY43" s="251"/>
      <c r="EZ43" s="251"/>
      <c r="FA43" s="251"/>
      <c r="FB43" s="251"/>
      <c r="FC43" s="251"/>
      <c r="FD43" s="251"/>
      <c r="FE43" s="251"/>
      <c r="FF43" s="251"/>
      <c r="FG43" s="251"/>
      <c r="FH43" s="251"/>
      <c r="FI43" s="251"/>
      <c r="FJ43" s="251"/>
      <c r="FK43" s="251"/>
      <c r="FL43" s="251"/>
      <c r="FM43" s="251"/>
      <c r="FN43" s="251"/>
      <c r="FO43" s="251"/>
      <c r="FP43" s="251"/>
      <c r="FQ43" s="251"/>
      <c r="FR43" s="251"/>
      <c r="FS43" s="251"/>
      <c r="FT43" s="251"/>
      <c r="FU43" s="251"/>
      <c r="FV43" s="251"/>
      <c r="FW43" s="251"/>
      <c r="FX43" s="251"/>
      <c r="FY43" s="251"/>
      <c r="FZ43" s="251"/>
      <c r="GA43" s="251"/>
      <c r="GB43" s="251"/>
      <c r="GC43" s="251"/>
      <c r="GD43" s="251"/>
      <c r="GE43" s="251"/>
      <c r="GF43" s="251"/>
      <c r="GG43" s="251"/>
      <c r="GH43" s="251"/>
      <c r="GI43" s="251"/>
      <c r="GJ43" s="251"/>
      <c r="GK43" s="251"/>
      <c r="GL43" s="251"/>
      <c r="GM43" s="251"/>
      <c r="GN43" s="251"/>
      <c r="GO43" s="251"/>
      <c r="GP43" s="251"/>
      <c r="GQ43" s="251"/>
      <c r="GR43" s="251"/>
      <c r="GS43" s="251"/>
      <c r="GT43" s="251"/>
      <c r="GU43" s="251"/>
      <c r="GV43" s="251"/>
      <c r="GW43" s="251"/>
      <c r="GX43" s="251"/>
      <c r="GY43" s="251"/>
      <c r="GZ43" s="251"/>
      <c r="HA43" s="251"/>
      <c r="HB43" s="251"/>
      <c r="HC43" s="251"/>
      <c r="HD43" s="251"/>
      <c r="HE43" s="251"/>
      <c r="HF43" s="251"/>
      <c r="HG43" s="251"/>
      <c r="HH43" s="251"/>
      <c r="HI43" s="251"/>
      <c r="HJ43" s="251"/>
      <c r="HK43" s="251"/>
      <c r="HL43" s="251"/>
      <c r="HM43" s="251"/>
      <c r="HN43" s="251"/>
      <c r="HO43" s="251"/>
      <c r="HP43" s="251"/>
      <c r="HQ43" s="251"/>
      <c r="HR43" s="251"/>
      <c r="HS43" s="251"/>
      <c r="HT43" s="251"/>
      <c r="HU43" s="251"/>
      <c r="HV43" s="251"/>
      <c r="HW43" s="251"/>
      <c r="HX43" s="251"/>
      <c r="HY43" s="251"/>
      <c r="HZ43" s="251"/>
      <c r="IA43" s="251"/>
      <c r="IB43" s="251"/>
      <c r="IC43" s="251"/>
      <c r="ID43" s="251"/>
      <c r="IE43" s="251"/>
      <c r="IF43" s="251"/>
      <c r="IG43" s="251"/>
      <c r="IH43" s="251"/>
      <c r="II43" s="251"/>
      <c r="IJ43" s="251"/>
      <c r="IK43" s="251"/>
      <c r="IL43" s="251"/>
      <c r="IM43" s="251"/>
      <c r="IN43" s="251"/>
      <c r="IO43" s="251"/>
      <c r="IP43" s="251"/>
      <c r="IQ43" s="251"/>
      <c r="IR43" s="251"/>
      <c r="IS43" s="251"/>
      <c r="IT43" s="251"/>
      <c r="IU43" s="251"/>
      <c r="IV43" s="251"/>
    </row>
    <row r="44" spans="2:256" x14ac:dyDescent="0.2"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1"/>
      <c r="BD44" s="251"/>
      <c r="BE44" s="251"/>
      <c r="BF44" s="251"/>
      <c r="BG44" s="251"/>
      <c r="BH44" s="251"/>
      <c r="BI44" s="251"/>
      <c r="BJ44" s="251"/>
      <c r="BK44" s="251"/>
      <c r="BL44" s="251"/>
      <c r="BM44" s="251"/>
      <c r="BN44" s="251"/>
      <c r="BO44" s="251"/>
      <c r="BP44" s="251"/>
      <c r="BQ44" s="251"/>
      <c r="BR44" s="251"/>
      <c r="BS44" s="251"/>
      <c r="BT44" s="251"/>
      <c r="BU44" s="251"/>
      <c r="BV44" s="251"/>
      <c r="BW44" s="251"/>
      <c r="BX44" s="251"/>
      <c r="BY44" s="251"/>
      <c r="BZ44" s="251"/>
      <c r="CA44" s="251"/>
      <c r="CB44" s="251"/>
      <c r="CC44" s="251"/>
      <c r="CD44" s="251"/>
      <c r="CE44" s="251"/>
      <c r="CF44" s="251"/>
      <c r="CG44" s="251"/>
      <c r="CH44" s="251"/>
      <c r="CI44" s="251"/>
      <c r="CJ44" s="251"/>
      <c r="CK44" s="251"/>
      <c r="CL44" s="251"/>
      <c r="CM44" s="251"/>
      <c r="CN44" s="251"/>
      <c r="CO44" s="251"/>
      <c r="CP44" s="251"/>
      <c r="CQ44" s="251"/>
      <c r="CR44" s="251"/>
      <c r="CS44" s="251"/>
      <c r="CT44" s="251"/>
      <c r="CU44" s="251"/>
      <c r="CV44" s="251"/>
      <c r="CW44" s="251"/>
      <c r="CX44" s="251"/>
      <c r="CY44" s="251"/>
      <c r="CZ44" s="251"/>
      <c r="DA44" s="251"/>
      <c r="DB44" s="251"/>
      <c r="DC44" s="251"/>
      <c r="DD44" s="251"/>
      <c r="DE44" s="251"/>
      <c r="DF44" s="251"/>
      <c r="DG44" s="251"/>
      <c r="DH44" s="251"/>
      <c r="DI44" s="251"/>
      <c r="DJ44" s="251"/>
      <c r="DK44" s="251"/>
      <c r="DL44" s="251"/>
      <c r="DM44" s="251"/>
      <c r="DN44" s="251"/>
      <c r="DO44" s="251"/>
      <c r="DP44" s="251"/>
      <c r="DQ44" s="251"/>
      <c r="DR44" s="251"/>
      <c r="DS44" s="251"/>
      <c r="DT44" s="251"/>
      <c r="DU44" s="251"/>
      <c r="DV44" s="251"/>
      <c r="DW44" s="251"/>
      <c r="DX44" s="251"/>
      <c r="DY44" s="251"/>
      <c r="DZ44" s="251"/>
      <c r="EA44" s="251"/>
      <c r="EB44" s="251"/>
      <c r="EC44" s="251"/>
      <c r="ED44" s="251"/>
      <c r="EE44" s="251"/>
      <c r="EF44" s="251"/>
      <c r="EG44" s="251"/>
      <c r="EH44" s="251"/>
      <c r="EI44" s="251"/>
      <c r="EJ44" s="251"/>
      <c r="EK44" s="251"/>
      <c r="EL44" s="251"/>
      <c r="EM44" s="251"/>
      <c r="EN44" s="251"/>
      <c r="EO44" s="251"/>
      <c r="EP44" s="251"/>
      <c r="EQ44" s="251"/>
      <c r="ER44" s="251"/>
      <c r="ES44" s="251"/>
      <c r="ET44" s="251"/>
      <c r="EU44" s="251"/>
      <c r="EV44" s="251"/>
      <c r="EW44" s="251"/>
      <c r="EX44" s="251"/>
      <c r="EY44" s="251"/>
      <c r="EZ44" s="251"/>
      <c r="FA44" s="251"/>
      <c r="FB44" s="251"/>
      <c r="FC44" s="251"/>
      <c r="FD44" s="251"/>
      <c r="FE44" s="251"/>
      <c r="FF44" s="251"/>
      <c r="FG44" s="251"/>
      <c r="FH44" s="251"/>
      <c r="FI44" s="251"/>
      <c r="FJ44" s="251"/>
      <c r="FK44" s="251"/>
      <c r="FL44" s="251"/>
      <c r="FM44" s="251"/>
      <c r="FN44" s="251"/>
      <c r="FO44" s="251"/>
      <c r="FP44" s="251"/>
      <c r="FQ44" s="251"/>
      <c r="FR44" s="251"/>
      <c r="FS44" s="251"/>
      <c r="FT44" s="251"/>
      <c r="FU44" s="251"/>
      <c r="FV44" s="251"/>
      <c r="FW44" s="251"/>
      <c r="FX44" s="251"/>
      <c r="FY44" s="251"/>
      <c r="FZ44" s="251"/>
      <c r="GA44" s="251"/>
      <c r="GB44" s="251"/>
      <c r="GC44" s="251"/>
      <c r="GD44" s="251"/>
      <c r="GE44" s="251"/>
      <c r="GF44" s="251"/>
      <c r="GG44" s="251"/>
      <c r="GH44" s="251"/>
      <c r="GI44" s="251"/>
      <c r="GJ44" s="251"/>
      <c r="GK44" s="251"/>
      <c r="GL44" s="251"/>
      <c r="GM44" s="251"/>
      <c r="GN44" s="251"/>
      <c r="GO44" s="251"/>
      <c r="GP44" s="251"/>
      <c r="GQ44" s="251"/>
      <c r="GR44" s="251"/>
      <c r="GS44" s="251"/>
      <c r="GT44" s="251"/>
      <c r="GU44" s="251"/>
      <c r="GV44" s="251"/>
      <c r="GW44" s="251"/>
      <c r="GX44" s="251"/>
      <c r="GY44" s="251"/>
      <c r="GZ44" s="251"/>
      <c r="HA44" s="251"/>
      <c r="HB44" s="251"/>
      <c r="HC44" s="251"/>
      <c r="HD44" s="251"/>
      <c r="HE44" s="251"/>
      <c r="HF44" s="251"/>
      <c r="HG44" s="251"/>
      <c r="HH44" s="251"/>
      <c r="HI44" s="251"/>
      <c r="HJ44" s="251"/>
      <c r="HK44" s="251"/>
      <c r="HL44" s="251"/>
      <c r="HM44" s="251"/>
      <c r="HN44" s="251"/>
      <c r="HO44" s="251"/>
      <c r="HP44" s="251"/>
      <c r="HQ44" s="251"/>
      <c r="HR44" s="251"/>
      <c r="HS44" s="251"/>
      <c r="HT44" s="251"/>
      <c r="HU44" s="251"/>
      <c r="HV44" s="251"/>
      <c r="HW44" s="251"/>
      <c r="HX44" s="251"/>
      <c r="HY44" s="251"/>
      <c r="HZ44" s="251"/>
      <c r="IA44" s="251"/>
      <c r="IB44" s="251"/>
      <c r="IC44" s="251"/>
      <c r="ID44" s="251"/>
      <c r="IE44" s="251"/>
      <c r="IF44" s="251"/>
      <c r="IG44" s="251"/>
      <c r="IH44" s="251"/>
      <c r="II44" s="251"/>
      <c r="IJ44" s="251"/>
      <c r="IK44" s="251"/>
      <c r="IL44" s="251"/>
      <c r="IM44" s="251"/>
      <c r="IN44" s="251"/>
      <c r="IO44" s="251"/>
      <c r="IP44" s="251"/>
      <c r="IQ44" s="251"/>
      <c r="IR44" s="251"/>
      <c r="IS44" s="251"/>
      <c r="IT44" s="251"/>
      <c r="IU44" s="251"/>
      <c r="IV44" s="251"/>
    </row>
    <row r="45" spans="2:256" x14ac:dyDescent="0.2">
      <c r="B45" s="251"/>
      <c r="C45" s="251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1"/>
      <c r="BC45" s="251"/>
      <c r="BD45" s="251"/>
      <c r="BE45" s="251"/>
      <c r="BF45" s="251"/>
      <c r="BG45" s="251"/>
      <c r="BH45" s="251"/>
      <c r="BI45" s="251"/>
      <c r="BJ45" s="251"/>
      <c r="BK45" s="251"/>
      <c r="BL45" s="251"/>
      <c r="BM45" s="251"/>
      <c r="BN45" s="251"/>
      <c r="BO45" s="251"/>
      <c r="BP45" s="251"/>
      <c r="BQ45" s="251"/>
      <c r="BR45" s="251"/>
      <c r="BS45" s="251"/>
      <c r="BT45" s="251"/>
      <c r="BU45" s="251"/>
      <c r="BV45" s="251"/>
      <c r="BW45" s="251"/>
      <c r="BX45" s="251"/>
      <c r="BY45" s="251"/>
      <c r="BZ45" s="251"/>
      <c r="CA45" s="251"/>
      <c r="CB45" s="251"/>
      <c r="CC45" s="251"/>
      <c r="CD45" s="251"/>
      <c r="CE45" s="251"/>
      <c r="CF45" s="251"/>
      <c r="CG45" s="251"/>
      <c r="CH45" s="251"/>
      <c r="CI45" s="251"/>
      <c r="CJ45" s="251"/>
      <c r="CK45" s="251"/>
      <c r="CL45" s="251"/>
      <c r="CM45" s="251"/>
      <c r="CN45" s="251"/>
      <c r="CO45" s="251"/>
      <c r="CP45" s="251"/>
      <c r="CQ45" s="251"/>
      <c r="CR45" s="251"/>
      <c r="CS45" s="251"/>
      <c r="CT45" s="251"/>
      <c r="CU45" s="251"/>
      <c r="CV45" s="251"/>
      <c r="CW45" s="251"/>
      <c r="CX45" s="251"/>
      <c r="CY45" s="251"/>
      <c r="CZ45" s="251"/>
      <c r="DA45" s="251"/>
      <c r="DB45" s="251"/>
      <c r="DC45" s="251"/>
      <c r="DD45" s="251"/>
      <c r="DE45" s="251"/>
      <c r="DF45" s="251"/>
      <c r="DG45" s="251"/>
      <c r="DH45" s="251"/>
      <c r="DI45" s="251"/>
      <c r="DJ45" s="251"/>
      <c r="DK45" s="251"/>
      <c r="DL45" s="251"/>
      <c r="DM45" s="251"/>
      <c r="DN45" s="251"/>
      <c r="DO45" s="251"/>
      <c r="DP45" s="251"/>
      <c r="DQ45" s="251"/>
      <c r="DR45" s="251"/>
      <c r="DS45" s="251"/>
      <c r="DT45" s="251"/>
      <c r="DU45" s="251"/>
      <c r="DV45" s="251"/>
      <c r="DW45" s="251"/>
      <c r="DX45" s="251"/>
      <c r="DY45" s="251"/>
      <c r="DZ45" s="251"/>
      <c r="EA45" s="251"/>
      <c r="EB45" s="251"/>
      <c r="EC45" s="251"/>
      <c r="ED45" s="251"/>
      <c r="EE45" s="251"/>
      <c r="EF45" s="251"/>
      <c r="EG45" s="251"/>
      <c r="EH45" s="251"/>
      <c r="EI45" s="251"/>
      <c r="EJ45" s="251"/>
      <c r="EK45" s="251"/>
      <c r="EL45" s="251"/>
      <c r="EM45" s="251"/>
      <c r="EN45" s="251"/>
      <c r="EO45" s="251"/>
      <c r="EP45" s="251"/>
      <c r="EQ45" s="251"/>
      <c r="ER45" s="251"/>
      <c r="ES45" s="251"/>
      <c r="ET45" s="251"/>
      <c r="EU45" s="251"/>
      <c r="EV45" s="251"/>
      <c r="EW45" s="251"/>
      <c r="EX45" s="251"/>
      <c r="EY45" s="251"/>
      <c r="EZ45" s="251"/>
      <c r="FA45" s="251"/>
      <c r="FB45" s="251"/>
      <c r="FC45" s="251"/>
      <c r="FD45" s="251"/>
      <c r="FE45" s="251"/>
      <c r="FF45" s="251"/>
      <c r="FG45" s="251"/>
      <c r="FH45" s="251"/>
      <c r="FI45" s="251"/>
      <c r="FJ45" s="251"/>
      <c r="FK45" s="251"/>
      <c r="FL45" s="251"/>
      <c r="FM45" s="251"/>
      <c r="FN45" s="251"/>
      <c r="FO45" s="251"/>
      <c r="FP45" s="251"/>
      <c r="FQ45" s="251"/>
      <c r="FR45" s="251"/>
      <c r="FS45" s="251"/>
      <c r="FT45" s="251"/>
      <c r="FU45" s="251"/>
      <c r="FV45" s="251"/>
      <c r="FW45" s="251"/>
      <c r="FX45" s="251"/>
      <c r="FY45" s="251"/>
      <c r="FZ45" s="251"/>
      <c r="GA45" s="251"/>
      <c r="GB45" s="251"/>
      <c r="GC45" s="251"/>
      <c r="GD45" s="251"/>
      <c r="GE45" s="251"/>
      <c r="GF45" s="251"/>
      <c r="GG45" s="251"/>
      <c r="GH45" s="251"/>
      <c r="GI45" s="251"/>
      <c r="GJ45" s="251"/>
      <c r="GK45" s="251"/>
      <c r="GL45" s="251"/>
      <c r="GM45" s="251"/>
      <c r="GN45" s="251"/>
      <c r="GO45" s="251"/>
      <c r="GP45" s="251"/>
      <c r="GQ45" s="251"/>
      <c r="GR45" s="251"/>
      <c r="GS45" s="251"/>
      <c r="GT45" s="251"/>
      <c r="GU45" s="251"/>
      <c r="GV45" s="251"/>
      <c r="GW45" s="251"/>
      <c r="GX45" s="251"/>
      <c r="GY45" s="251"/>
      <c r="GZ45" s="251"/>
      <c r="HA45" s="251"/>
      <c r="HB45" s="251"/>
      <c r="HC45" s="251"/>
      <c r="HD45" s="251"/>
      <c r="HE45" s="251"/>
      <c r="HF45" s="251"/>
      <c r="HG45" s="251"/>
      <c r="HH45" s="251"/>
      <c r="HI45" s="251"/>
      <c r="HJ45" s="251"/>
      <c r="HK45" s="251"/>
      <c r="HL45" s="251"/>
      <c r="HM45" s="251"/>
      <c r="HN45" s="251"/>
      <c r="HO45" s="251"/>
      <c r="HP45" s="251"/>
      <c r="HQ45" s="251"/>
      <c r="HR45" s="251"/>
      <c r="HS45" s="251"/>
      <c r="HT45" s="251"/>
      <c r="HU45" s="251"/>
      <c r="HV45" s="251"/>
      <c r="HW45" s="251"/>
      <c r="HX45" s="251"/>
      <c r="HY45" s="251"/>
      <c r="HZ45" s="251"/>
      <c r="IA45" s="251"/>
      <c r="IB45" s="251"/>
      <c r="IC45" s="251"/>
      <c r="ID45" s="251"/>
      <c r="IE45" s="251"/>
      <c r="IF45" s="251"/>
      <c r="IG45" s="251"/>
      <c r="IH45" s="251"/>
      <c r="II45" s="251"/>
      <c r="IJ45" s="251"/>
      <c r="IK45" s="251"/>
      <c r="IL45" s="251"/>
      <c r="IM45" s="251"/>
      <c r="IN45" s="251"/>
      <c r="IO45" s="251"/>
      <c r="IP45" s="251"/>
      <c r="IQ45" s="251"/>
      <c r="IR45" s="251"/>
      <c r="IS45" s="251"/>
      <c r="IT45" s="251"/>
      <c r="IU45" s="251"/>
      <c r="IV45" s="251"/>
    </row>
    <row r="46" spans="2:256" x14ac:dyDescent="0.2">
      <c r="B46" s="251"/>
      <c r="C46" s="251"/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1"/>
      <c r="BC46" s="251"/>
      <c r="BD46" s="251"/>
      <c r="BE46" s="251"/>
      <c r="BF46" s="251"/>
      <c r="BG46" s="251"/>
      <c r="BH46" s="251"/>
      <c r="BI46" s="251"/>
      <c r="BJ46" s="251"/>
      <c r="BK46" s="251"/>
      <c r="BL46" s="251"/>
      <c r="BM46" s="251"/>
      <c r="BN46" s="251"/>
      <c r="BO46" s="251"/>
      <c r="BP46" s="251"/>
      <c r="BQ46" s="251"/>
      <c r="BR46" s="251"/>
      <c r="BS46" s="251"/>
      <c r="BT46" s="251"/>
      <c r="BU46" s="251"/>
      <c r="BV46" s="251"/>
      <c r="BW46" s="251"/>
      <c r="BX46" s="251"/>
      <c r="BY46" s="251"/>
      <c r="BZ46" s="251"/>
      <c r="CA46" s="251"/>
      <c r="CB46" s="251"/>
      <c r="CC46" s="251"/>
      <c r="CD46" s="251"/>
      <c r="CE46" s="251"/>
      <c r="CF46" s="251"/>
      <c r="CG46" s="251"/>
      <c r="CH46" s="251"/>
      <c r="CI46" s="251"/>
      <c r="CJ46" s="251"/>
      <c r="CK46" s="251"/>
      <c r="CL46" s="251"/>
      <c r="CM46" s="251"/>
      <c r="CN46" s="251"/>
      <c r="CO46" s="251"/>
      <c r="CP46" s="251"/>
      <c r="CQ46" s="251"/>
      <c r="CR46" s="251"/>
      <c r="CS46" s="251"/>
      <c r="CT46" s="251"/>
      <c r="CU46" s="251"/>
      <c r="CV46" s="251"/>
      <c r="CW46" s="251"/>
      <c r="CX46" s="251"/>
      <c r="CY46" s="251"/>
      <c r="CZ46" s="251"/>
      <c r="DA46" s="251"/>
      <c r="DB46" s="251"/>
      <c r="DC46" s="251"/>
      <c r="DD46" s="251"/>
      <c r="DE46" s="251"/>
      <c r="DF46" s="251"/>
      <c r="DG46" s="251"/>
      <c r="DH46" s="251"/>
      <c r="DI46" s="251"/>
      <c r="DJ46" s="251"/>
      <c r="DK46" s="251"/>
      <c r="DL46" s="251"/>
      <c r="DM46" s="251"/>
      <c r="DN46" s="251"/>
      <c r="DO46" s="251"/>
      <c r="DP46" s="251"/>
      <c r="DQ46" s="251"/>
      <c r="DR46" s="251"/>
      <c r="DS46" s="251"/>
      <c r="DT46" s="251"/>
      <c r="DU46" s="251"/>
      <c r="DV46" s="251"/>
      <c r="DW46" s="251"/>
      <c r="DX46" s="251"/>
      <c r="DY46" s="251"/>
      <c r="DZ46" s="251"/>
      <c r="EA46" s="251"/>
      <c r="EB46" s="251"/>
      <c r="EC46" s="251"/>
      <c r="ED46" s="251"/>
      <c r="EE46" s="251"/>
      <c r="EF46" s="251"/>
      <c r="EG46" s="251"/>
      <c r="EH46" s="251"/>
      <c r="EI46" s="251"/>
      <c r="EJ46" s="251"/>
      <c r="EK46" s="251"/>
      <c r="EL46" s="251"/>
      <c r="EM46" s="251"/>
      <c r="EN46" s="251"/>
      <c r="EO46" s="251"/>
      <c r="EP46" s="251"/>
      <c r="EQ46" s="251"/>
      <c r="ER46" s="251"/>
      <c r="ES46" s="251"/>
      <c r="ET46" s="251"/>
      <c r="EU46" s="251"/>
      <c r="EV46" s="251"/>
      <c r="EW46" s="251"/>
      <c r="EX46" s="251"/>
      <c r="EY46" s="251"/>
      <c r="EZ46" s="251"/>
      <c r="FA46" s="251"/>
      <c r="FB46" s="251"/>
      <c r="FC46" s="251"/>
      <c r="FD46" s="251"/>
      <c r="FE46" s="251"/>
      <c r="FF46" s="251"/>
      <c r="FG46" s="251"/>
      <c r="FH46" s="251"/>
      <c r="FI46" s="251"/>
      <c r="FJ46" s="251"/>
      <c r="FK46" s="251"/>
      <c r="FL46" s="251"/>
      <c r="FM46" s="251"/>
      <c r="FN46" s="251"/>
      <c r="FO46" s="251"/>
      <c r="FP46" s="251"/>
      <c r="FQ46" s="251"/>
      <c r="FR46" s="251"/>
      <c r="FS46" s="251"/>
      <c r="FT46" s="251"/>
      <c r="FU46" s="251"/>
      <c r="FV46" s="251"/>
      <c r="FW46" s="251"/>
      <c r="FX46" s="251"/>
      <c r="FY46" s="251"/>
      <c r="FZ46" s="251"/>
      <c r="GA46" s="251"/>
      <c r="GB46" s="251"/>
      <c r="GC46" s="251"/>
      <c r="GD46" s="251"/>
      <c r="GE46" s="251"/>
      <c r="GF46" s="251"/>
      <c r="GG46" s="251"/>
      <c r="GH46" s="251"/>
      <c r="GI46" s="251"/>
      <c r="GJ46" s="251"/>
      <c r="GK46" s="251"/>
      <c r="GL46" s="251"/>
      <c r="GM46" s="251"/>
      <c r="GN46" s="251"/>
      <c r="GO46" s="251"/>
      <c r="GP46" s="251"/>
      <c r="GQ46" s="251"/>
      <c r="GR46" s="251"/>
      <c r="GS46" s="251"/>
      <c r="GT46" s="251"/>
      <c r="GU46" s="251"/>
      <c r="GV46" s="251"/>
      <c r="GW46" s="251"/>
      <c r="GX46" s="251"/>
      <c r="GY46" s="251"/>
      <c r="GZ46" s="251"/>
      <c r="HA46" s="251"/>
      <c r="HB46" s="251"/>
      <c r="HC46" s="251"/>
      <c r="HD46" s="251"/>
      <c r="HE46" s="251"/>
      <c r="HF46" s="251"/>
      <c r="HG46" s="251"/>
      <c r="HH46" s="251"/>
      <c r="HI46" s="251"/>
      <c r="HJ46" s="251"/>
      <c r="HK46" s="251"/>
      <c r="HL46" s="251"/>
      <c r="HM46" s="251"/>
      <c r="HN46" s="251"/>
      <c r="HO46" s="251"/>
      <c r="HP46" s="251"/>
      <c r="HQ46" s="251"/>
      <c r="HR46" s="251"/>
      <c r="HS46" s="251"/>
      <c r="HT46" s="251"/>
      <c r="HU46" s="251"/>
      <c r="HV46" s="251"/>
      <c r="HW46" s="251"/>
      <c r="HX46" s="251"/>
      <c r="HY46" s="251"/>
      <c r="HZ46" s="251"/>
      <c r="IA46" s="251"/>
      <c r="IB46" s="251"/>
      <c r="IC46" s="251"/>
      <c r="ID46" s="251"/>
      <c r="IE46" s="251"/>
      <c r="IF46" s="251"/>
      <c r="IG46" s="251"/>
      <c r="IH46" s="251"/>
      <c r="II46" s="251"/>
      <c r="IJ46" s="251"/>
      <c r="IK46" s="251"/>
      <c r="IL46" s="251"/>
      <c r="IM46" s="251"/>
      <c r="IN46" s="251"/>
      <c r="IO46" s="251"/>
      <c r="IP46" s="251"/>
      <c r="IQ46" s="251"/>
      <c r="IR46" s="251"/>
      <c r="IS46" s="251"/>
      <c r="IT46" s="251"/>
      <c r="IU46" s="251"/>
      <c r="IV46" s="251"/>
    </row>
    <row r="47" spans="2:256" x14ac:dyDescent="0.2">
      <c r="B47" s="251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  <c r="AX47" s="251"/>
      <c r="AY47" s="251"/>
      <c r="AZ47" s="251"/>
      <c r="BA47" s="251"/>
      <c r="BB47" s="251"/>
      <c r="BC47" s="251"/>
      <c r="BD47" s="251"/>
      <c r="BE47" s="251"/>
      <c r="BF47" s="251"/>
      <c r="BG47" s="251"/>
      <c r="BH47" s="251"/>
      <c r="BI47" s="251"/>
      <c r="BJ47" s="251"/>
      <c r="BK47" s="251"/>
      <c r="BL47" s="251"/>
      <c r="BM47" s="251"/>
      <c r="BN47" s="251"/>
      <c r="BO47" s="251"/>
      <c r="BP47" s="251"/>
      <c r="BQ47" s="251"/>
      <c r="BR47" s="251"/>
      <c r="BS47" s="251"/>
      <c r="BT47" s="251"/>
      <c r="BU47" s="251"/>
      <c r="BV47" s="251"/>
      <c r="BW47" s="251"/>
      <c r="BX47" s="251"/>
      <c r="BY47" s="251"/>
      <c r="BZ47" s="251"/>
      <c r="CA47" s="251"/>
      <c r="CB47" s="251"/>
      <c r="CC47" s="251"/>
      <c r="CD47" s="251"/>
      <c r="CE47" s="251"/>
      <c r="CF47" s="251"/>
      <c r="CG47" s="251"/>
      <c r="CH47" s="251"/>
      <c r="CI47" s="251"/>
      <c r="CJ47" s="251"/>
      <c r="CK47" s="251"/>
      <c r="CL47" s="251"/>
      <c r="CM47" s="251"/>
      <c r="CN47" s="251"/>
      <c r="CO47" s="251"/>
      <c r="CP47" s="251"/>
      <c r="CQ47" s="251"/>
      <c r="CR47" s="251"/>
      <c r="CS47" s="251"/>
      <c r="CT47" s="251"/>
      <c r="CU47" s="251"/>
      <c r="CV47" s="251"/>
      <c r="CW47" s="251"/>
      <c r="CX47" s="251"/>
      <c r="CY47" s="251"/>
      <c r="CZ47" s="251"/>
      <c r="DA47" s="251"/>
      <c r="DB47" s="251"/>
      <c r="DC47" s="251"/>
      <c r="DD47" s="251"/>
      <c r="DE47" s="251"/>
      <c r="DF47" s="251"/>
      <c r="DG47" s="251"/>
      <c r="DH47" s="251"/>
      <c r="DI47" s="251"/>
      <c r="DJ47" s="251"/>
      <c r="DK47" s="251"/>
      <c r="DL47" s="251"/>
      <c r="DM47" s="251"/>
      <c r="DN47" s="251"/>
      <c r="DO47" s="251"/>
      <c r="DP47" s="251"/>
      <c r="DQ47" s="251"/>
      <c r="DR47" s="251"/>
      <c r="DS47" s="251"/>
      <c r="DT47" s="251"/>
      <c r="DU47" s="251"/>
      <c r="DV47" s="251"/>
      <c r="DW47" s="251"/>
      <c r="DX47" s="251"/>
      <c r="DY47" s="251"/>
      <c r="DZ47" s="251"/>
      <c r="EA47" s="251"/>
      <c r="EB47" s="251"/>
      <c r="EC47" s="251"/>
      <c r="ED47" s="251"/>
      <c r="EE47" s="251"/>
      <c r="EF47" s="251"/>
      <c r="EG47" s="251"/>
      <c r="EH47" s="251"/>
      <c r="EI47" s="251"/>
      <c r="EJ47" s="251"/>
      <c r="EK47" s="251"/>
      <c r="EL47" s="251"/>
      <c r="EM47" s="251"/>
      <c r="EN47" s="251"/>
      <c r="EO47" s="251"/>
      <c r="EP47" s="251"/>
      <c r="EQ47" s="251"/>
      <c r="ER47" s="251"/>
      <c r="ES47" s="251"/>
      <c r="ET47" s="251"/>
      <c r="EU47" s="251"/>
      <c r="EV47" s="251"/>
      <c r="EW47" s="251"/>
      <c r="EX47" s="251"/>
      <c r="EY47" s="251"/>
      <c r="EZ47" s="251"/>
      <c r="FA47" s="251"/>
      <c r="FB47" s="251"/>
      <c r="FC47" s="251"/>
      <c r="FD47" s="251"/>
      <c r="FE47" s="251"/>
      <c r="FF47" s="251"/>
      <c r="FG47" s="251"/>
      <c r="FH47" s="251"/>
      <c r="FI47" s="251"/>
      <c r="FJ47" s="251"/>
      <c r="FK47" s="251"/>
      <c r="FL47" s="251"/>
      <c r="FM47" s="251"/>
      <c r="FN47" s="251"/>
      <c r="FO47" s="251"/>
      <c r="FP47" s="251"/>
      <c r="FQ47" s="251"/>
      <c r="FR47" s="251"/>
      <c r="FS47" s="251"/>
      <c r="FT47" s="251"/>
      <c r="FU47" s="251"/>
      <c r="FV47" s="251"/>
      <c r="FW47" s="251"/>
      <c r="FX47" s="251"/>
      <c r="FY47" s="251"/>
      <c r="FZ47" s="251"/>
      <c r="GA47" s="251"/>
      <c r="GB47" s="251"/>
      <c r="GC47" s="251"/>
      <c r="GD47" s="251"/>
      <c r="GE47" s="251"/>
      <c r="GF47" s="251"/>
      <c r="GG47" s="251"/>
      <c r="GH47" s="251"/>
      <c r="GI47" s="251"/>
      <c r="GJ47" s="251"/>
      <c r="GK47" s="251"/>
      <c r="GL47" s="251"/>
      <c r="GM47" s="251"/>
      <c r="GN47" s="251"/>
      <c r="GO47" s="251"/>
      <c r="GP47" s="251"/>
      <c r="GQ47" s="251"/>
      <c r="GR47" s="251"/>
      <c r="GS47" s="251"/>
      <c r="GT47" s="251"/>
      <c r="GU47" s="251"/>
      <c r="GV47" s="251"/>
      <c r="GW47" s="251"/>
      <c r="GX47" s="251"/>
      <c r="GY47" s="251"/>
      <c r="GZ47" s="251"/>
      <c r="HA47" s="251"/>
      <c r="HB47" s="251"/>
      <c r="HC47" s="251"/>
      <c r="HD47" s="251"/>
      <c r="HE47" s="251"/>
      <c r="HF47" s="251"/>
      <c r="HG47" s="251"/>
      <c r="HH47" s="251"/>
      <c r="HI47" s="251"/>
      <c r="HJ47" s="251"/>
      <c r="HK47" s="251"/>
      <c r="HL47" s="251"/>
      <c r="HM47" s="251"/>
      <c r="HN47" s="251"/>
      <c r="HO47" s="251"/>
      <c r="HP47" s="251"/>
      <c r="HQ47" s="251"/>
      <c r="HR47" s="251"/>
      <c r="HS47" s="251"/>
      <c r="HT47" s="251"/>
      <c r="HU47" s="251"/>
      <c r="HV47" s="251"/>
      <c r="HW47" s="251"/>
      <c r="HX47" s="251"/>
      <c r="HY47" s="251"/>
      <c r="HZ47" s="251"/>
      <c r="IA47" s="251"/>
      <c r="IB47" s="251"/>
      <c r="IC47" s="251"/>
      <c r="ID47" s="251"/>
      <c r="IE47" s="251"/>
      <c r="IF47" s="251"/>
      <c r="IG47" s="251"/>
      <c r="IH47" s="251"/>
      <c r="II47" s="251"/>
      <c r="IJ47" s="251"/>
      <c r="IK47" s="251"/>
      <c r="IL47" s="251"/>
      <c r="IM47" s="251"/>
      <c r="IN47" s="251"/>
      <c r="IO47" s="251"/>
      <c r="IP47" s="251"/>
      <c r="IQ47" s="251"/>
      <c r="IR47" s="251"/>
      <c r="IS47" s="251"/>
      <c r="IT47" s="251"/>
      <c r="IU47" s="251"/>
      <c r="IV47" s="251"/>
    </row>
    <row r="48" spans="2:256" x14ac:dyDescent="0.2">
      <c r="B48" s="251"/>
      <c r="C48" s="251"/>
      <c r="D48" s="251"/>
      <c r="E48" s="251"/>
      <c r="F48" s="251"/>
      <c r="G48" s="251"/>
      <c r="H48" s="251"/>
      <c r="I48" s="251"/>
      <c r="J48" s="251"/>
      <c r="K48" s="251"/>
      <c r="L48" s="251"/>
      <c r="M48" s="251"/>
      <c r="N48" s="251"/>
      <c r="AC48" s="251"/>
      <c r="AD48" s="251"/>
      <c r="AE48" s="251"/>
      <c r="AF48" s="251"/>
      <c r="AG48" s="251"/>
      <c r="AH48" s="251"/>
      <c r="AI48" s="251"/>
      <c r="AJ48" s="251"/>
      <c r="AK48" s="251"/>
      <c r="AL48" s="251"/>
      <c r="AM48" s="251"/>
      <c r="AN48" s="251"/>
      <c r="AO48" s="251"/>
      <c r="AP48" s="251"/>
      <c r="AQ48" s="251"/>
      <c r="AR48" s="251"/>
      <c r="AS48" s="251"/>
      <c r="AT48" s="251"/>
      <c r="AU48" s="251"/>
      <c r="AV48" s="251"/>
      <c r="AW48" s="251"/>
      <c r="AX48" s="251"/>
      <c r="AY48" s="251"/>
      <c r="AZ48" s="251"/>
      <c r="BA48" s="251"/>
      <c r="BB48" s="251"/>
      <c r="BC48" s="251"/>
      <c r="BD48" s="251"/>
      <c r="BE48" s="251"/>
      <c r="BF48" s="251"/>
      <c r="BG48" s="251"/>
      <c r="BH48" s="251"/>
      <c r="BI48" s="251"/>
      <c r="BJ48" s="251"/>
      <c r="BK48" s="251"/>
      <c r="BL48" s="251"/>
      <c r="BM48" s="251"/>
      <c r="BN48" s="251"/>
      <c r="BO48" s="251"/>
      <c r="BP48" s="251"/>
      <c r="BQ48" s="251"/>
      <c r="BR48" s="251"/>
      <c r="BS48" s="251"/>
      <c r="BT48" s="251"/>
      <c r="BU48" s="251"/>
      <c r="BV48" s="251"/>
      <c r="BW48" s="251"/>
      <c r="BX48" s="251"/>
      <c r="BY48" s="251"/>
      <c r="BZ48" s="251"/>
      <c r="CA48" s="251"/>
      <c r="CB48" s="251"/>
      <c r="CC48" s="251"/>
      <c r="CD48" s="251"/>
      <c r="CE48" s="251"/>
      <c r="CF48" s="251"/>
      <c r="CG48" s="251"/>
      <c r="CH48" s="251"/>
      <c r="CI48" s="251"/>
      <c r="CJ48" s="251"/>
      <c r="CK48" s="251"/>
      <c r="CL48" s="251"/>
      <c r="CM48" s="251"/>
      <c r="CN48" s="251"/>
      <c r="CO48" s="251"/>
      <c r="CP48" s="251"/>
      <c r="CQ48" s="251"/>
      <c r="CR48" s="251"/>
      <c r="CS48" s="251"/>
      <c r="CT48" s="251"/>
      <c r="CU48" s="251"/>
      <c r="CV48" s="251"/>
      <c r="CW48" s="251"/>
      <c r="CX48" s="251"/>
      <c r="CY48" s="251"/>
      <c r="CZ48" s="251"/>
      <c r="DA48" s="251"/>
      <c r="DB48" s="251"/>
      <c r="DC48" s="251"/>
      <c r="DD48" s="251"/>
      <c r="DE48" s="251"/>
      <c r="DF48" s="251"/>
      <c r="DG48" s="251"/>
      <c r="DH48" s="251"/>
      <c r="DI48" s="251"/>
      <c r="DJ48" s="251"/>
      <c r="DK48" s="251"/>
      <c r="DL48" s="251"/>
      <c r="DM48" s="251"/>
      <c r="DN48" s="251"/>
      <c r="DO48" s="251"/>
      <c r="DP48" s="251"/>
      <c r="DQ48" s="251"/>
      <c r="DR48" s="251"/>
      <c r="DS48" s="251"/>
      <c r="DT48" s="251"/>
      <c r="DU48" s="251"/>
      <c r="DV48" s="251"/>
      <c r="DW48" s="251"/>
      <c r="DX48" s="251"/>
      <c r="DY48" s="251"/>
      <c r="DZ48" s="251"/>
      <c r="EA48" s="251"/>
      <c r="EB48" s="251"/>
      <c r="EC48" s="251"/>
      <c r="ED48" s="251"/>
      <c r="EE48" s="251"/>
      <c r="EF48" s="251"/>
      <c r="EG48" s="251"/>
      <c r="EH48" s="251"/>
      <c r="EI48" s="251"/>
      <c r="EJ48" s="251"/>
      <c r="EK48" s="251"/>
      <c r="EL48" s="251"/>
      <c r="EM48" s="251"/>
      <c r="EN48" s="251"/>
      <c r="EO48" s="251"/>
      <c r="EP48" s="251"/>
      <c r="EQ48" s="251"/>
      <c r="ER48" s="251"/>
      <c r="ES48" s="251"/>
      <c r="ET48" s="251"/>
      <c r="EU48" s="251"/>
      <c r="EV48" s="251"/>
      <c r="EW48" s="251"/>
      <c r="EX48" s="251"/>
      <c r="EY48" s="251"/>
      <c r="EZ48" s="251"/>
      <c r="FA48" s="251"/>
      <c r="FB48" s="251"/>
      <c r="FC48" s="251"/>
      <c r="FD48" s="251"/>
      <c r="FE48" s="251"/>
      <c r="FF48" s="251"/>
      <c r="FG48" s="251"/>
      <c r="FH48" s="251"/>
      <c r="FI48" s="251"/>
      <c r="FJ48" s="251"/>
      <c r="FK48" s="251"/>
      <c r="FL48" s="251"/>
      <c r="FM48" s="251"/>
      <c r="FN48" s="251"/>
      <c r="FO48" s="251"/>
      <c r="FP48" s="251"/>
      <c r="FQ48" s="251"/>
      <c r="FR48" s="251"/>
      <c r="FS48" s="251"/>
      <c r="FT48" s="251"/>
      <c r="FU48" s="251"/>
      <c r="FV48" s="251"/>
      <c r="FW48" s="251"/>
      <c r="FX48" s="251"/>
      <c r="FY48" s="251"/>
      <c r="FZ48" s="251"/>
      <c r="GA48" s="251"/>
      <c r="GB48" s="251"/>
      <c r="GC48" s="251"/>
      <c r="GD48" s="251"/>
      <c r="GE48" s="251"/>
      <c r="GF48" s="251"/>
      <c r="GG48" s="251"/>
      <c r="GH48" s="251"/>
      <c r="GI48" s="251"/>
      <c r="GJ48" s="251"/>
      <c r="GK48" s="251"/>
      <c r="GL48" s="251"/>
      <c r="GM48" s="251"/>
      <c r="GN48" s="251"/>
      <c r="GO48" s="251"/>
      <c r="GP48" s="251"/>
      <c r="GQ48" s="251"/>
      <c r="GR48" s="251"/>
      <c r="GS48" s="251"/>
      <c r="GT48" s="251"/>
      <c r="GU48" s="251"/>
      <c r="GV48" s="251"/>
      <c r="GW48" s="251"/>
      <c r="GX48" s="251"/>
      <c r="GY48" s="251"/>
      <c r="GZ48" s="251"/>
      <c r="HA48" s="251"/>
      <c r="HB48" s="251"/>
      <c r="HC48" s="251"/>
      <c r="HD48" s="251"/>
      <c r="HE48" s="251"/>
      <c r="HF48" s="251"/>
      <c r="HG48" s="251"/>
      <c r="HH48" s="251"/>
      <c r="HI48" s="251"/>
      <c r="HJ48" s="251"/>
      <c r="HK48" s="251"/>
      <c r="HL48" s="251"/>
      <c r="HM48" s="251"/>
      <c r="HN48" s="251"/>
      <c r="HO48" s="251"/>
      <c r="HP48" s="251"/>
      <c r="HQ48" s="251"/>
      <c r="HR48" s="251"/>
      <c r="HS48" s="251"/>
      <c r="HT48" s="251"/>
      <c r="HU48" s="251"/>
      <c r="HV48" s="251"/>
      <c r="HW48" s="251"/>
      <c r="HX48" s="251"/>
      <c r="HY48" s="251"/>
      <c r="HZ48" s="251"/>
      <c r="IA48" s="251"/>
      <c r="IB48" s="251"/>
      <c r="IC48" s="251"/>
      <c r="ID48" s="251"/>
      <c r="IE48" s="251"/>
      <c r="IF48" s="251"/>
      <c r="IG48" s="251"/>
      <c r="IH48" s="251"/>
      <c r="II48" s="251"/>
      <c r="IJ48" s="251"/>
      <c r="IK48" s="251"/>
      <c r="IL48" s="251"/>
      <c r="IM48" s="251"/>
      <c r="IN48" s="251"/>
      <c r="IO48" s="251"/>
      <c r="IP48" s="251"/>
      <c r="IQ48" s="251"/>
      <c r="IR48" s="251"/>
      <c r="IS48" s="251"/>
      <c r="IT48" s="251"/>
      <c r="IU48" s="251"/>
      <c r="IV48" s="251"/>
    </row>
    <row r="49" spans="2:256" x14ac:dyDescent="0.2">
      <c r="B49" s="251"/>
      <c r="C49" s="251"/>
      <c r="D49" s="251"/>
      <c r="E49" s="251"/>
      <c r="F49" s="251"/>
      <c r="G49" s="251"/>
      <c r="H49" s="251"/>
      <c r="I49" s="251"/>
      <c r="J49" s="251"/>
      <c r="K49" s="251"/>
      <c r="L49" s="251"/>
      <c r="M49" s="251"/>
      <c r="N49" s="251"/>
      <c r="AC49" s="251"/>
      <c r="AD49" s="251"/>
      <c r="AE49" s="251"/>
      <c r="AF49" s="251"/>
      <c r="AG49" s="251"/>
      <c r="AH49" s="251"/>
      <c r="AI49" s="251"/>
      <c r="AJ49" s="251"/>
      <c r="AK49" s="251"/>
      <c r="AL49" s="251"/>
      <c r="AM49" s="251"/>
      <c r="AN49" s="251"/>
      <c r="AO49" s="251"/>
      <c r="AP49" s="251"/>
      <c r="AQ49" s="251"/>
      <c r="AR49" s="251"/>
      <c r="AS49" s="251"/>
      <c r="AT49" s="251"/>
      <c r="AU49" s="251"/>
      <c r="AV49" s="251"/>
      <c r="AW49" s="251"/>
      <c r="AX49" s="251"/>
      <c r="AY49" s="251"/>
      <c r="AZ49" s="251"/>
      <c r="BA49" s="251"/>
      <c r="BB49" s="251"/>
      <c r="BC49" s="251"/>
      <c r="BD49" s="251"/>
      <c r="BE49" s="251"/>
      <c r="BF49" s="251"/>
      <c r="BG49" s="251"/>
      <c r="BH49" s="251"/>
      <c r="BI49" s="251"/>
      <c r="BJ49" s="251"/>
      <c r="BK49" s="251"/>
      <c r="BL49" s="251"/>
      <c r="BM49" s="251"/>
      <c r="BN49" s="251"/>
      <c r="BO49" s="251"/>
      <c r="BP49" s="251"/>
      <c r="BQ49" s="251"/>
      <c r="BR49" s="251"/>
      <c r="BS49" s="251"/>
      <c r="BT49" s="251"/>
      <c r="BU49" s="251"/>
      <c r="BV49" s="251"/>
      <c r="BW49" s="251"/>
      <c r="BX49" s="251"/>
      <c r="BY49" s="251"/>
      <c r="BZ49" s="251"/>
      <c r="CA49" s="251"/>
      <c r="CB49" s="251"/>
      <c r="CC49" s="251"/>
      <c r="CD49" s="251"/>
      <c r="CE49" s="251"/>
      <c r="CF49" s="251"/>
      <c r="CG49" s="251"/>
      <c r="CH49" s="251"/>
      <c r="CI49" s="251"/>
      <c r="CJ49" s="251"/>
      <c r="CK49" s="251"/>
      <c r="CL49" s="251"/>
      <c r="CM49" s="251"/>
      <c r="CN49" s="251"/>
      <c r="CO49" s="251"/>
      <c r="CP49" s="251"/>
      <c r="CQ49" s="251"/>
      <c r="CR49" s="251"/>
      <c r="CS49" s="251"/>
      <c r="CT49" s="251"/>
      <c r="CU49" s="251"/>
      <c r="CV49" s="251"/>
      <c r="CW49" s="251"/>
      <c r="CX49" s="251"/>
      <c r="CY49" s="251"/>
      <c r="CZ49" s="251"/>
      <c r="DA49" s="251"/>
      <c r="DB49" s="251"/>
      <c r="DC49" s="251"/>
      <c r="DD49" s="251"/>
      <c r="DE49" s="251"/>
      <c r="DF49" s="251"/>
      <c r="DG49" s="251"/>
      <c r="DH49" s="251"/>
      <c r="DI49" s="251"/>
      <c r="DJ49" s="251"/>
      <c r="DK49" s="251"/>
      <c r="DL49" s="251"/>
      <c r="DM49" s="251"/>
      <c r="DN49" s="251"/>
      <c r="DO49" s="251"/>
      <c r="DP49" s="251"/>
      <c r="DQ49" s="251"/>
      <c r="DR49" s="251"/>
      <c r="DS49" s="251"/>
      <c r="DT49" s="251"/>
      <c r="DU49" s="251"/>
      <c r="DV49" s="251"/>
      <c r="DW49" s="251"/>
      <c r="DX49" s="251"/>
      <c r="DY49" s="251"/>
      <c r="DZ49" s="251"/>
      <c r="EA49" s="251"/>
      <c r="EB49" s="251"/>
      <c r="EC49" s="251"/>
      <c r="ED49" s="251"/>
      <c r="EE49" s="251"/>
      <c r="EF49" s="251"/>
      <c r="EG49" s="251"/>
      <c r="EH49" s="251"/>
      <c r="EI49" s="251"/>
      <c r="EJ49" s="251"/>
      <c r="EK49" s="251"/>
      <c r="EL49" s="251"/>
      <c r="EM49" s="251"/>
      <c r="EN49" s="251"/>
      <c r="EO49" s="251"/>
      <c r="EP49" s="251"/>
      <c r="EQ49" s="251"/>
      <c r="ER49" s="251"/>
      <c r="ES49" s="251"/>
      <c r="ET49" s="251"/>
      <c r="EU49" s="251"/>
      <c r="EV49" s="251"/>
      <c r="EW49" s="251"/>
      <c r="EX49" s="251"/>
      <c r="EY49" s="251"/>
      <c r="EZ49" s="251"/>
      <c r="FA49" s="251"/>
      <c r="FB49" s="251"/>
      <c r="FC49" s="251"/>
      <c r="FD49" s="251"/>
      <c r="FE49" s="251"/>
      <c r="FF49" s="251"/>
      <c r="FG49" s="251"/>
      <c r="FH49" s="251"/>
      <c r="FI49" s="251"/>
      <c r="FJ49" s="251"/>
      <c r="FK49" s="251"/>
      <c r="FL49" s="251"/>
      <c r="FM49" s="251"/>
      <c r="FN49" s="251"/>
      <c r="FO49" s="251"/>
      <c r="FP49" s="251"/>
      <c r="FQ49" s="251"/>
      <c r="FR49" s="251"/>
      <c r="FS49" s="251"/>
      <c r="FT49" s="251"/>
      <c r="FU49" s="251"/>
      <c r="FV49" s="251"/>
      <c r="FW49" s="251"/>
      <c r="FX49" s="251"/>
      <c r="FY49" s="251"/>
      <c r="FZ49" s="251"/>
      <c r="GA49" s="251"/>
      <c r="GB49" s="251"/>
      <c r="GC49" s="251"/>
      <c r="GD49" s="251"/>
      <c r="GE49" s="251"/>
      <c r="GF49" s="251"/>
      <c r="GG49" s="251"/>
      <c r="GH49" s="251"/>
      <c r="GI49" s="251"/>
      <c r="GJ49" s="251"/>
      <c r="GK49" s="251"/>
      <c r="GL49" s="251"/>
      <c r="GM49" s="251"/>
      <c r="GN49" s="251"/>
      <c r="GO49" s="251"/>
      <c r="GP49" s="251"/>
      <c r="GQ49" s="251"/>
      <c r="GR49" s="251"/>
      <c r="GS49" s="251"/>
      <c r="GT49" s="251"/>
      <c r="GU49" s="251"/>
      <c r="GV49" s="251"/>
      <c r="GW49" s="251"/>
      <c r="GX49" s="251"/>
      <c r="GY49" s="251"/>
      <c r="GZ49" s="251"/>
      <c r="HA49" s="251"/>
      <c r="HB49" s="251"/>
      <c r="HC49" s="251"/>
      <c r="HD49" s="251"/>
      <c r="HE49" s="251"/>
      <c r="HF49" s="251"/>
      <c r="HG49" s="251"/>
      <c r="HH49" s="251"/>
      <c r="HI49" s="251"/>
      <c r="HJ49" s="251"/>
      <c r="HK49" s="251"/>
      <c r="HL49" s="251"/>
      <c r="HM49" s="251"/>
      <c r="HN49" s="251"/>
      <c r="HO49" s="251"/>
      <c r="HP49" s="251"/>
      <c r="HQ49" s="251"/>
      <c r="HR49" s="251"/>
      <c r="HS49" s="251"/>
      <c r="HT49" s="251"/>
      <c r="HU49" s="251"/>
      <c r="HV49" s="251"/>
      <c r="HW49" s="251"/>
      <c r="HX49" s="251"/>
      <c r="HY49" s="251"/>
      <c r="HZ49" s="251"/>
      <c r="IA49" s="251"/>
      <c r="IB49" s="251"/>
      <c r="IC49" s="251"/>
      <c r="ID49" s="251"/>
      <c r="IE49" s="251"/>
      <c r="IF49" s="251"/>
      <c r="IG49" s="251"/>
      <c r="IH49" s="251"/>
      <c r="II49" s="251"/>
      <c r="IJ49" s="251"/>
      <c r="IK49" s="251"/>
      <c r="IL49" s="251"/>
      <c r="IM49" s="251"/>
      <c r="IN49" s="251"/>
      <c r="IO49" s="251"/>
      <c r="IP49" s="251"/>
      <c r="IQ49" s="251"/>
      <c r="IR49" s="251"/>
      <c r="IS49" s="251"/>
      <c r="IT49" s="251"/>
      <c r="IU49" s="251"/>
      <c r="IV49" s="251"/>
    </row>
    <row r="50" spans="2:256" x14ac:dyDescent="0.2">
      <c r="B50" s="251"/>
      <c r="C50" s="251"/>
      <c r="D50" s="251"/>
      <c r="E50" s="251"/>
      <c r="F50" s="251"/>
      <c r="G50" s="251"/>
      <c r="H50" s="251"/>
      <c r="I50" s="251"/>
      <c r="J50" s="251"/>
      <c r="K50" s="251"/>
      <c r="L50" s="251"/>
      <c r="M50" s="251"/>
      <c r="N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1"/>
      <c r="AT50" s="251"/>
      <c r="AU50" s="251"/>
      <c r="AV50" s="251"/>
      <c r="AW50" s="251"/>
      <c r="AX50" s="251"/>
      <c r="AY50" s="251"/>
      <c r="AZ50" s="251"/>
      <c r="BA50" s="251"/>
      <c r="BB50" s="251"/>
      <c r="BC50" s="251"/>
      <c r="BD50" s="251"/>
      <c r="BE50" s="251"/>
      <c r="BF50" s="251"/>
      <c r="BG50" s="251"/>
      <c r="BH50" s="251"/>
      <c r="BI50" s="251"/>
      <c r="BJ50" s="251"/>
      <c r="BK50" s="251"/>
      <c r="BL50" s="251"/>
      <c r="BM50" s="251"/>
      <c r="BN50" s="251"/>
      <c r="BO50" s="251"/>
      <c r="BP50" s="251"/>
      <c r="BQ50" s="251"/>
      <c r="BR50" s="251"/>
      <c r="BS50" s="251"/>
      <c r="BT50" s="251"/>
      <c r="BU50" s="251"/>
      <c r="BV50" s="251"/>
      <c r="BW50" s="251"/>
      <c r="BX50" s="251"/>
      <c r="BY50" s="251"/>
      <c r="BZ50" s="251"/>
      <c r="CA50" s="251"/>
      <c r="CB50" s="251"/>
      <c r="CC50" s="251"/>
      <c r="CD50" s="251"/>
      <c r="CE50" s="251"/>
      <c r="CF50" s="251"/>
      <c r="CG50" s="251"/>
      <c r="CH50" s="251"/>
      <c r="CI50" s="251"/>
      <c r="CJ50" s="251"/>
      <c r="CK50" s="251"/>
      <c r="CL50" s="251"/>
      <c r="CM50" s="251"/>
      <c r="CN50" s="251"/>
      <c r="CO50" s="251"/>
      <c r="CP50" s="251"/>
      <c r="CQ50" s="251"/>
      <c r="CR50" s="251"/>
      <c r="CS50" s="251"/>
      <c r="CT50" s="251"/>
      <c r="CU50" s="251"/>
      <c r="CV50" s="251"/>
      <c r="CW50" s="251"/>
      <c r="CX50" s="251"/>
      <c r="CY50" s="251"/>
      <c r="CZ50" s="251"/>
      <c r="DA50" s="251"/>
      <c r="DB50" s="251"/>
      <c r="DC50" s="251"/>
      <c r="DD50" s="251"/>
      <c r="DE50" s="251"/>
      <c r="DF50" s="251"/>
      <c r="DG50" s="251"/>
      <c r="DH50" s="251"/>
      <c r="DI50" s="251"/>
      <c r="DJ50" s="251"/>
      <c r="DK50" s="251"/>
      <c r="DL50" s="251"/>
      <c r="DM50" s="251"/>
      <c r="DN50" s="251"/>
      <c r="DO50" s="251"/>
      <c r="DP50" s="251"/>
      <c r="DQ50" s="251"/>
      <c r="DR50" s="251"/>
      <c r="DS50" s="251"/>
      <c r="DT50" s="251"/>
      <c r="DU50" s="251"/>
      <c r="DV50" s="251"/>
      <c r="DW50" s="251"/>
      <c r="DX50" s="251"/>
      <c r="DY50" s="251"/>
      <c r="DZ50" s="251"/>
      <c r="EA50" s="251"/>
      <c r="EB50" s="251"/>
      <c r="EC50" s="251"/>
      <c r="ED50" s="251"/>
      <c r="EE50" s="251"/>
      <c r="EF50" s="251"/>
      <c r="EG50" s="251"/>
      <c r="EH50" s="251"/>
      <c r="EI50" s="251"/>
      <c r="EJ50" s="251"/>
      <c r="EK50" s="251"/>
      <c r="EL50" s="251"/>
      <c r="EM50" s="251"/>
      <c r="EN50" s="251"/>
      <c r="EO50" s="251"/>
      <c r="EP50" s="251"/>
      <c r="EQ50" s="251"/>
      <c r="ER50" s="251"/>
      <c r="ES50" s="251"/>
      <c r="ET50" s="251"/>
      <c r="EU50" s="251"/>
      <c r="EV50" s="251"/>
      <c r="EW50" s="251"/>
      <c r="EX50" s="251"/>
      <c r="EY50" s="251"/>
      <c r="EZ50" s="251"/>
      <c r="FA50" s="251"/>
      <c r="FB50" s="251"/>
      <c r="FC50" s="251"/>
      <c r="FD50" s="251"/>
      <c r="FE50" s="251"/>
      <c r="FF50" s="251"/>
      <c r="FG50" s="251"/>
      <c r="FH50" s="251"/>
      <c r="FI50" s="251"/>
      <c r="FJ50" s="251"/>
      <c r="FK50" s="251"/>
      <c r="FL50" s="251"/>
      <c r="FM50" s="251"/>
      <c r="FN50" s="251"/>
      <c r="FO50" s="251"/>
      <c r="FP50" s="251"/>
      <c r="FQ50" s="251"/>
      <c r="FR50" s="251"/>
      <c r="FS50" s="251"/>
      <c r="FT50" s="251"/>
      <c r="FU50" s="251"/>
      <c r="FV50" s="251"/>
      <c r="FW50" s="251"/>
      <c r="FX50" s="251"/>
      <c r="FY50" s="251"/>
      <c r="FZ50" s="251"/>
      <c r="GA50" s="251"/>
      <c r="GB50" s="251"/>
      <c r="GC50" s="251"/>
      <c r="GD50" s="251"/>
      <c r="GE50" s="251"/>
      <c r="GF50" s="251"/>
      <c r="GG50" s="251"/>
      <c r="GH50" s="251"/>
      <c r="GI50" s="251"/>
      <c r="GJ50" s="251"/>
      <c r="GK50" s="251"/>
      <c r="GL50" s="251"/>
      <c r="GM50" s="251"/>
      <c r="GN50" s="251"/>
      <c r="GO50" s="251"/>
      <c r="GP50" s="251"/>
      <c r="GQ50" s="251"/>
      <c r="GR50" s="251"/>
      <c r="GS50" s="251"/>
      <c r="GT50" s="251"/>
      <c r="GU50" s="251"/>
      <c r="GV50" s="251"/>
      <c r="GW50" s="251"/>
      <c r="GX50" s="251"/>
      <c r="GY50" s="251"/>
      <c r="GZ50" s="251"/>
      <c r="HA50" s="251"/>
      <c r="HB50" s="251"/>
      <c r="HC50" s="251"/>
      <c r="HD50" s="251"/>
      <c r="HE50" s="251"/>
      <c r="HF50" s="251"/>
      <c r="HG50" s="251"/>
      <c r="HH50" s="251"/>
      <c r="HI50" s="251"/>
      <c r="HJ50" s="251"/>
      <c r="HK50" s="251"/>
      <c r="HL50" s="251"/>
      <c r="HM50" s="251"/>
      <c r="HN50" s="251"/>
      <c r="HO50" s="251"/>
      <c r="HP50" s="251"/>
      <c r="HQ50" s="251"/>
      <c r="HR50" s="251"/>
      <c r="HS50" s="251"/>
      <c r="HT50" s="251"/>
      <c r="HU50" s="251"/>
      <c r="HV50" s="251"/>
      <c r="HW50" s="251"/>
      <c r="HX50" s="251"/>
      <c r="HY50" s="251"/>
      <c r="HZ50" s="251"/>
      <c r="IA50" s="251"/>
      <c r="IB50" s="251"/>
      <c r="IC50" s="251"/>
      <c r="ID50" s="251"/>
      <c r="IE50" s="251"/>
      <c r="IF50" s="251"/>
      <c r="IG50" s="251"/>
      <c r="IH50" s="251"/>
      <c r="II50" s="251"/>
      <c r="IJ50" s="251"/>
      <c r="IK50" s="251"/>
      <c r="IL50" s="251"/>
      <c r="IM50" s="251"/>
      <c r="IN50" s="251"/>
      <c r="IO50" s="251"/>
      <c r="IP50" s="251"/>
      <c r="IQ50" s="251"/>
      <c r="IR50" s="251"/>
      <c r="IS50" s="251"/>
      <c r="IT50" s="251"/>
      <c r="IU50" s="251"/>
      <c r="IV50" s="251"/>
    </row>
    <row r="51" spans="2:256" x14ac:dyDescent="0.2">
      <c r="B51" s="251"/>
      <c r="C51" s="251"/>
      <c r="D51" s="251"/>
      <c r="E51" s="251"/>
      <c r="F51" s="251"/>
      <c r="G51" s="251"/>
      <c r="H51" s="251"/>
      <c r="I51" s="251"/>
      <c r="J51" s="251"/>
      <c r="K51" s="251"/>
      <c r="L51" s="251"/>
      <c r="M51" s="251"/>
      <c r="N51" s="251"/>
      <c r="AC51" s="251"/>
      <c r="AD51" s="251"/>
      <c r="AE51" s="251"/>
      <c r="AF51" s="251"/>
      <c r="AG51" s="251"/>
      <c r="AH51" s="251"/>
      <c r="AI51" s="251"/>
      <c r="AJ51" s="251"/>
      <c r="AK51" s="251"/>
      <c r="AL51" s="251"/>
      <c r="AM51" s="251"/>
      <c r="AN51" s="251"/>
      <c r="AO51" s="251"/>
      <c r="AP51" s="251"/>
      <c r="AQ51" s="251"/>
      <c r="AR51" s="251"/>
      <c r="AS51" s="251"/>
      <c r="AT51" s="251"/>
      <c r="AU51" s="251"/>
      <c r="AV51" s="251"/>
      <c r="AW51" s="251"/>
      <c r="AX51" s="251"/>
      <c r="AY51" s="251"/>
      <c r="AZ51" s="251"/>
      <c r="BA51" s="251"/>
      <c r="BB51" s="251"/>
      <c r="BC51" s="251"/>
      <c r="BD51" s="251"/>
      <c r="BE51" s="251"/>
      <c r="BF51" s="251"/>
      <c r="BG51" s="251"/>
      <c r="BH51" s="251"/>
      <c r="BI51" s="251"/>
      <c r="BJ51" s="251"/>
      <c r="BK51" s="251"/>
      <c r="BL51" s="251"/>
      <c r="BM51" s="251"/>
      <c r="BN51" s="251"/>
      <c r="BO51" s="251"/>
      <c r="BP51" s="251"/>
      <c r="BQ51" s="251"/>
      <c r="BR51" s="251"/>
      <c r="BS51" s="251"/>
      <c r="BT51" s="251"/>
      <c r="BU51" s="251"/>
      <c r="BV51" s="251"/>
      <c r="BW51" s="251"/>
      <c r="BX51" s="251"/>
      <c r="BY51" s="251"/>
      <c r="BZ51" s="251"/>
      <c r="CA51" s="251"/>
      <c r="CB51" s="251"/>
      <c r="CC51" s="251"/>
      <c r="CD51" s="251"/>
      <c r="CE51" s="251"/>
      <c r="CF51" s="251"/>
      <c r="CG51" s="251"/>
      <c r="CH51" s="251"/>
      <c r="CI51" s="251"/>
      <c r="CJ51" s="251"/>
      <c r="CK51" s="251"/>
      <c r="CL51" s="251"/>
      <c r="CM51" s="251"/>
      <c r="CN51" s="251"/>
      <c r="CO51" s="251"/>
      <c r="CP51" s="251"/>
      <c r="CQ51" s="251"/>
      <c r="CR51" s="251"/>
      <c r="CS51" s="251"/>
      <c r="CT51" s="251"/>
      <c r="CU51" s="251"/>
      <c r="CV51" s="251"/>
      <c r="CW51" s="251"/>
      <c r="CX51" s="251"/>
      <c r="CY51" s="251"/>
      <c r="CZ51" s="251"/>
      <c r="DA51" s="251"/>
      <c r="DB51" s="251"/>
      <c r="DC51" s="251"/>
      <c r="DD51" s="251"/>
      <c r="DE51" s="251"/>
      <c r="DF51" s="251"/>
      <c r="DG51" s="251"/>
      <c r="DH51" s="251"/>
      <c r="DI51" s="251"/>
      <c r="DJ51" s="251"/>
      <c r="DK51" s="251"/>
      <c r="DL51" s="251"/>
      <c r="DM51" s="251"/>
      <c r="DN51" s="251"/>
      <c r="DO51" s="251"/>
      <c r="DP51" s="251"/>
      <c r="DQ51" s="251"/>
      <c r="DR51" s="251"/>
      <c r="DS51" s="251"/>
      <c r="DT51" s="251"/>
      <c r="DU51" s="251"/>
      <c r="DV51" s="251"/>
      <c r="DW51" s="251"/>
      <c r="DX51" s="251"/>
      <c r="DY51" s="251"/>
      <c r="DZ51" s="251"/>
      <c r="EA51" s="251"/>
      <c r="EB51" s="251"/>
      <c r="EC51" s="251"/>
      <c r="ED51" s="251"/>
      <c r="EE51" s="251"/>
      <c r="EF51" s="251"/>
      <c r="EG51" s="251"/>
      <c r="EH51" s="251"/>
      <c r="EI51" s="251"/>
      <c r="EJ51" s="251"/>
      <c r="EK51" s="251"/>
      <c r="EL51" s="251"/>
      <c r="EM51" s="251"/>
      <c r="EN51" s="251"/>
      <c r="EO51" s="251"/>
      <c r="EP51" s="251"/>
      <c r="EQ51" s="251"/>
      <c r="ER51" s="251"/>
      <c r="ES51" s="251"/>
      <c r="ET51" s="251"/>
      <c r="EU51" s="251"/>
      <c r="EV51" s="251"/>
      <c r="EW51" s="251"/>
      <c r="EX51" s="251"/>
      <c r="EY51" s="251"/>
      <c r="EZ51" s="251"/>
      <c r="FA51" s="251"/>
      <c r="FB51" s="251"/>
      <c r="FC51" s="251"/>
      <c r="FD51" s="251"/>
      <c r="FE51" s="251"/>
      <c r="FF51" s="251"/>
      <c r="FG51" s="251"/>
      <c r="FH51" s="251"/>
      <c r="FI51" s="251"/>
      <c r="FJ51" s="251"/>
      <c r="FK51" s="251"/>
      <c r="FL51" s="251"/>
      <c r="FM51" s="251"/>
      <c r="FN51" s="251"/>
      <c r="FO51" s="251"/>
      <c r="FP51" s="251"/>
      <c r="FQ51" s="251"/>
      <c r="FR51" s="251"/>
      <c r="FS51" s="251"/>
      <c r="FT51" s="251"/>
      <c r="FU51" s="251"/>
      <c r="FV51" s="251"/>
      <c r="FW51" s="251"/>
      <c r="FX51" s="251"/>
      <c r="FY51" s="251"/>
      <c r="FZ51" s="251"/>
      <c r="GA51" s="251"/>
      <c r="GB51" s="251"/>
      <c r="GC51" s="251"/>
      <c r="GD51" s="251"/>
      <c r="GE51" s="251"/>
      <c r="GF51" s="251"/>
      <c r="GG51" s="251"/>
      <c r="GH51" s="251"/>
      <c r="GI51" s="251"/>
      <c r="GJ51" s="251"/>
      <c r="GK51" s="251"/>
      <c r="GL51" s="251"/>
      <c r="GM51" s="251"/>
      <c r="GN51" s="251"/>
      <c r="GO51" s="251"/>
      <c r="GP51" s="251"/>
      <c r="GQ51" s="251"/>
      <c r="GR51" s="251"/>
      <c r="GS51" s="251"/>
      <c r="GT51" s="251"/>
      <c r="GU51" s="251"/>
      <c r="GV51" s="251"/>
      <c r="GW51" s="251"/>
      <c r="GX51" s="251"/>
      <c r="GY51" s="251"/>
      <c r="GZ51" s="251"/>
      <c r="HA51" s="251"/>
      <c r="HB51" s="251"/>
      <c r="HC51" s="251"/>
      <c r="HD51" s="251"/>
      <c r="HE51" s="251"/>
      <c r="HF51" s="251"/>
      <c r="HG51" s="251"/>
      <c r="HH51" s="251"/>
      <c r="HI51" s="251"/>
      <c r="HJ51" s="251"/>
      <c r="HK51" s="251"/>
      <c r="HL51" s="251"/>
      <c r="HM51" s="251"/>
      <c r="HN51" s="251"/>
      <c r="HO51" s="251"/>
      <c r="HP51" s="251"/>
      <c r="HQ51" s="251"/>
      <c r="HR51" s="251"/>
      <c r="HS51" s="251"/>
      <c r="HT51" s="251"/>
      <c r="HU51" s="251"/>
      <c r="HV51" s="251"/>
      <c r="HW51" s="251"/>
      <c r="HX51" s="251"/>
      <c r="HY51" s="251"/>
      <c r="HZ51" s="251"/>
      <c r="IA51" s="251"/>
      <c r="IB51" s="251"/>
      <c r="IC51" s="251"/>
      <c r="ID51" s="251"/>
      <c r="IE51" s="251"/>
      <c r="IF51" s="251"/>
      <c r="IG51" s="251"/>
      <c r="IH51" s="251"/>
      <c r="II51" s="251"/>
      <c r="IJ51" s="251"/>
      <c r="IK51" s="251"/>
      <c r="IL51" s="251"/>
      <c r="IM51" s="251"/>
      <c r="IN51" s="251"/>
      <c r="IO51" s="251"/>
      <c r="IP51" s="251"/>
      <c r="IQ51" s="251"/>
      <c r="IR51" s="251"/>
      <c r="IS51" s="251"/>
      <c r="IT51" s="251"/>
      <c r="IU51" s="251"/>
      <c r="IV51" s="251"/>
    </row>
    <row r="52" spans="2:256" x14ac:dyDescent="0.2">
      <c r="B52" s="251"/>
      <c r="C52" s="251"/>
      <c r="D52" s="251"/>
      <c r="E52" s="251"/>
      <c r="F52" s="251"/>
      <c r="G52" s="251"/>
      <c r="H52" s="251"/>
      <c r="I52" s="251"/>
      <c r="J52" s="251"/>
      <c r="K52" s="251"/>
      <c r="L52" s="251"/>
      <c r="M52" s="251"/>
      <c r="N52" s="251"/>
      <c r="AC52" s="251"/>
      <c r="AD52" s="251"/>
      <c r="AE52" s="251"/>
      <c r="AF52" s="251"/>
      <c r="AG52" s="251"/>
      <c r="AH52" s="251"/>
      <c r="AI52" s="251"/>
      <c r="AJ52" s="251"/>
      <c r="AK52" s="251"/>
      <c r="AL52" s="251"/>
      <c r="AM52" s="251"/>
      <c r="AN52" s="251"/>
      <c r="AO52" s="251"/>
      <c r="AP52" s="251"/>
      <c r="AQ52" s="251"/>
      <c r="AR52" s="251"/>
      <c r="AS52" s="251"/>
      <c r="AT52" s="251"/>
      <c r="AU52" s="251"/>
      <c r="AV52" s="251"/>
      <c r="AW52" s="251"/>
      <c r="AX52" s="251"/>
      <c r="AY52" s="251"/>
      <c r="AZ52" s="251"/>
      <c r="BA52" s="251"/>
      <c r="BB52" s="251"/>
      <c r="BC52" s="251"/>
      <c r="BD52" s="251"/>
      <c r="BE52" s="251"/>
      <c r="BF52" s="251"/>
      <c r="BG52" s="251"/>
      <c r="BH52" s="251"/>
      <c r="BI52" s="251"/>
      <c r="BJ52" s="251"/>
      <c r="BK52" s="251"/>
      <c r="BL52" s="251"/>
      <c r="BM52" s="251"/>
      <c r="BN52" s="251"/>
      <c r="BO52" s="251"/>
      <c r="BP52" s="251"/>
      <c r="BQ52" s="251"/>
      <c r="BR52" s="251"/>
      <c r="BS52" s="251"/>
      <c r="BT52" s="251"/>
      <c r="BU52" s="251"/>
      <c r="BV52" s="251"/>
      <c r="BW52" s="251"/>
      <c r="BX52" s="251"/>
      <c r="BY52" s="251"/>
      <c r="BZ52" s="251"/>
      <c r="CA52" s="251"/>
      <c r="CB52" s="251"/>
      <c r="CC52" s="251"/>
      <c r="CD52" s="251"/>
      <c r="CE52" s="251"/>
      <c r="CF52" s="251"/>
      <c r="CG52" s="251"/>
      <c r="CH52" s="251"/>
      <c r="CI52" s="251"/>
      <c r="CJ52" s="251"/>
      <c r="CK52" s="251"/>
      <c r="CL52" s="251"/>
      <c r="CM52" s="251"/>
      <c r="CN52" s="251"/>
      <c r="CO52" s="251"/>
      <c r="CP52" s="251"/>
      <c r="CQ52" s="251"/>
      <c r="CR52" s="251"/>
      <c r="CS52" s="251"/>
      <c r="CT52" s="251"/>
      <c r="CU52" s="251"/>
      <c r="CV52" s="251"/>
      <c r="CW52" s="251"/>
      <c r="CX52" s="251"/>
      <c r="CY52" s="251"/>
      <c r="CZ52" s="251"/>
      <c r="DA52" s="251"/>
      <c r="DB52" s="251"/>
      <c r="DC52" s="251"/>
      <c r="DD52" s="251"/>
      <c r="DE52" s="251"/>
      <c r="DF52" s="251"/>
      <c r="DG52" s="251"/>
      <c r="DH52" s="251"/>
      <c r="DI52" s="251"/>
      <c r="DJ52" s="251"/>
      <c r="DK52" s="251"/>
      <c r="DL52" s="251"/>
      <c r="DM52" s="251"/>
      <c r="DN52" s="251"/>
      <c r="DO52" s="251"/>
      <c r="DP52" s="251"/>
      <c r="DQ52" s="251"/>
      <c r="DR52" s="251"/>
      <c r="DS52" s="251"/>
      <c r="DT52" s="251"/>
      <c r="DU52" s="251"/>
      <c r="DV52" s="251"/>
      <c r="DW52" s="251"/>
      <c r="DX52" s="251"/>
      <c r="DY52" s="251"/>
      <c r="DZ52" s="251"/>
      <c r="EA52" s="251"/>
      <c r="EB52" s="251"/>
      <c r="EC52" s="251"/>
      <c r="ED52" s="251"/>
      <c r="EE52" s="251"/>
      <c r="EF52" s="251"/>
      <c r="EG52" s="251"/>
      <c r="EH52" s="251"/>
      <c r="EI52" s="251"/>
      <c r="EJ52" s="251"/>
      <c r="EK52" s="251"/>
      <c r="EL52" s="251"/>
      <c r="EM52" s="251"/>
      <c r="EN52" s="251"/>
      <c r="EO52" s="251"/>
      <c r="EP52" s="251"/>
      <c r="EQ52" s="251"/>
      <c r="ER52" s="251"/>
      <c r="ES52" s="251"/>
      <c r="ET52" s="251"/>
      <c r="EU52" s="251"/>
      <c r="EV52" s="251"/>
      <c r="EW52" s="251"/>
      <c r="EX52" s="251"/>
      <c r="EY52" s="251"/>
      <c r="EZ52" s="251"/>
      <c r="FA52" s="251"/>
      <c r="FB52" s="251"/>
      <c r="FC52" s="251"/>
      <c r="FD52" s="251"/>
      <c r="FE52" s="251"/>
      <c r="FF52" s="251"/>
      <c r="FG52" s="251"/>
      <c r="FH52" s="251"/>
      <c r="FI52" s="251"/>
      <c r="FJ52" s="251"/>
      <c r="FK52" s="251"/>
      <c r="FL52" s="251"/>
      <c r="FM52" s="251"/>
      <c r="FN52" s="251"/>
      <c r="FO52" s="251"/>
      <c r="FP52" s="251"/>
      <c r="FQ52" s="251"/>
      <c r="FR52" s="251"/>
      <c r="FS52" s="251"/>
      <c r="FT52" s="251"/>
      <c r="FU52" s="251"/>
      <c r="FV52" s="251"/>
      <c r="FW52" s="251"/>
      <c r="FX52" s="251"/>
      <c r="FY52" s="251"/>
      <c r="FZ52" s="251"/>
      <c r="GA52" s="251"/>
      <c r="GB52" s="251"/>
      <c r="GC52" s="251"/>
      <c r="GD52" s="251"/>
      <c r="GE52" s="251"/>
      <c r="GF52" s="251"/>
      <c r="GG52" s="251"/>
      <c r="GH52" s="251"/>
      <c r="GI52" s="251"/>
      <c r="GJ52" s="251"/>
      <c r="GK52" s="251"/>
      <c r="GL52" s="251"/>
      <c r="GM52" s="251"/>
      <c r="GN52" s="251"/>
      <c r="GO52" s="251"/>
      <c r="GP52" s="251"/>
      <c r="GQ52" s="251"/>
      <c r="GR52" s="251"/>
      <c r="GS52" s="251"/>
      <c r="GT52" s="251"/>
      <c r="GU52" s="251"/>
      <c r="GV52" s="251"/>
      <c r="GW52" s="251"/>
      <c r="GX52" s="251"/>
      <c r="GY52" s="251"/>
      <c r="GZ52" s="251"/>
      <c r="HA52" s="251"/>
      <c r="HB52" s="251"/>
      <c r="HC52" s="251"/>
      <c r="HD52" s="251"/>
      <c r="HE52" s="251"/>
      <c r="HF52" s="251"/>
      <c r="HG52" s="251"/>
      <c r="HH52" s="251"/>
      <c r="HI52" s="251"/>
      <c r="HJ52" s="251"/>
      <c r="HK52" s="251"/>
      <c r="HL52" s="251"/>
      <c r="HM52" s="251"/>
      <c r="HN52" s="251"/>
      <c r="HO52" s="251"/>
      <c r="HP52" s="251"/>
      <c r="HQ52" s="251"/>
      <c r="HR52" s="251"/>
      <c r="HS52" s="251"/>
      <c r="HT52" s="251"/>
      <c r="HU52" s="251"/>
      <c r="HV52" s="251"/>
      <c r="HW52" s="251"/>
      <c r="HX52" s="251"/>
      <c r="HY52" s="251"/>
      <c r="HZ52" s="251"/>
      <c r="IA52" s="251"/>
      <c r="IB52" s="251"/>
      <c r="IC52" s="251"/>
      <c r="ID52" s="251"/>
      <c r="IE52" s="251"/>
      <c r="IF52" s="251"/>
      <c r="IG52" s="251"/>
      <c r="IH52" s="251"/>
      <c r="II52" s="251"/>
      <c r="IJ52" s="251"/>
      <c r="IK52" s="251"/>
      <c r="IL52" s="251"/>
      <c r="IM52" s="251"/>
      <c r="IN52" s="251"/>
      <c r="IO52" s="251"/>
      <c r="IP52" s="251"/>
      <c r="IQ52" s="251"/>
      <c r="IR52" s="251"/>
      <c r="IS52" s="251"/>
      <c r="IT52" s="251"/>
      <c r="IU52" s="251"/>
      <c r="IV52" s="251"/>
    </row>
    <row r="53" spans="2:256" x14ac:dyDescent="0.2">
      <c r="B53" s="251"/>
      <c r="C53" s="251"/>
      <c r="D53" s="251"/>
      <c r="E53" s="251"/>
      <c r="F53" s="251"/>
      <c r="G53" s="251"/>
      <c r="H53" s="251"/>
      <c r="I53" s="251"/>
      <c r="J53" s="251"/>
      <c r="K53" s="251"/>
      <c r="L53" s="251"/>
      <c r="M53" s="251"/>
      <c r="N53" s="251"/>
      <c r="AC53" s="251"/>
      <c r="AD53" s="251"/>
      <c r="AE53" s="251"/>
      <c r="AF53" s="251"/>
      <c r="AG53" s="251"/>
      <c r="AH53" s="251"/>
      <c r="AI53" s="251"/>
      <c r="AJ53" s="251"/>
      <c r="AK53" s="251"/>
      <c r="AL53" s="251"/>
      <c r="AM53" s="251"/>
      <c r="AN53" s="251"/>
      <c r="AO53" s="251"/>
      <c r="AP53" s="251"/>
      <c r="AQ53" s="251"/>
      <c r="AR53" s="251"/>
      <c r="AS53" s="251"/>
      <c r="AT53" s="251"/>
      <c r="AU53" s="251"/>
      <c r="AV53" s="251"/>
      <c r="AW53" s="251"/>
      <c r="AX53" s="251"/>
      <c r="AY53" s="251"/>
      <c r="AZ53" s="251"/>
      <c r="BA53" s="251"/>
      <c r="BB53" s="251"/>
      <c r="BC53" s="251"/>
      <c r="BD53" s="251"/>
      <c r="BE53" s="251"/>
      <c r="BF53" s="251"/>
      <c r="BG53" s="251"/>
      <c r="BH53" s="251"/>
      <c r="BI53" s="251"/>
      <c r="BJ53" s="251"/>
      <c r="BK53" s="251"/>
      <c r="BL53" s="251"/>
      <c r="BM53" s="251"/>
      <c r="BN53" s="251"/>
      <c r="BO53" s="251"/>
      <c r="BP53" s="251"/>
      <c r="BQ53" s="251"/>
      <c r="BR53" s="251"/>
      <c r="BS53" s="251"/>
      <c r="BT53" s="251"/>
      <c r="BU53" s="251"/>
      <c r="BV53" s="251"/>
      <c r="BW53" s="251"/>
      <c r="BX53" s="251"/>
      <c r="BY53" s="251"/>
      <c r="BZ53" s="251"/>
      <c r="CA53" s="251"/>
      <c r="CB53" s="251"/>
      <c r="CC53" s="251"/>
      <c r="CD53" s="251"/>
      <c r="CE53" s="251"/>
      <c r="CF53" s="251"/>
      <c r="CG53" s="251"/>
      <c r="CH53" s="251"/>
      <c r="CI53" s="251"/>
      <c r="CJ53" s="251"/>
      <c r="CK53" s="251"/>
      <c r="CL53" s="251"/>
      <c r="CM53" s="251"/>
      <c r="CN53" s="251"/>
      <c r="CO53" s="251"/>
      <c r="CP53" s="251"/>
      <c r="CQ53" s="251"/>
      <c r="CR53" s="251"/>
      <c r="CS53" s="251"/>
      <c r="CT53" s="251"/>
      <c r="CU53" s="251"/>
      <c r="CV53" s="251"/>
      <c r="CW53" s="251"/>
      <c r="CX53" s="251"/>
      <c r="CY53" s="251"/>
      <c r="CZ53" s="251"/>
      <c r="DA53" s="251"/>
      <c r="DB53" s="251"/>
      <c r="DC53" s="251"/>
      <c r="DD53" s="251"/>
      <c r="DE53" s="251"/>
      <c r="DF53" s="251"/>
      <c r="DG53" s="251"/>
      <c r="DH53" s="251"/>
      <c r="DI53" s="251"/>
      <c r="DJ53" s="251"/>
      <c r="DK53" s="251"/>
      <c r="DL53" s="251"/>
      <c r="DM53" s="251"/>
      <c r="DN53" s="251"/>
      <c r="DO53" s="251"/>
      <c r="DP53" s="251"/>
      <c r="DQ53" s="251"/>
      <c r="DR53" s="251"/>
      <c r="DS53" s="251"/>
      <c r="DT53" s="251"/>
      <c r="DU53" s="251"/>
      <c r="DV53" s="251"/>
      <c r="DW53" s="251"/>
      <c r="DX53" s="251"/>
      <c r="DY53" s="251"/>
      <c r="DZ53" s="251"/>
      <c r="EA53" s="251"/>
      <c r="EB53" s="251"/>
      <c r="EC53" s="251"/>
      <c r="ED53" s="251"/>
      <c r="EE53" s="251"/>
      <c r="EF53" s="251"/>
      <c r="EG53" s="251"/>
      <c r="EH53" s="251"/>
      <c r="EI53" s="251"/>
      <c r="EJ53" s="251"/>
      <c r="EK53" s="251"/>
      <c r="EL53" s="251"/>
      <c r="EM53" s="251"/>
      <c r="EN53" s="251"/>
      <c r="EO53" s="251"/>
      <c r="EP53" s="251"/>
      <c r="EQ53" s="251"/>
      <c r="ER53" s="251"/>
      <c r="ES53" s="251"/>
      <c r="ET53" s="251"/>
      <c r="EU53" s="251"/>
      <c r="EV53" s="251"/>
      <c r="EW53" s="251"/>
      <c r="EX53" s="251"/>
      <c r="EY53" s="251"/>
      <c r="EZ53" s="251"/>
      <c r="FA53" s="251"/>
      <c r="FB53" s="251"/>
      <c r="FC53" s="251"/>
      <c r="FD53" s="251"/>
      <c r="FE53" s="251"/>
      <c r="FF53" s="251"/>
      <c r="FG53" s="251"/>
      <c r="FH53" s="251"/>
      <c r="FI53" s="251"/>
      <c r="FJ53" s="251"/>
      <c r="FK53" s="251"/>
      <c r="FL53" s="251"/>
      <c r="FM53" s="251"/>
      <c r="FN53" s="251"/>
      <c r="FO53" s="251"/>
      <c r="FP53" s="251"/>
      <c r="FQ53" s="251"/>
      <c r="FR53" s="251"/>
      <c r="FS53" s="251"/>
      <c r="FT53" s="251"/>
      <c r="FU53" s="251"/>
      <c r="FV53" s="251"/>
      <c r="FW53" s="251"/>
      <c r="FX53" s="251"/>
      <c r="FY53" s="251"/>
      <c r="FZ53" s="251"/>
      <c r="GA53" s="251"/>
      <c r="GB53" s="251"/>
      <c r="GC53" s="251"/>
      <c r="GD53" s="251"/>
      <c r="GE53" s="251"/>
      <c r="GF53" s="251"/>
      <c r="GG53" s="251"/>
      <c r="GH53" s="251"/>
      <c r="GI53" s="251"/>
      <c r="GJ53" s="251"/>
      <c r="GK53" s="251"/>
      <c r="GL53" s="251"/>
      <c r="GM53" s="251"/>
      <c r="GN53" s="251"/>
      <c r="GO53" s="251"/>
      <c r="GP53" s="251"/>
      <c r="GQ53" s="251"/>
      <c r="GR53" s="251"/>
      <c r="GS53" s="251"/>
      <c r="GT53" s="251"/>
      <c r="GU53" s="251"/>
      <c r="GV53" s="251"/>
      <c r="GW53" s="251"/>
      <c r="GX53" s="251"/>
      <c r="GY53" s="251"/>
      <c r="GZ53" s="251"/>
      <c r="HA53" s="251"/>
      <c r="HB53" s="251"/>
      <c r="HC53" s="251"/>
      <c r="HD53" s="251"/>
      <c r="HE53" s="251"/>
      <c r="HF53" s="251"/>
      <c r="HG53" s="251"/>
      <c r="HH53" s="251"/>
      <c r="HI53" s="251"/>
      <c r="HJ53" s="251"/>
      <c r="HK53" s="251"/>
      <c r="HL53" s="251"/>
      <c r="HM53" s="251"/>
      <c r="HN53" s="251"/>
      <c r="HO53" s="251"/>
      <c r="HP53" s="251"/>
      <c r="HQ53" s="251"/>
      <c r="HR53" s="251"/>
      <c r="HS53" s="251"/>
      <c r="HT53" s="251"/>
      <c r="HU53" s="251"/>
      <c r="HV53" s="251"/>
      <c r="HW53" s="251"/>
      <c r="HX53" s="251"/>
      <c r="HY53" s="251"/>
      <c r="HZ53" s="251"/>
      <c r="IA53" s="251"/>
      <c r="IB53" s="251"/>
      <c r="IC53" s="251"/>
      <c r="ID53" s="251"/>
      <c r="IE53" s="251"/>
      <c r="IF53" s="251"/>
      <c r="IG53" s="251"/>
      <c r="IH53" s="251"/>
      <c r="II53" s="251"/>
      <c r="IJ53" s="251"/>
      <c r="IK53" s="251"/>
      <c r="IL53" s="251"/>
      <c r="IM53" s="251"/>
      <c r="IN53" s="251"/>
      <c r="IO53" s="251"/>
      <c r="IP53" s="251"/>
      <c r="IQ53" s="251"/>
      <c r="IR53" s="251"/>
      <c r="IS53" s="251"/>
      <c r="IT53" s="251"/>
      <c r="IU53" s="251"/>
      <c r="IV53" s="251"/>
    </row>
    <row r="54" spans="2:256" x14ac:dyDescent="0.2">
      <c r="B54" s="251"/>
      <c r="C54" s="251"/>
      <c r="D54" s="251"/>
      <c r="E54" s="251"/>
      <c r="F54" s="251"/>
      <c r="G54" s="251"/>
      <c r="H54" s="251"/>
      <c r="I54" s="251"/>
      <c r="J54" s="251"/>
      <c r="K54" s="251"/>
      <c r="L54" s="251"/>
      <c r="M54" s="251"/>
      <c r="N54" s="251"/>
      <c r="AC54" s="251"/>
      <c r="AD54" s="251"/>
      <c r="AE54" s="251"/>
      <c r="AF54" s="251"/>
      <c r="AG54" s="251"/>
      <c r="AH54" s="251"/>
      <c r="AI54" s="251"/>
      <c r="AJ54" s="251"/>
      <c r="AK54" s="251"/>
      <c r="AL54" s="251"/>
      <c r="AM54" s="251"/>
      <c r="AN54" s="251"/>
      <c r="AO54" s="251"/>
      <c r="AP54" s="251"/>
      <c r="AQ54" s="251"/>
      <c r="AR54" s="251"/>
      <c r="AS54" s="251"/>
      <c r="AT54" s="251"/>
      <c r="AU54" s="251"/>
      <c r="AV54" s="251"/>
      <c r="AW54" s="251"/>
      <c r="AX54" s="251"/>
      <c r="AY54" s="251"/>
      <c r="AZ54" s="251"/>
      <c r="BA54" s="251"/>
      <c r="BB54" s="251"/>
      <c r="BC54" s="251"/>
      <c r="BD54" s="251"/>
      <c r="BE54" s="251"/>
      <c r="BF54" s="251"/>
      <c r="BG54" s="251"/>
      <c r="BH54" s="251"/>
      <c r="BI54" s="251"/>
      <c r="BJ54" s="251"/>
      <c r="BK54" s="251"/>
      <c r="BL54" s="251"/>
      <c r="BM54" s="251"/>
      <c r="BN54" s="251"/>
      <c r="BO54" s="251"/>
      <c r="BP54" s="251"/>
      <c r="BQ54" s="251"/>
      <c r="BR54" s="251"/>
      <c r="BS54" s="251"/>
      <c r="BT54" s="251"/>
      <c r="BU54" s="251"/>
      <c r="BV54" s="251"/>
      <c r="BW54" s="251"/>
      <c r="BX54" s="251"/>
      <c r="BY54" s="251"/>
      <c r="BZ54" s="251"/>
      <c r="CA54" s="251"/>
      <c r="CB54" s="251"/>
      <c r="CC54" s="251"/>
      <c r="CD54" s="251"/>
      <c r="CE54" s="251"/>
      <c r="CF54" s="251"/>
      <c r="CG54" s="251"/>
      <c r="CH54" s="251"/>
      <c r="CI54" s="251"/>
      <c r="CJ54" s="251"/>
      <c r="CK54" s="251"/>
      <c r="CL54" s="251"/>
      <c r="CM54" s="251"/>
      <c r="CN54" s="251"/>
      <c r="CO54" s="251"/>
      <c r="CP54" s="251"/>
      <c r="CQ54" s="251"/>
      <c r="CR54" s="251"/>
      <c r="CS54" s="251"/>
      <c r="CT54" s="251"/>
      <c r="CU54" s="251"/>
      <c r="CV54" s="251"/>
      <c r="CW54" s="251"/>
      <c r="CX54" s="251"/>
      <c r="CY54" s="251"/>
      <c r="CZ54" s="251"/>
      <c r="DA54" s="251"/>
      <c r="DB54" s="251"/>
      <c r="DC54" s="251"/>
      <c r="DD54" s="251"/>
      <c r="DE54" s="251"/>
      <c r="DF54" s="251"/>
      <c r="DG54" s="251"/>
      <c r="DH54" s="251"/>
      <c r="DI54" s="251"/>
      <c r="DJ54" s="251"/>
      <c r="DK54" s="251"/>
      <c r="DL54" s="251"/>
      <c r="DM54" s="251"/>
      <c r="DN54" s="251"/>
      <c r="DO54" s="251"/>
      <c r="DP54" s="251"/>
      <c r="DQ54" s="251"/>
      <c r="DR54" s="251"/>
      <c r="DS54" s="251"/>
      <c r="DT54" s="251"/>
      <c r="DU54" s="251"/>
      <c r="DV54" s="251"/>
      <c r="DW54" s="251"/>
      <c r="DX54" s="251"/>
      <c r="DY54" s="251"/>
      <c r="DZ54" s="251"/>
      <c r="EA54" s="251"/>
      <c r="EB54" s="251"/>
      <c r="EC54" s="251"/>
      <c r="ED54" s="251"/>
      <c r="EE54" s="251"/>
      <c r="EF54" s="251"/>
      <c r="EG54" s="251"/>
      <c r="EH54" s="251"/>
      <c r="EI54" s="251"/>
      <c r="EJ54" s="251"/>
      <c r="EK54" s="251"/>
      <c r="EL54" s="251"/>
      <c r="EM54" s="251"/>
      <c r="EN54" s="251"/>
      <c r="EO54" s="251"/>
      <c r="EP54" s="251"/>
      <c r="EQ54" s="251"/>
      <c r="ER54" s="251"/>
      <c r="ES54" s="251"/>
      <c r="ET54" s="251"/>
      <c r="EU54" s="251"/>
      <c r="EV54" s="251"/>
      <c r="EW54" s="251"/>
      <c r="EX54" s="251"/>
      <c r="EY54" s="251"/>
      <c r="EZ54" s="251"/>
      <c r="FA54" s="251"/>
      <c r="FB54" s="251"/>
      <c r="FC54" s="251"/>
      <c r="FD54" s="251"/>
      <c r="FE54" s="251"/>
      <c r="FF54" s="251"/>
      <c r="FG54" s="251"/>
      <c r="FH54" s="251"/>
      <c r="FI54" s="251"/>
      <c r="FJ54" s="251"/>
      <c r="FK54" s="251"/>
      <c r="FL54" s="251"/>
      <c r="FM54" s="251"/>
      <c r="FN54" s="251"/>
      <c r="FO54" s="251"/>
      <c r="FP54" s="251"/>
      <c r="FQ54" s="251"/>
      <c r="FR54" s="251"/>
      <c r="FS54" s="251"/>
      <c r="FT54" s="251"/>
      <c r="FU54" s="251"/>
      <c r="FV54" s="251"/>
      <c r="FW54" s="251"/>
      <c r="FX54" s="251"/>
      <c r="FY54" s="251"/>
      <c r="FZ54" s="251"/>
      <c r="GA54" s="251"/>
      <c r="GB54" s="251"/>
      <c r="GC54" s="251"/>
      <c r="GD54" s="251"/>
      <c r="GE54" s="251"/>
      <c r="GF54" s="251"/>
      <c r="GG54" s="251"/>
      <c r="GH54" s="251"/>
      <c r="GI54" s="251"/>
      <c r="GJ54" s="251"/>
      <c r="GK54" s="251"/>
      <c r="GL54" s="251"/>
      <c r="GM54" s="251"/>
      <c r="GN54" s="251"/>
      <c r="GO54" s="251"/>
      <c r="GP54" s="251"/>
      <c r="GQ54" s="251"/>
      <c r="GR54" s="251"/>
      <c r="GS54" s="251"/>
      <c r="GT54" s="251"/>
      <c r="GU54" s="251"/>
      <c r="GV54" s="251"/>
      <c r="GW54" s="251"/>
      <c r="GX54" s="251"/>
      <c r="GY54" s="251"/>
      <c r="GZ54" s="251"/>
      <c r="HA54" s="251"/>
      <c r="HB54" s="251"/>
      <c r="HC54" s="251"/>
      <c r="HD54" s="251"/>
      <c r="HE54" s="251"/>
      <c r="HF54" s="251"/>
      <c r="HG54" s="251"/>
      <c r="HH54" s="251"/>
      <c r="HI54" s="251"/>
      <c r="HJ54" s="251"/>
      <c r="HK54" s="251"/>
      <c r="HL54" s="251"/>
      <c r="HM54" s="251"/>
      <c r="HN54" s="251"/>
      <c r="HO54" s="251"/>
      <c r="HP54" s="251"/>
      <c r="HQ54" s="251"/>
      <c r="HR54" s="251"/>
      <c r="HS54" s="251"/>
      <c r="HT54" s="251"/>
      <c r="HU54" s="251"/>
      <c r="HV54" s="251"/>
      <c r="HW54" s="251"/>
      <c r="HX54" s="251"/>
      <c r="HY54" s="251"/>
      <c r="HZ54" s="251"/>
      <c r="IA54" s="251"/>
      <c r="IB54" s="251"/>
      <c r="IC54" s="251"/>
      <c r="ID54" s="251"/>
      <c r="IE54" s="251"/>
      <c r="IF54" s="251"/>
      <c r="IG54" s="251"/>
      <c r="IH54" s="251"/>
      <c r="II54" s="251"/>
      <c r="IJ54" s="251"/>
      <c r="IK54" s="251"/>
      <c r="IL54" s="251"/>
      <c r="IM54" s="251"/>
      <c r="IN54" s="251"/>
      <c r="IO54" s="251"/>
      <c r="IP54" s="251"/>
      <c r="IQ54" s="251"/>
      <c r="IR54" s="251"/>
      <c r="IS54" s="251"/>
      <c r="IT54" s="251"/>
      <c r="IU54" s="251"/>
      <c r="IV54" s="251"/>
    </row>
    <row r="55" spans="2:256" x14ac:dyDescent="0.2">
      <c r="B55" s="251"/>
      <c r="C55" s="251"/>
      <c r="D55" s="251"/>
      <c r="E55" s="251"/>
      <c r="F55" s="251"/>
      <c r="G55" s="251"/>
      <c r="H55" s="251"/>
      <c r="I55" s="251"/>
      <c r="J55" s="251"/>
      <c r="K55" s="251"/>
      <c r="L55" s="251"/>
      <c r="M55" s="251"/>
      <c r="N55" s="251"/>
      <c r="AC55" s="251"/>
      <c r="AD55" s="251"/>
      <c r="AE55" s="251"/>
      <c r="AF55" s="251"/>
      <c r="AG55" s="251"/>
      <c r="AH55" s="251"/>
      <c r="AI55" s="251"/>
      <c r="AJ55" s="251"/>
      <c r="AK55" s="251"/>
      <c r="AL55" s="251"/>
      <c r="AM55" s="251"/>
      <c r="AN55" s="251"/>
      <c r="AO55" s="251"/>
      <c r="AP55" s="251"/>
      <c r="AQ55" s="251"/>
      <c r="AR55" s="251"/>
      <c r="AS55" s="251"/>
      <c r="AT55" s="251"/>
      <c r="AU55" s="251"/>
      <c r="AV55" s="251"/>
      <c r="AW55" s="251"/>
      <c r="AX55" s="251"/>
      <c r="AY55" s="251"/>
      <c r="AZ55" s="251"/>
      <c r="BA55" s="251"/>
      <c r="BB55" s="251"/>
      <c r="BC55" s="251"/>
      <c r="BD55" s="251"/>
      <c r="BE55" s="251"/>
      <c r="BF55" s="251"/>
      <c r="BG55" s="251"/>
      <c r="BH55" s="251"/>
      <c r="BI55" s="251"/>
      <c r="BJ55" s="251"/>
      <c r="BK55" s="251"/>
      <c r="BL55" s="251"/>
      <c r="BM55" s="251"/>
      <c r="BN55" s="251"/>
      <c r="BO55" s="251"/>
      <c r="BP55" s="251"/>
      <c r="BQ55" s="251"/>
      <c r="BR55" s="251"/>
      <c r="BS55" s="251"/>
      <c r="BT55" s="251"/>
      <c r="BU55" s="251"/>
      <c r="BV55" s="251"/>
      <c r="BW55" s="251"/>
      <c r="BX55" s="251"/>
      <c r="BY55" s="251"/>
      <c r="BZ55" s="251"/>
      <c r="CA55" s="251"/>
      <c r="CB55" s="251"/>
      <c r="CC55" s="251"/>
      <c r="CD55" s="251"/>
      <c r="CE55" s="251"/>
      <c r="CF55" s="251"/>
      <c r="CG55" s="251"/>
      <c r="CH55" s="251"/>
      <c r="CI55" s="251"/>
      <c r="CJ55" s="251"/>
      <c r="CK55" s="251"/>
      <c r="CL55" s="251"/>
      <c r="CM55" s="251"/>
      <c r="CN55" s="251"/>
      <c r="CO55" s="251"/>
      <c r="CP55" s="251"/>
      <c r="CQ55" s="251"/>
      <c r="CR55" s="251"/>
      <c r="CS55" s="251"/>
      <c r="CT55" s="251"/>
      <c r="CU55" s="251"/>
      <c r="CV55" s="251"/>
      <c r="CW55" s="251"/>
      <c r="CX55" s="251"/>
      <c r="CY55" s="251"/>
      <c r="CZ55" s="251"/>
      <c r="DA55" s="251"/>
      <c r="DB55" s="251"/>
      <c r="DC55" s="251"/>
      <c r="DD55" s="251"/>
      <c r="DE55" s="251"/>
      <c r="DF55" s="251"/>
      <c r="DG55" s="251"/>
      <c r="DH55" s="251"/>
      <c r="DI55" s="251"/>
      <c r="DJ55" s="251"/>
      <c r="DK55" s="251"/>
      <c r="DL55" s="251"/>
      <c r="DM55" s="251"/>
      <c r="DN55" s="251"/>
      <c r="DO55" s="251"/>
      <c r="DP55" s="251"/>
      <c r="DQ55" s="251"/>
      <c r="DR55" s="251"/>
      <c r="DS55" s="251"/>
      <c r="DT55" s="251"/>
      <c r="DU55" s="251"/>
      <c r="DV55" s="251"/>
      <c r="DW55" s="251"/>
      <c r="DX55" s="251"/>
      <c r="DY55" s="251"/>
      <c r="DZ55" s="251"/>
      <c r="EA55" s="251"/>
      <c r="EB55" s="251"/>
      <c r="EC55" s="251"/>
      <c r="ED55" s="251"/>
      <c r="EE55" s="251"/>
      <c r="EF55" s="251"/>
      <c r="EG55" s="251"/>
      <c r="EH55" s="251"/>
      <c r="EI55" s="251"/>
      <c r="EJ55" s="251"/>
      <c r="EK55" s="251"/>
      <c r="EL55" s="251"/>
      <c r="EM55" s="251"/>
      <c r="EN55" s="251"/>
      <c r="EO55" s="251"/>
      <c r="EP55" s="251"/>
      <c r="EQ55" s="251"/>
      <c r="ER55" s="251"/>
      <c r="ES55" s="251"/>
      <c r="ET55" s="251"/>
      <c r="EU55" s="251"/>
      <c r="EV55" s="251"/>
      <c r="EW55" s="251"/>
      <c r="EX55" s="251"/>
      <c r="EY55" s="251"/>
      <c r="EZ55" s="251"/>
      <c r="FA55" s="251"/>
      <c r="FB55" s="251"/>
      <c r="FC55" s="251"/>
      <c r="FD55" s="251"/>
      <c r="FE55" s="251"/>
      <c r="FF55" s="251"/>
      <c r="FG55" s="251"/>
      <c r="FH55" s="251"/>
      <c r="FI55" s="251"/>
      <c r="FJ55" s="251"/>
      <c r="FK55" s="251"/>
      <c r="FL55" s="251"/>
      <c r="FM55" s="251"/>
      <c r="FN55" s="251"/>
      <c r="FO55" s="251"/>
      <c r="FP55" s="251"/>
      <c r="FQ55" s="251"/>
      <c r="FR55" s="251"/>
      <c r="FS55" s="251"/>
      <c r="FT55" s="251"/>
      <c r="FU55" s="251"/>
      <c r="FV55" s="251"/>
      <c r="FW55" s="251"/>
      <c r="FX55" s="251"/>
      <c r="FY55" s="251"/>
      <c r="FZ55" s="251"/>
      <c r="GA55" s="251"/>
      <c r="GB55" s="251"/>
      <c r="GC55" s="251"/>
      <c r="GD55" s="251"/>
      <c r="GE55" s="251"/>
      <c r="GF55" s="251"/>
      <c r="GG55" s="251"/>
      <c r="GH55" s="251"/>
      <c r="GI55" s="251"/>
      <c r="GJ55" s="251"/>
      <c r="GK55" s="251"/>
      <c r="GL55" s="251"/>
      <c r="GM55" s="251"/>
      <c r="GN55" s="251"/>
      <c r="GO55" s="251"/>
      <c r="GP55" s="251"/>
      <c r="GQ55" s="251"/>
      <c r="GR55" s="251"/>
      <c r="GS55" s="251"/>
      <c r="GT55" s="251"/>
      <c r="GU55" s="251"/>
      <c r="GV55" s="251"/>
      <c r="GW55" s="251"/>
      <c r="GX55" s="251"/>
      <c r="GY55" s="251"/>
      <c r="GZ55" s="251"/>
      <c r="HA55" s="251"/>
      <c r="HB55" s="251"/>
      <c r="HC55" s="251"/>
      <c r="HD55" s="251"/>
      <c r="HE55" s="251"/>
      <c r="HF55" s="251"/>
      <c r="HG55" s="251"/>
      <c r="HH55" s="251"/>
      <c r="HI55" s="251"/>
      <c r="HJ55" s="251"/>
      <c r="HK55" s="251"/>
      <c r="HL55" s="251"/>
      <c r="HM55" s="251"/>
      <c r="HN55" s="251"/>
      <c r="HO55" s="251"/>
      <c r="HP55" s="251"/>
      <c r="HQ55" s="251"/>
      <c r="HR55" s="251"/>
      <c r="HS55" s="251"/>
      <c r="HT55" s="251"/>
      <c r="HU55" s="251"/>
      <c r="HV55" s="251"/>
      <c r="HW55" s="251"/>
      <c r="HX55" s="251"/>
      <c r="HY55" s="251"/>
      <c r="HZ55" s="251"/>
      <c r="IA55" s="251"/>
      <c r="IB55" s="251"/>
      <c r="IC55" s="251"/>
      <c r="ID55" s="251"/>
      <c r="IE55" s="251"/>
      <c r="IF55" s="251"/>
      <c r="IG55" s="251"/>
      <c r="IH55" s="251"/>
      <c r="II55" s="251"/>
      <c r="IJ55" s="251"/>
      <c r="IK55" s="251"/>
      <c r="IL55" s="251"/>
      <c r="IM55" s="251"/>
      <c r="IN55" s="251"/>
      <c r="IO55" s="251"/>
      <c r="IP55" s="251"/>
      <c r="IQ55" s="251"/>
      <c r="IR55" s="251"/>
      <c r="IS55" s="251"/>
      <c r="IT55" s="251"/>
      <c r="IU55" s="251"/>
      <c r="IV55" s="251"/>
    </row>
    <row r="56" spans="2:256" x14ac:dyDescent="0.2">
      <c r="B56" s="251"/>
      <c r="C56" s="251"/>
      <c r="D56" s="251"/>
      <c r="E56" s="251"/>
      <c r="F56" s="251"/>
      <c r="G56" s="251"/>
      <c r="H56" s="251"/>
      <c r="I56" s="251"/>
      <c r="J56" s="251"/>
      <c r="K56" s="251"/>
      <c r="L56" s="251"/>
      <c r="M56" s="251"/>
      <c r="N56" s="251"/>
      <c r="AC56" s="251"/>
      <c r="AD56" s="251"/>
      <c r="AE56" s="251"/>
      <c r="AF56" s="251"/>
      <c r="AG56" s="251"/>
      <c r="AH56" s="251"/>
      <c r="AI56" s="251"/>
      <c r="AJ56" s="251"/>
      <c r="AK56" s="251"/>
      <c r="AL56" s="251"/>
      <c r="AM56" s="251"/>
      <c r="AN56" s="251"/>
      <c r="AO56" s="251"/>
      <c r="AP56" s="251"/>
      <c r="AQ56" s="251"/>
      <c r="AR56" s="251"/>
      <c r="AS56" s="251"/>
      <c r="AT56" s="251"/>
      <c r="AU56" s="251"/>
      <c r="AV56" s="251"/>
      <c r="AW56" s="251"/>
      <c r="AX56" s="251"/>
      <c r="AY56" s="251"/>
      <c r="AZ56" s="251"/>
      <c r="BA56" s="251"/>
      <c r="BB56" s="251"/>
      <c r="BC56" s="251"/>
      <c r="BD56" s="251"/>
      <c r="BE56" s="251"/>
      <c r="BF56" s="251"/>
      <c r="BG56" s="251"/>
      <c r="BH56" s="251"/>
      <c r="BI56" s="251"/>
      <c r="BJ56" s="251"/>
      <c r="BK56" s="251"/>
      <c r="BL56" s="251"/>
      <c r="BM56" s="251"/>
      <c r="BN56" s="251"/>
      <c r="BO56" s="251"/>
      <c r="BP56" s="251"/>
      <c r="BQ56" s="251"/>
      <c r="BR56" s="251"/>
      <c r="BS56" s="251"/>
      <c r="BT56" s="251"/>
      <c r="BU56" s="251"/>
      <c r="BV56" s="251"/>
      <c r="BW56" s="251"/>
      <c r="BX56" s="251"/>
      <c r="BY56" s="251"/>
      <c r="BZ56" s="251"/>
      <c r="CA56" s="251"/>
      <c r="CB56" s="251"/>
      <c r="CC56" s="251"/>
      <c r="CD56" s="251"/>
      <c r="CE56" s="251"/>
      <c r="CF56" s="251"/>
      <c r="CG56" s="251"/>
      <c r="CH56" s="251"/>
      <c r="CI56" s="251"/>
      <c r="CJ56" s="251"/>
      <c r="CK56" s="251"/>
      <c r="CL56" s="251"/>
      <c r="CM56" s="251"/>
      <c r="CN56" s="251"/>
      <c r="CO56" s="251"/>
      <c r="CP56" s="251"/>
      <c r="CQ56" s="251"/>
      <c r="CR56" s="251"/>
      <c r="CS56" s="251"/>
      <c r="CT56" s="251"/>
      <c r="CU56" s="251"/>
      <c r="CV56" s="251"/>
      <c r="CW56" s="251"/>
      <c r="CX56" s="251"/>
      <c r="CY56" s="251"/>
      <c r="CZ56" s="251"/>
      <c r="DA56" s="251"/>
      <c r="DB56" s="251"/>
      <c r="DC56" s="251"/>
      <c r="DD56" s="251"/>
      <c r="DE56" s="251"/>
      <c r="DF56" s="251"/>
      <c r="DG56" s="251"/>
      <c r="DH56" s="251"/>
      <c r="DI56" s="251"/>
      <c r="DJ56" s="251"/>
      <c r="DK56" s="251"/>
      <c r="DL56" s="251"/>
      <c r="DM56" s="251"/>
      <c r="DN56" s="251"/>
      <c r="DO56" s="251"/>
      <c r="DP56" s="251"/>
      <c r="DQ56" s="251"/>
      <c r="DR56" s="251"/>
      <c r="DS56" s="251"/>
      <c r="DT56" s="251"/>
      <c r="DU56" s="251"/>
      <c r="DV56" s="251"/>
      <c r="DW56" s="251"/>
      <c r="DX56" s="251"/>
      <c r="DY56" s="251"/>
      <c r="DZ56" s="251"/>
      <c r="EA56" s="251"/>
      <c r="EB56" s="251"/>
      <c r="EC56" s="251"/>
      <c r="ED56" s="251"/>
      <c r="EE56" s="251"/>
      <c r="EF56" s="251"/>
      <c r="EG56" s="251"/>
      <c r="EH56" s="251"/>
      <c r="EI56" s="251"/>
      <c r="EJ56" s="251"/>
      <c r="EK56" s="251"/>
      <c r="EL56" s="251"/>
      <c r="EM56" s="251"/>
      <c r="EN56" s="251"/>
      <c r="EO56" s="251"/>
      <c r="EP56" s="251"/>
      <c r="EQ56" s="251"/>
      <c r="ER56" s="251"/>
      <c r="ES56" s="251"/>
      <c r="ET56" s="251"/>
      <c r="EU56" s="251"/>
      <c r="EV56" s="251"/>
      <c r="EW56" s="251"/>
      <c r="EX56" s="251"/>
      <c r="EY56" s="251"/>
      <c r="EZ56" s="251"/>
      <c r="FA56" s="251"/>
      <c r="FB56" s="251"/>
      <c r="FC56" s="251"/>
      <c r="FD56" s="251"/>
      <c r="FE56" s="251"/>
      <c r="FF56" s="251"/>
      <c r="FG56" s="251"/>
      <c r="FH56" s="251"/>
      <c r="FI56" s="251"/>
      <c r="FJ56" s="251"/>
      <c r="FK56" s="251"/>
      <c r="FL56" s="251"/>
      <c r="FM56" s="251"/>
      <c r="FN56" s="251"/>
      <c r="FO56" s="251"/>
      <c r="FP56" s="251"/>
      <c r="FQ56" s="251"/>
      <c r="FR56" s="251"/>
      <c r="FS56" s="251"/>
      <c r="FT56" s="251"/>
      <c r="FU56" s="251"/>
      <c r="FV56" s="251"/>
      <c r="FW56" s="251"/>
      <c r="FX56" s="251"/>
      <c r="FY56" s="251"/>
      <c r="FZ56" s="251"/>
      <c r="GA56" s="251"/>
      <c r="GB56" s="251"/>
      <c r="GC56" s="251"/>
      <c r="GD56" s="251"/>
      <c r="GE56" s="251"/>
      <c r="GF56" s="251"/>
      <c r="GG56" s="251"/>
      <c r="GH56" s="251"/>
      <c r="GI56" s="251"/>
      <c r="GJ56" s="251"/>
      <c r="GK56" s="251"/>
      <c r="GL56" s="251"/>
      <c r="GM56" s="251"/>
      <c r="GN56" s="251"/>
      <c r="GO56" s="251"/>
      <c r="GP56" s="251"/>
      <c r="GQ56" s="251"/>
      <c r="GR56" s="251"/>
      <c r="GS56" s="251"/>
      <c r="GT56" s="251"/>
      <c r="GU56" s="251"/>
      <c r="GV56" s="251"/>
      <c r="GW56" s="251"/>
      <c r="GX56" s="251"/>
      <c r="GY56" s="251"/>
      <c r="GZ56" s="251"/>
      <c r="HA56" s="251"/>
      <c r="HB56" s="251"/>
      <c r="HC56" s="251"/>
      <c r="HD56" s="251"/>
      <c r="HE56" s="251"/>
      <c r="HF56" s="251"/>
      <c r="HG56" s="251"/>
      <c r="HH56" s="251"/>
      <c r="HI56" s="251"/>
      <c r="HJ56" s="251"/>
      <c r="HK56" s="251"/>
      <c r="HL56" s="251"/>
      <c r="HM56" s="251"/>
      <c r="HN56" s="251"/>
      <c r="HO56" s="251"/>
      <c r="HP56" s="251"/>
      <c r="HQ56" s="251"/>
      <c r="HR56" s="251"/>
      <c r="HS56" s="251"/>
      <c r="HT56" s="251"/>
      <c r="HU56" s="251"/>
      <c r="HV56" s="251"/>
      <c r="HW56" s="251"/>
      <c r="HX56" s="251"/>
      <c r="HY56" s="251"/>
      <c r="HZ56" s="251"/>
      <c r="IA56" s="251"/>
      <c r="IB56" s="251"/>
      <c r="IC56" s="251"/>
      <c r="ID56" s="251"/>
      <c r="IE56" s="251"/>
      <c r="IF56" s="251"/>
      <c r="IG56" s="251"/>
      <c r="IH56" s="251"/>
      <c r="II56" s="251"/>
      <c r="IJ56" s="251"/>
      <c r="IK56" s="251"/>
      <c r="IL56" s="251"/>
      <c r="IM56" s="251"/>
      <c r="IN56" s="251"/>
      <c r="IO56" s="251"/>
      <c r="IP56" s="251"/>
      <c r="IQ56" s="251"/>
      <c r="IR56" s="251"/>
      <c r="IS56" s="251"/>
      <c r="IT56" s="251"/>
      <c r="IU56" s="251"/>
      <c r="IV56" s="251"/>
    </row>
    <row r="57" spans="2:256" x14ac:dyDescent="0.2">
      <c r="B57" s="251"/>
      <c r="C57" s="251"/>
      <c r="D57" s="251"/>
      <c r="E57" s="251"/>
      <c r="F57" s="251"/>
      <c r="G57" s="251"/>
      <c r="H57" s="251"/>
      <c r="I57" s="251"/>
      <c r="J57" s="251"/>
      <c r="K57" s="251"/>
      <c r="L57" s="251"/>
      <c r="M57" s="251"/>
      <c r="N57" s="251"/>
      <c r="AC57" s="251"/>
      <c r="AD57" s="251"/>
      <c r="AE57" s="251"/>
      <c r="AF57" s="251"/>
      <c r="AG57" s="251"/>
      <c r="AH57" s="251"/>
      <c r="AI57" s="251"/>
      <c r="AJ57" s="251"/>
      <c r="AK57" s="251"/>
      <c r="AL57" s="251"/>
      <c r="AM57" s="251"/>
      <c r="AN57" s="251"/>
      <c r="AO57" s="251"/>
      <c r="AP57" s="251"/>
      <c r="AQ57" s="251"/>
      <c r="AR57" s="251"/>
      <c r="AS57" s="251"/>
      <c r="AT57" s="251"/>
      <c r="AU57" s="251"/>
      <c r="AV57" s="251"/>
      <c r="AW57" s="251"/>
      <c r="AX57" s="251"/>
      <c r="AY57" s="251"/>
      <c r="AZ57" s="251"/>
      <c r="BA57" s="251"/>
      <c r="BB57" s="251"/>
      <c r="BC57" s="251"/>
      <c r="BD57" s="251"/>
      <c r="BE57" s="251"/>
      <c r="BF57" s="251"/>
      <c r="BG57" s="251"/>
      <c r="BH57" s="251"/>
      <c r="BI57" s="251"/>
      <c r="BJ57" s="251"/>
      <c r="BK57" s="251"/>
      <c r="BL57" s="251"/>
      <c r="BM57" s="251"/>
      <c r="BN57" s="251"/>
      <c r="BO57" s="251"/>
      <c r="BP57" s="251"/>
      <c r="BQ57" s="251"/>
      <c r="BR57" s="251"/>
      <c r="BS57" s="251"/>
      <c r="BT57" s="251"/>
      <c r="BU57" s="251"/>
      <c r="BV57" s="251"/>
      <c r="BW57" s="251"/>
      <c r="BX57" s="251"/>
      <c r="BY57" s="251"/>
      <c r="BZ57" s="251"/>
      <c r="CA57" s="251"/>
      <c r="CB57" s="251"/>
      <c r="CC57" s="251"/>
      <c r="CD57" s="251"/>
      <c r="CE57" s="251"/>
      <c r="CF57" s="251"/>
      <c r="CG57" s="251"/>
      <c r="CH57" s="251"/>
      <c r="CI57" s="251"/>
      <c r="CJ57" s="251"/>
      <c r="CK57" s="251"/>
      <c r="CL57" s="251"/>
      <c r="CM57" s="251"/>
      <c r="CN57" s="251"/>
      <c r="CO57" s="251"/>
      <c r="CP57" s="251"/>
      <c r="CQ57" s="251"/>
      <c r="CR57" s="251"/>
      <c r="CS57" s="251"/>
      <c r="CT57" s="251"/>
      <c r="CU57" s="251"/>
      <c r="CV57" s="251"/>
      <c r="CW57" s="251"/>
      <c r="CX57" s="251"/>
      <c r="CY57" s="251"/>
      <c r="CZ57" s="251"/>
      <c r="DA57" s="251"/>
      <c r="DB57" s="251"/>
      <c r="DC57" s="251"/>
      <c r="DD57" s="251"/>
      <c r="DE57" s="251"/>
      <c r="DF57" s="251"/>
      <c r="DG57" s="251"/>
      <c r="DH57" s="251"/>
      <c r="DI57" s="251"/>
      <c r="DJ57" s="251"/>
      <c r="DK57" s="251"/>
      <c r="DL57" s="251"/>
      <c r="DM57" s="251"/>
      <c r="DN57" s="251"/>
      <c r="DO57" s="251"/>
      <c r="DP57" s="251"/>
      <c r="DQ57" s="251"/>
      <c r="DR57" s="251"/>
      <c r="DS57" s="251"/>
      <c r="DT57" s="251"/>
      <c r="DU57" s="251"/>
      <c r="DV57" s="251"/>
      <c r="DW57" s="251"/>
      <c r="DX57" s="251"/>
      <c r="DY57" s="251"/>
      <c r="DZ57" s="251"/>
      <c r="EA57" s="251"/>
      <c r="EB57" s="251"/>
      <c r="EC57" s="251"/>
      <c r="ED57" s="251"/>
      <c r="EE57" s="251"/>
      <c r="EF57" s="251"/>
      <c r="EG57" s="251"/>
      <c r="EH57" s="251"/>
      <c r="EI57" s="251"/>
      <c r="EJ57" s="251"/>
      <c r="EK57" s="251"/>
      <c r="EL57" s="251"/>
      <c r="EM57" s="251"/>
      <c r="EN57" s="251"/>
      <c r="EO57" s="251"/>
      <c r="EP57" s="251"/>
      <c r="EQ57" s="251"/>
      <c r="ER57" s="251"/>
      <c r="ES57" s="251"/>
      <c r="ET57" s="251"/>
      <c r="EU57" s="251"/>
      <c r="EV57" s="251"/>
      <c r="EW57" s="251"/>
      <c r="EX57" s="251"/>
      <c r="EY57" s="251"/>
      <c r="EZ57" s="251"/>
      <c r="FA57" s="251"/>
      <c r="FB57" s="251"/>
      <c r="FC57" s="251"/>
      <c r="FD57" s="251"/>
      <c r="FE57" s="251"/>
      <c r="FF57" s="251"/>
      <c r="FG57" s="251"/>
      <c r="FH57" s="251"/>
      <c r="FI57" s="251"/>
      <c r="FJ57" s="251"/>
      <c r="FK57" s="251"/>
      <c r="FL57" s="251"/>
      <c r="FM57" s="251"/>
      <c r="FN57" s="251"/>
      <c r="FO57" s="251"/>
      <c r="FP57" s="251"/>
      <c r="FQ57" s="251"/>
      <c r="FR57" s="251"/>
      <c r="FS57" s="251"/>
      <c r="FT57" s="251"/>
      <c r="FU57" s="251"/>
      <c r="FV57" s="251"/>
      <c r="FW57" s="251"/>
      <c r="FX57" s="251"/>
      <c r="FY57" s="251"/>
      <c r="FZ57" s="251"/>
      <c r="GA57" s="251"/>
      <c r="GB57" s="251"/>
      <c r="GC57" s="251"/>
      <c r="GD57" s="251"/>
      <c r="GE57" s="251"/>
      <c r="GF57" s="251"/>
      <c r="GG57" s="251"/>
      <c r="GH57" s="251"/>
      <c r="GI57" s="251"/>
      <c r="GJ57" s="251"/>
      <c r="GK57" s="251"/>
      <c r="GL57" s="251"/>
      <c r="GM57" s="251"/>
      <c r="GN57" s="251"/>
      <c r="GO57" s="251"/>
      <c r="GP57" s="251"/>
      <c r="GQ57" s="251"/>
      <c r="GR57" s="251"/>
      <c r="GS57" s="251"/>
      <c r="GT57" s="251"/>
      <c r="GU57" s="251"/>
      <c r="GV57" s="251"/>
      <c r="GW57" s="251"/>
      <c r="GX57" s="251"/>
      <c r="GY57" s="251"/>
      <c r="GZ57" s="251"/>
      <c r="HA57" s="251"/>
      <c r="HB57" s="251"/>
      <c r="HC57" s="251"/>
      <c r="HD57" s="251"/>
      <c r="HE57" s="251"/>
      <c r="HF57" s="251"/>
      <c r="HG57" s="251"/>
      <c r="HH57" s="251"/>
      <c r="HI57" s="251"/>
      <c r="HJ57" s="251"/>
      <c r="HK57" s="251"/>
      <c r="HL57" s="251"/>
      <c r="HM57" s="251"/>
      <c r="HN57" s="251"/>
      <c r="HO57" s="251"/>
      <c r="HP57" s="251"/>
      <c r="HQ57" s="251"/>
      <c r="HR57" s="251"/>
      <c r="HS57" s="251"/>
      <c r="HT57" s="251"/>
      <c r="HU57" s="251"/>
      <c r="HV57" s="251"/>
      <c r="HW57" s="251"/>
      <c r="HX57" s="251"/>
      <c r="HY57" s="251"/>
      <c r="HZ57" s="251"/>
      <c r="IA57" s="251"/>
      <c r="IB57" s="251"/>
      <c r="IC57" s="251"/>
      <c r="ID57" s="251"/>
      <c r="IE57" s="251"/>
      <c r="IF57" s="251"/>
      <c r="IG57" s="251"/>
      <c r="IH57" s="251"/>
      <c r="II57" s="251"/>
      <c r="IJ57" s="251"/>
      <c r="IK57" s="251"/>
      <c r="IL57" s="251"/>
      <c r="IM57" s="251"/>
      <c r="IN57" s="251"/>
      <c r="IO57" s="251"/>
      <c r="IP57" s="251"/>
      <c r="IQ57" s="251"/>
      <c r="IR57" s="251"/>
      <c r="IS57" s="251"/>
      <c r="IT57" s="251"/>
      <c r="IU57" s="251"/>
      <c r="IV57" s="251"/>
    </row>
    <row r="58" spans="2:256" x14ac:dyDescent="0.2">
      <c r="B58" s="251"/>
      <c r="C58" s="251"/>
      <c r="D58" s="251"/>
      <c r="E58" s="251"/>
      <c r="F58" s="251"/>
      <c r="G58" s="251"/>
      <c r="H58" s="251"/>
      <c r="I58" s="251"/>
      <c r="J58" s="251"/>
      <c r="K58" s="251"/>
      <c r="L58" s="251"/>
      <c r="M58" s="251"/>
      <c r="N58" s="251"/>
      <c r="AC58" s="251"/>
      <c r="AD58" s="251"/>
      <c r="AE58" s="251"/>
      <c r="AF58" s="251"/>
      <c r="AG58" s="251"/>
      <c r="AH58" s="251"/>
      <c r="AI58" s="251"/>
      <c r="AJ58" s="251"/>
      <c r="AK58" s="251"/>
      <c r="AL58" s="251"/>
      <c r="AM58" s="251"/>
      <c r="AN58" s="251"/>
      <c r="AO58" s="251"/>
      <c r="AP58" s="251"/>
      <c r="AQ58" s="251"/>
      <c r="AR58" s="251"/>
      <c r="AS58" s="251"/>
      <c r="AT58" s="251"/>
      <c r="AU58" s="251"/>
      <c r="AV58" s="251"/>
      <c r="AW58" s="251"/>
      <c r="AX58" s="251"/>
      <c r="AY58" s="251"/>
      <c r="AZ58" s="251"/>
      <c r="BA58" s="251"/>
      <c r="BB58" s="251"/>
      <c r="BC58" s="251"/>
      <c r="BD58" s="251"/>
      <c r="BE58" s="251"/>
      <c r="BF58" s="251"/>
      <c r="BG58" s="251"/>
      <c r="BH58" s="251"/>
      <c r="BI58" s="251"/>
      <c r="BJ58" s="251"/>
      <c r="BK58" s="251"/>
      <c r="BL58" s="251"/>
      <c r="BM58" s="251"/>
      <c r="BN58" s="251"/>
      <c r="BO58" s="251"/>
      <c r="BP58" s="251"/>
      <c r="BQ58" s="251"/>
      <c r="BR58" s="251"/>
      <c r="BS58" s="251"/>
      <c r="BT58" s="251"/>
      <c r="BU58" s="251"/>
      <c r="BV58" s="251"/>
      <c r="BW58" s="251"/>
      <c r="BX58" s="251"/>
      <c r="BY58" s="251"/>
      <c r="BZ58" s="251"/>
      <c r="CA58" s="251"/>
      <c r="CB58" s="251"/>
      <c r="CC58" s="251"/>
      <c r="CD58" s="251"/>
      <c r="CE58" s="251"/>
      <c r="CF58" s="251"/>
      <c r="CG58" s="251"/>
      <c r="CH58" s="251"/>
      <c r="CI58" s="251"/>
      <c r="CJ58" s="251"/>
      <c r="CK58" s="251"/>
      <c r="CL58" s="251"/>
      <c r="CM58" s="251"/>
      <c r="CN58" s="251"/>
      <c r="CO58" s="251"/>
      <c r="CP58" s="251"/>
      <c r="CQ58" s="251"/>
      <c r="CR58" s="251"/>
      <c r="CS58" s="251"/>
      <c r="CT58" s="251"/>
      <c r="CU58" s="251"/>
      <c r="CV58" s="251"/>
      <c r="CW58" s="251"/>
      <c r="CX58" s="251"/>
      <c r="CY58" s="251"/>
      <c r="CZ58" s="251"/>
      <c r="DA58" s="251"/>
      <c r="DB58" s="251"/>
      <c r="DC58" s="251"/>
      <c r="DD58" s="251"/>
      <c r="DE58" s="251"/>
      <c r="DF58" s="251"/>
      <c r="DG58" s="251"/>
      <c r="DH58" s="251"/>
      <c r="DI58" s="251"/>
      <c r="DJ58" s="251"/>
      <c r="DK58" s="251"/>
      <c r="DL58" s="251"/>
      <c r="DM58" s="251"/>
      <c r="DN58" s="251"/>
      <c r="DO58" s="251"/>
      <c r="DP58" s="251"/>
      <c r="DQ58" s="251"/>
      <c r="DR58" s="251"/>
      <c r="DS58" s="251"/>
      <c r="DT58" s="251"/>
      <c r="DU58" s="251"/>
      <c r="DV58" s="251"/>
      <c r="DW58" s="251"/>
      <c r="DX58" s="251"/>
      <c r="DY58" s="251"/>
      <c r="DZ58" s="251"/>
      <c r="EA58" s="251"/>
      <c r="EB58" s="251"/>
      <c r="EC58" s="251"/>
      <c r="ED58" s="251"/>
      <c r="EE58" s="251"/>
      <c r="EF58" s="251"/>
      <c r="EG58" s="251"/>
      <c r="EH58" s="251"/>
      <c r="EI58" s="251"/>
      <c r="EJ58" s="251"/>
      <c r="EK58" s="251"/>
      <c r="EL58" s="251"/>
      <c r="EM58" s="251"/>
      <c r="EN58" s="251"/>
      <c r="EO58" s="251"/>
      <c r="EP58" s="251"/>
      <c r="EQ58" s="251"/>
      <c r="ER58" s="251"/>
      <c r="ES58" s="251"/>
      <c r="ET58" s="251"/>
      <c r="EU58" s="251"/>
      <c r="EV58" s="251"/>
      <c r="EW58" s="251"/>
      <c r="EX58" s="251"/>
      <c r="EY58" s="251"/>
      <c r="EZ58" s="251"/>
      <c r="FA58" s="251"/>
      <c r="FB58" s="251"/>
      <c r="FC58" s="251"/>
      <c r="FD58" s="251"/>
      <c r="FE58" s="251"/>
      <c r="FF58" s="251"/>
      <c r="FG58" s="251"/>
      <c r="FH58" s="251"/>
      <c r="FI58" s="251"/>
      <c r="FJ58" s="251"/>
      <c r="FK58" s="251"/>
      <c r="FL58" s="251"/>
      <c r="FM58" s="251"/>
      <c r="FN58" s="251"/>
      <c r="FO58" s="251"/>
      <c r="FP58" s="251"/>
      <c r="FQ58" s="251"/>
      <c r="FR58" s="251"/>
      <c r="FS58" s="251"/>
      <c r="FT58" s="251"/>
      <c r="FU58" s="251"/>
      <c r="FV58" s="251"/>
      <c r="FW58" s="251"/>
      <c r="FX58" s="251"/>
      <c r="FY58" s="251"/>
      <c r="FZ58" s="251"/>
      <c r="GA58" s="251"/>
      <c r="GB58" s="251"/>
      <c r="GC58" s="251"/>
      <c r="GD58" s="251"/>
      <c r="GE58" s="251"/>
      <c r="GF58" s="251"/>
      <c r="GG58" s="251"/>
      <c r="GH58" s="251"/>
      <c r="GI58" s="251"/>
      <c r="GJ58" s="251"/>
      <c r="GK58" s="251"/>
      <c r="GL58" s="251"/>
      <c r="GM58" s="251"/>
      <c r="GN58" s="251"/>
      <c r="GO58" s="251"/>
      <c r="GP58" s="251"/>
      <c r="GQ58" s="251"/>
      <c r="GR58" s="251"/>
      <c r="GS58" s="251"/>
      <c r="GT58" s="251"/>
      <c r="GU58" s="251"/>
      <c r="GV58" s="251"/>
      <c r="GW58" s="251"/>
      <c r="GX58" s="251"/>
      <c r="GY58" s="251"/>
      <c r="GZ58" s="251"/>
      <c r="HA58" s="251"/>
      <c r="HB58" s="251"/>
      <c r="HC58" s="251"/>
      <c r="HD58" s="251"/>
      <c r="HE58" s="251"/>
      <c r="HF58" s="251"/>
      <c r="HG58" s="251"/>
      <c r="HH58" s="251"/>
      <c r="HI58" s="251"/>
      <c r="HJ58" s="251"/>
      <c r="HK58" s="251"/>
      <c r="HL58" s="251"/>
      <c r="HM58" s="251"/>
      <c r="HN58" s="251"/>
      <c r="HO58" s="251"/>
      <c r="HP58" s="251"/>
      <c r="HQ58" s="251"/>
      <c r="HR58" s="251"/>
      <c r="HS58" s="251"/>
      <c r="HT58" s="251"/>
      <c r="HU58" s="251"/>
      <c r="HV58" s="251"/>
      <c r="HW58" s="251"/>
      <c r="HX58" s="251"/>
      <c r="HY58" s="251"/>
      <c r="HZ58" s="251"/>
      <c r="IA58" s="251"/>
      <c r="IB58" s="251"/>
      <c r="IC58" s="251"/>
      <c r="ID58" s="251"/>
      <c r="IE58" s="251"/>
      <c r="IF58" s="251"/>
      <c r="IG58" s="251"/>
      <c r="IH58" s="251"/>
      <c r="II58" s="251"/>
      <c r="IJ58" s="251"/>
      <c r="IK58" s="251"/>
      <c r="IL58" s="251"/>
      <c r="IM58" s="251"/>
      <c r="IN58" s="251"/>
      <c r="IO58" s="251"/>
      <c r="IP58" s="251"/>
      <c r="IQ58" s="251"/>
      <c r="IR58" s="251"/>
      <c r="IS58" s="251"/>
      <c r="IT58" s="251"/>
      <c r="IU58" s="251"/>
      <c r="IV58" s="251"/>
    </row>
    <row r="59" spans="2:256" x14ac:dyDescent="0.2">
      <c r="B59" s="251"/>
      <c r="C59" s="251"/>
      <c r="D59" s="251"/>
      <c r="E59" s="251"/>
      <c r="F59" s="251"/>
      <c r="G59" s="251"/>
      <c r="H59" s="251"/>
      <c r="I59" s="251"/>
      <c r="J59" s="251"/>
      <c r="K59" s="251"/>
      <c r="L59" s="251"/>
      <c r="M59" s="251"/>
      <c r="N59" s="251"/>
      <c r="AC59" s="251"/>
      <c r="AD59" s="251"/>
      <c r="AE59" s="251"/>
      <c r="AF59" s="251"/>
      <c r="AG59" s="251"/>
      <c r="AH59" s="251"/>
      <c r="AI59" s="251"/>
      <c r="AJ59" s="251"/>
      <c r="AK59" s="251"/>
      <c r="AL59" s="251"/>
      <c r="AM59" s="251"/>
      <c r="AN59" s="251"/>
      <c r="AO59" s="251"/>
      <c r="AP59" s="251"/>
      <c r="AQ59" s="251"/>
      <c r="AR59" s="251"/>
      <c r="AS59" s="251"/>
      <c r="AT59" s="251"/>
      <c r="AU59" s="251"/>
      <c r="AV59" s="251"/>
      <c r="AW59" s="251"/>
      <c r="AX59" s="251"/>
      <c r="AY59" s="251"/>
      <c r="AZ59" s="251"/>
      <c r="BA59" s="251"/>
      <c r="BB59" s="251"/>
      <c r="BC59" s="251"/>
      <c r="BD59" s="251"/>
      <c r="BE59" s="251"/>
      <c r="BF59" s="251"/>
      <c r="BG59" s="251"/>
      <c r="BH59" s="251"/>
      <c r="BI59" s="251"/>
      <c r="BJ59" s="251"/>
      <c r="BK59" s="251"/>
      <c r="BL59" s="251"/>
      <c r="BM59" s="251"/>
      <c r="BN59" s="251"/>
      <c r="BO59" s="251"/>
      <c r="BP59" s="251"/>
      <c r="BQ59" s="251"/>
      <c r="BR59" s="251"/>
      <c r="BS59" s="251"/>
      <c r="BT59" s="251"/>
      <c r="BU59" s="251"/>
      <c r="BV59" s="251"/>
      <c r="BW59" s="251"/>
      <c r="BX59" s="251"/>
      <c r="BY59" s="251"/>
      <c r="BZ59" s="251"/>
      <c r="CA59" s="251"/>
      <c r="CB59" s="251"/>
      <c r="CC59" s="251"/>
      <c r="CD59" s="251"/>
      <c r="CE59" s="251"/>
      <c r="CF59" s="251"/>
      <c r="CG59" s="251"/>
      <c r="CH59" s="251"/>
      <c r="CI59" s="251"/>
      <c r="CJ59" s="251"/>
      <c r="CK59" s="251"/>
      <c r="CL59" s="251"/>
      <c r="CM59" s="251"/>
      <c r="CN59" s="251"/>
      <c r="CO59" s="251"/>
      <c r="CP59" s="251"/>
      <c r="CQ59" s="251"/>
      <c r="CR59" s="251"/>
      <c r="CS59" s="251"/>
      <c r="CT59" s="251"/>
      <c r="CU59" s="251"/>
      <c r="CV59" s="251"/>
      <c r="CW59" s="251"/>
      <c r="CX59" s="251"/>
      <c r="CY59" s="251"/>
      <c r="CZ59" s="251"/>
      <c r="DA59" s="251"/>
      <c r="DB59" s="251"/>
      <c r="DC59" s="251"/>
      <c r="DD59" s="251"/>
      <c r="DE59" s="251"/>
      <c r="DF59" s="251"/>
      <c r="DG59" s="251"/>
      <c r="DH59" s="251"/>
      <c r="DI59" s="251"/>
      <c r="DJ59" s="251"/>
      <c r="DK59" s="251"/>
      <c r="DL59" s="251"/>
      <c r="DM59" s="251"/>
      <c r="DN59" s="251"/>
      <c r="DO59" s="251"/>
      <c r="DP59" s="251"/>
      <c r="DQ59" s="251"/>
      <c r="DR59" s="251"/>
      <c r="DS59" s="251"/>
      <c r="DT59" s="251"/>
      <c r="DU59" s="251"/>
      <c r="DV59" s="251"/>
      <c r="DW59" s="251"/>
      <c r="DX59" s="251"/>
      <c r="DY59" s="251"/>
      <c r="DZ59" s="251"/>
      <c r="EA59" s="251"/>
      <c r="EB59" s="251"/>
      <c r="EC59" s="251"/>
      <c r="ED59" s="251"/>
      <c r="EE59" s="251"/>
      <c r="EF59" s="251"/>
      <c r="EG59" s="251"/>
      <c r="EH59" s="251"/>
      <c r="EI59" s="251"/>
      <c r="EJ59" s="251"/>
      <c r="EK59" s="251"/>
      <c r="EL59" s="251"/>
      <c r="EM59" s="251"/>
      <c r="EN59" s="251"/>
      <c r="EO59" s="251"/>
      <c r="EP59" s="251"/>
      <c r="EQ59" s="251"/>
      <c r="ER59" s="251"/>
      <c r="ES59" s="251"/>
      <c r="ET59" s="251"/>
      <c r="EU59" s="251"/>
      <c r="EV59" s="251"/>
      <c r="EW59" s="251"/>
      <c r="EX59" s="251"/>
      <c r="EY59" s="251"/>
      <c r="EZ59" s="251"/>
      <c r="FA59" s="251"/>
      <c r="FB59" s="251"/>
      <c r="FC59" s="251"/>
      <c r="FD59" s="251"/>
      <c r="FE59" s="251"/>
      <c r="FF59" s="251"/>
      <c r="FG59" s="251"/>
      <c r="FH59" s="251"/>
      <c r="FI59" s="251"/>
      <c r="FJ59" s="251"/>
      <c r="FK59" s="251"/>
      <c r="FL59" s="251"/>
      <c r="FM59" s="251"/>
      <c r="FN59" s="251"/>
      <c r="FO59" s="251"/>
      <c r="FP59" s="251"/>
      <c r="FQ59" s="251"/>
      <c r="FR59" s="251"/>
      <c r="FS59" s="251"/>
      <c r="FT59" s="251"/>
      <c r="FU59" s="251"/>
      <c r="FV59" s="251"/>
      <c r="FW59" s="251"/>
      <c r="FX59" s="251"/>
      <c r="FY59" s="251"/>
      <c r="FZ59" s="251"/>
      <c r="GA59" s="251"/>
      <c r="GB59" s="251"/>
      <c r="GC59" s="251"/>
      <c r="GD59" s="251"/>
      <c r="GE59" s="251"/>
      <c r="GF59" s="251"/>
      <c r="GG59" s="251"/>
      <c r="GH59" s="251"/>
      <c r="GI59" s="251"/>
      <c r="GJ59" s="251"/>
      <c r="GK59" s="251"/>
      <c r="GL59" s="251"/>
      <c r="GM59" s="251"/>
      <c r="GN59" s="251"/>
      <c r="GO59" s="251"/>
      <c r="GP59" s="251"/>
      <c r="GQ59" s="251"/>
      <c r="GR59" s="251"/>
      <c r="GS59" s="251"/>
      <c r="GT59" s="251"/>
      <c r="GU59" s="251"/>
      <c r="GV59" s="251"/>
      <c r="GW59" s="251"/>
      <c r="GX59" s="251"/>
      <c r="GY59" s="251"/>
      <c r="GZ59" s="251"/>
      <c r="HA59" s="251"/>
      <c r="HB59" s="251"/>
      <c r="HC59" s="251"/>
      <c r="HD59" s="251"/>
      <c r="HE59" s="251"/>
      <c r="HF59" s="251"/>
      <c r="HG59" s="251"/>
      <c r="HH59" s="251"/>
      <c r="HI59" s="251"/>
      <c r="HJ59" s="251"/>
      <c r="HK59" s="251"/>
      <c r="HL59" s="251"/>
      <c r="HM59" s="251"/>
      <c r="HN59" s="251"/>
      <c r="HO59" s="251"/>
      <c r="HP59" s="251"/>
      <c r="HQ59" s="251"/>
      <c r="HR59" s="251"/>
      <c r="HS59" s="251"/>
      <c r="HT59" s="251"/>
      <c r="HU59" s="251"/>
      <c r="HV59" s="251"/>
      <c r="HW59" s="251"/>
      <c r="HX59" s="251"/>
      <c r="HY59" s="251"/>
      <c r="HZ59" s="251"/>
      <c r="IA59" s="251"/>
      <c r="IB59" s="251"/>
      <c r="IC59" s="251"/>
      <c r="ID59" s="251"/>
      <c r="IE59" s="251"/>
      <c r="IF59" s="251"/>
      <c r="IG59" s="251"/>
      <c r="IH59" s="251"/>
      <c r="II59" s="251"/>
      <c r="IJ59" s="251"/>
      <c r="IK59" s="251"/>
      <c r="IL59" s="251"/>
      <c r="IM59" s="251"/>
      <c r="IN59" s="251"/>
      <c r="IO59" s="251"/>
      <c r="IP59" s="251"/>
      <c r="IQ59" s="251"/>
      <c r="IR59" s="251"/>
      <c r="IS59" s="251"/>
      <c r="IT59" s="251"/>
      <c r="IU59" s="251"/>
      <c r="IV59" s="251"/>
    </row>
    <row r="60" spans="2:256" x14ac:dyDescent="0.2">
      <c r="B60" s="251"/>
      <c r="C60" s="251"/>
      <c r="D60" s="251"/>
      <c r="E60" s="251"/>
      <c r="F60" s="251"/>
      <c r="G60" s="251"/>
      <c r="H60" s="251"/>
      <c r="I60" s="251"/>
      <c r="J60" s="251"/>
      <c r="K60" s="251"/>
      <c r="L60" s="251"/>
      <c r="M60" s="251"/>
      <c r="N60" s="251"/>
      <c r="AC60" s="251"/>
      <c r="AD60" s="251"/>
      <c r="AE60" s="251"/>
      <c r="AF60" s="251"/>
      <c r="AG60" s="251"/>
      <c r="AH60" s="251"/>
      <c r="AI60" s="251"/>
      <c r="AJ60" s="251"/>
      <c r="AK60" s="251"/>
      <c r="AL60" s="251"/>
      <c r="AM60" s="251"/>
      <c r="AN60" s="251"/>
      <c r="AO60" s="251"/>
      <c r="AP60" s="251"/>
      <c r="AQ60" s="251"/>
      <c r="AR60" s="251"/>
      <c r="AS60" s="251"/>
      <c r="AT60" s="251"/>
      <c r="AU60" s="251"/>
      <c r="AV60" s="251"/>
      <c r="AW60" s="251"/>
      <c r="AX60" s="251"/>
      <c r="AY60" s="251"/>
      <c r="AZ60" s="251"/>
      <c r="BA60" s="251"/>
      <c r="BB60" s="251"/>
      <c r="BC60" s="251"/>
      <c r="BD60" s="251"/>
      <c r="BE60" s="251"/>
      <c r="BF60" s="251"/>
      <c r="BG60" s="251"/>
      <c r="BH60" s="251"/>
      <c r="BI60" s="251"/>
      <c r="BJ60" s="251"/>
      <c r="BK60" s="251"/>
      <c r="BL60" s="251"/>
      <c r="BM60" s="251"/>
      <c r="BN60" s="251"/>
      <c r="BO60" s="251"/>
      <c r="BP60" s="251"/>
      <c r="BQ60" s="251"/>
      <c r="BR60" s="251"/>
      <c r="BS60" s="251"/>
      <c r="BT60" s="251"/>
      <c r="BU60" s="251"/>
      <c r="BV60" s="251"/>
      <c r="BW60" s="251"/>
      <c r="BX60" s="251"/>
      <c r="BY60" s="251"/>
      <c r="BZ60" s="251"/>
      <c r="CA60" s="251"/>
      <c r="CB60" s="251"/>
      <c r="CC60" s="251"/>
      <c r="CD60" s="251"/>
      <c r="CE60" s="251"/>
      <c r="CF60" s="251"/>
      <c r="CG60" s="251"/>
      <c r="CH60" s="251"/>
      <c r="CI60" s="251"/>
      <c r="CJ60" s="251"/>
      <c r="CK60" s="251"/>
      <c r="CL60" s="251"/>
      <c r="CM60" s="251"/>
      <c r="CN60" s="251"/>
      <c r="CO60" s="251"/>
      <c r="CP60" s="251"/>
      <c r="CQ60" s="251"/>
      <c r="CR60" s="251"/>
      <c r="CS60" s="251"/>
      <c r="CT60" s="251"/>
      <c r="CU60" s="251"/>
      <c r="CV60" s="251"/>
      <c r="CW60" s="251"/>
      <c r="CX60" s="251"/>
      <c r="CY60" s="251"/>
      <c r="CZ60" s="251"/>
      <c r="DA60" s="251"/>
      <c r="DB60" s="251"/>
      <c r="DC60" s="251"/>
      <c r="DD60" s="251"/>
      <c r="DE60" s="251"/>
      <c r="DF60" s="251"/>
      <c r="DG60" s="251"/>
      <c r="DH60" s="251"/>
      <c r="DI60" s="251"/>
      <c r="DJ60" s="251"/>
      <c r="DK60" s="251"/>
      <c r="DL60" s="251"/>
      <c r="DM60" s="251"/>
      <c r="DN60" s="251"/>
      <c r="DO60" s="251"/>
      <c r="DP60" s="251"/>
      <c r="DQ60" s="251"/>
      <c r="DR60" s="251"/>
      <c r="DS60" s="251"/>
      <c r="DT60" s="251"/>
      <c r="DU60" s="251"/>
      <c r="DV60" s="251"/>
      <c r="DW60" s="251"/>
      <c r="DX60" s="251"/>
      <c r="DY60" s="251"/>
      <c r="DZ60" s="251"/>
      <c r="EA60" s="251"/>
      <c r="EB60" s="251"/>
      <c r="EC60" s="251"/>
      <c r="ED60" s="251"/>
      <c r="EE60" s="251"/>
      <c r="EF60" s="251"/>
      <c r="EG60" s="251"/>
      <c r="EH60" s="251"/>
      <c r="EI60" s="251"/>
      <c r="EJ60" s="251"/>
      <c r="EK60" s="251"/>
      <c r="EL60" s="251"/>
      <c r="EM60" s="251"/>
      <c r="EN60" s="251"/>
      <c r="EO60" s="251"/>
      <c r="EP60" s="251"/>
      <c r="EQ60" s="251"/>
      <c r="ER60" s="251"/>
      <c r="ES60" s="251"/>
      <c r="ET60" s="251"/>
      <c r="EU60" s="251"/>
      <c r="EV60" s="251"/>
      <c r="EW60" s="251"/>
      <c r="EX60" s="251"/>
      <c r="EY60" s="251"/>
      <c r="EZ60" s="251"/>
      <c r="FA60" s="251"/>
      <c r="FB60" s="251"/>
      <c r="FC60" s="251"/>
      <c r="FD60" s="251"/>
      <c r="FE60" s="251"/>
      <c r="FF60" s="251"/>
      <c r="FG60" s="251"/>
      <c r="FH60" s="251"/>
      <c r="FI60" s="251"/>
      <c r="FJ60" s="251"/>
      <c r="FK60" s="251"/>
      <c r="FL60" s="251"/>
      <c r="FM60" s="251"/>
      <c r="FN60" s="251"/>
      <c r="FO60" s="251"/>
      <c r="FP60" s="251"/>
      <c r="FQ60" s="251"/>
      <c r="FR60" s="251"/>
      <c r="FS60" s="251"/>
      <c r="FT60" s="251"/>
      <c r="FU60" s="251"/>
      <c r="FV60" s="251"/>
      <c r="FW60" s="251"/>
      <c r="FX60" s="251"/>
      <c r="FY60" s="251"/>
      <c r="FZ60" s="251"/>
      <c r="GA60" s="251"/>
      <c r="GB60" s="251"/>
      <c r="GC60" s="251"/>
      <c r="GD60" s="251"/>
      <c r="GE60" s="251"/>
      <c r="GF60" s="251"/>
      <c r="GG60" s="251"/>
      <c r="GH60" s="251"/>
      <c r="GI60" s="251"/>
      <c r="GJ60" s="251"/>
      <c r="GK60" s="251"/>
      <c r="GL60" s="251"/>
      <c r="GM60" s="251"/>
      <c r="GN60" s="251"/>
      <c r="GO60" s="251"/>
      <c r="GP60" s="251"/>
      <c r="GQ60" s="251"/>
      <c r="GR60" s="251"/>
      <c r="GS60" s="251"/>
      <c r="GT60" s="251"/>
      <c r="GU60" s="251"/>
      <c r="GV60" s="251"/>
      <c r="GW60" s="251"/>
      <c r="GX60" s="251"/>
      <c r="GY60" s="251"/>
      <c r="GZ60" s="251"/>
      <c r="HA60" s="251"/>
      <c r="HB60" s="251"/>
      <c r="HC60" s="251"/>
      <c r="HD60" s="251"/>
      <c r="HE60" s="251"/>
      <c r="HF60" s="251"/>
      <c r="HG60" s="251"/>
      <c r="HH60" s="251"/>
      <c r="HI60" s="251"/>
      <c r="HJ60" s="251"/>
      <c r="HK60" s="251"/>
      <c r="HL60" s="251"/>
      <c r="HM60" s="251"/>
      <c r="HN60" s="251"/>
      <c r="HO60" s="251"/>
      <c r="HP60" s="251"/>
      <c r="HQ60" s="251"/>
      <c r="HR60" s="251"/>
      <c r="HS60" s="251"/>
      <c r="HT60" s="251"/>
      <c r="HU60" s="251"/>
      <c r="HV60" s="251"/>
      <c r="HW60" s="251"/>
      <c r="HX60" s="251"/>
      <c r="HY60" s="251"/>
      <c r="HZ60" s="251"/>
      <c r="IA60" s="251"/>
      <c r="IB60" s="251"/>
      <c r="IC60" s="251"/>
      <c r="ID60" s="251"/>
      <c r="IE60" s="251"/>
      <c r="IF60" s="251"/>
      <c r="IG60" s="251"/>
      <c r="IH60" s="251"/>
      <c r="II60" s="251"/>
      <c r="IJ60" s="251"/>
      <c r="IK60" s="251"/>
      <c r="IL60" s="251"/>
      <c r="IM60" s="251"/>
      <c r="IN60" s="251"/>
      <c r="IO60" s="251"/>
      <c r="IP60" s="251"/>
      <c r="IQ60" s="251"/>
      <c r="IR60" s="251"/>
      <c r="IS60" s="251"/>
      <c r="IT60" s="251"/>
      <c r="IU60" s="251"/>
      <c r="IV60" s="251"/>
    </row>
    <row r="61" spans="2:256" x14ac:dyDescent="0.2">
      <c r="B61" s="251"/>
      <c r="C61" s="251"/>
      <c r="D61" s="251"/>
      <c r="E61" s="251"/>
      <c r="F61" s="251"/>
      <c r="G61" s="251"/>
      <c r="H61" s="251"/>
      <c r="I61" s="251"/>
      <c r="J61" s="251"/>
      <c r="K61" s="251"/>
      <c r="L61" s="251"/>
      <c r="M61" s="251"/>
      <c r="N61" s="251"/>
      <c r="AC61" s="251"/>
      <c r="AD61" s="251"/>
      <c r="AE61" s="251"/>
      <c r="AF61" s="251"/>
      <c r="AG61" s="251"/>
      <c r="AH61" s="251"/>
      <c r="AI61" s="251"/>
      <c r="AJ61" s="251"/>
      <c r="AK61" s="251"/>
      <c r="AL61" s="251"/>
      <c r="AM61" s="251"/>
      <c r="AN61" s="251"/>
      <c r="AO61" s="251"/>
      <c r="AP61" s="251"/>
      <c r="AQ61" s="251"/>
      <c r="AR61" s="251"/>
      <c r="AS61" s="251"/>
      <c r="AT61" s="251"/>
      <c r="AU61" s="251"/>
      <c r="AV61" s="251"/>
      <c r="AW61" s="251"/>
      <c r="AX61" s="251"/>
      <c r="AY61" s="251"/>
      <c r="AZ61" s="251"/>
      <c r="BA61" s="251"/>
      <c r="BB61" s="251"/>
      <c r="BC61" s="251"/>
      <c r="BD61" s="251"/>
      <c r="BE61" s="251"/>
      <c r="BF61" s="251"/>
      <c r="BG61" s="251"/>
      <c r="BH61" s="251"/>
      <c r="BI61" s="251"/>
      <c r="BJ61" s="251"/>
      <c r="BK61" s="251"/>
      <c r="BL61" s="251"/>
      <c r="BM61" s="251"/>
      <c r="BN61" s="251"/>
      <c r="BO61" s="251"/>
      <c r="BP61" s="251"/>
      <c r="BQ61" s="251"/>
      <c r="BR61" s="251"/>
      <c r="BS61" s="251"/>
      <c r="BT61" s="251"/>
      <c r="BU61" s="251"/>
      <c r="BV61" s="251"/>
      <c r="BW61" s="251"/>
      <c r="BX61" s="251"/>
      <c r="BY61" s="251"/>
      <c r="BZ61" s="251"/>
      <c r="CA61" s="251"/>
      <c r="CB61" s="251"/>
      <c r="CC61" s="251"/>
      <c r="CD61" s="251"/>
      <c r="CE61" s="251"/>
      <c r="CF61" s="251"/>
      <c r="CG61" s="251"/>
      <c r="CH61" s="251"/>
      <c r="CI61" s="251"/>
      <c r="CJ61" s="251"/>
      <c r="CK61" s="251"/>
      <c r="CL61" s="251"/>
      <c r="CM61" s="251"/>
      <c r="CN61" s="251"/>
      <c r="CO61" s="251"/>
      <c r="CP61" s="251"/>
      <c r="CQ61" s="251"/>
      <c r="CR61" s="251"/>
      <c r="CS61" s="251"/>
      <c r="CT61" s="251"/>
      <c r="CU61" s="251"/>
      <c r="CV61" s="251"/>
      <c r="CW61" s="251"/>
      <c r="CX61" s="251"/>
      <c r="CY61" s="251"/>
      <c r="CZ61" s="251"/>
      <c r="DA61" s="251"/>
      <c r="DB61" s="251"/>
      <c r="DC61" s="251"/>
      <c r="DD61" s="251"/>
      <c r="DE61" s="251"/>
      <c r="DF61" s="251"/>
      <c r="DG61" s="251"/>
      <c r="DH61" s="251"/>
      <c r="DI61" s="251"/>
      <c r="DJ61" s="251"/>
      <c r="DK61" s="251"/>
      <c r="DL61" s="251"/>
      <c r="DM61" s="251"/>
      <c r="DN61" s="251"/>
      <c r="DO61" s="251"/>
      <c r="DP61" s="251"/>
      <c r="DQ61" s="251"/>
      <c r="DR61" s="251"/>
      <c r="DS61" s="251"/>
      <c r="DT61" s="251"/>
      <c r="DU61" s="251"/>
      <c r="DV61" s="251"/>
      <c r="DW61" s="251"/>
      <c r="DX61" s="251"/>
      <c r="DY61" s="251"/>
      <c r="DZ61" s="251"/>
      <c r="EA61" s="251"/>
      <c r="EB61" s="251"/>
      <c r="EC61" s="251"/>
      <c r="ED61" s="251"/>
      <c r="EE61" s="251"/>
      <c r="EF61" s="251"/>
      <c r="EG61" s="251"/>
      <c r="EH61" s="251"/>
      <c r="EI61" s="251"/>
      <c r="EJ61" s="251"/>
      <c r="EK61" s="251"/>
      <c r="EL61" s="251"/>
      <c r="EM61" s="251"/>
      <c r="EN61" s="251"/>
      <c r="EO61" s="251"/>
      <c r="EP61" s="251"/>
      <c r="EQ61" s="251"/>
      <c r="ER61" s="251"/>
      <c r="ES61" s="251"/>
      <c r="ET61" s="251"/>
      <c r="EU61" s="251"/>
      <c r="EV61" s="251"/>
      <c r="EW61" s="251"/>
      <c r="EX61" s="251"/>
      <c r="EY61" s="251"/>
      <c r="EZ61" s="251"/>
      <c r="FA61" s="251"/>
      <c r="FB61" s="251"/>
      <c r="FC61" s="251"/>
      <c r="FD61" s="251"/>
      <c r="FE61" s="251"/>
      <c r="FF61" s="251"/>
      <c r="FG61" s="251"/>
      <c r="FH61" s="251"/>
      <c r="FI61" s="251"/>
      <c r="FJ61" s="251"/>
      <c r="FK61" s="251"/>
      <c r="FL61" s="251"/>
      <c r="FM61" s="251"/>
      <c r="FN61" s="251"/>
      <c r="FO61" s="251"/>
      <c r="FP61" s="251"/>
      <c r="FQ61" s="251"/>
      <c r="FR61" s="251"/>
      <c r="FS61" s="251"/>
      <c r="FT61" s="251"/>
      <c r="FU61" s="251"/>
      <c r="FV61" s="251"/>
      <c r="FW61" s="251"/>
      <c r="FX61" s="251"/>
      <c r="FY61" s="251"/>
      <c r="FZ61" s="251"/>
      <c r="GA61" s="251"/>
      <c r="GB61" s="251"/>
      <c r="GC61" s="251"/>
      <c r="GD61" s="251"/>
      <c r="GE61" s="251"/>
      <c r="GF61" s="251"/>
      <c r="GG61" s="251"/>
      <c r="GH61" s="251"/>
      <c r="GI61" s="251"/>
      <c r="GJ61" s="251"/>
      <c r="GK61" s="251"/>
      <c r="GL61" s="251"/>
      <c r="GM61" s="251"/>
      <c r="GN61" s="251"/>
      <c r="GO61" s="251"/>
      <c r="GP61" s="251"/>
      <c r="GQ61" s="251"/>
      <c r="GR61" s="251"/>
      <c r="GS61" s="251"/>
      <c r="GT61" s="251"/>
      <c r="GU61" s="251"/>
      <c r="GV61" s="251"/>
      <c r="GW61" s="251"/>
      <c r="GX61" s="251"/>
      <c r="GY61" s="251"/>
      <c r="GZ61" s="251"/>
      <c r="HA61" s="251"/>
      <c r="HB61" s="251"/>
      <c r="HC61" s="251"/>
      <c r="HD61" s="251"/>
      <c r="HE61" s="251"/>
      <c r="HF61" s="251"/>
      <c r="HG61" s="251"/>
      <c r="HH61" s="251"/>
      <c r="HI61" s="251"/>
      <c r="HJ61" s="251"/>
      <c r="HK61" s="251"/>
      <c r="HL61" s="251"/>
      <c r="HM61" s="251"/>
      <c r="HN61" s="251"/>
      <c r="HO61" s="251"/>
      <c r="HP61" s="251"/>
      <c r="HQ61" s="251"/>
      <c r="HR61" s="251"/>
      <c r="HS61" s="251"/>
      <c r="HT61" s="251"/>
      <c r="HU61" s="251"/>
      <c r="HV61" s="251"/>
      <c r="HW61" s="251"/>
      <c r="HX61" s="251"/>
      <c r="HY61" s="251"/>
      <c r="HZ61" s="251"/>
      <c r="IA61" s="251"/>
      <c r="IB61" s="251"/>
      <c r="IC61" s="251"/>
      <c r="ID61" s="251"/>
      <c r="IE61" s="251"/>
      <c r="IF61" s="251"/>
      <c r="IG61" s="251"/>
      <c r="IH61" s="251"/>
      <c r="II61" s="251"/>
      <c r="IJ61" s="251"/>
      <c r="IK61" s="251"/>
      <c r="IL61" s="251"/>
      <c r="IM61" s="251"/>
      <c r="IN61" s="251"/>
      <c r="IO61" s="251"/>
      <c r="IP61" s="251"/>
      <c r="IQ61" s="251"/>
      <c r="IR61" s="251"/>
      <c r="IS61" s="251"/>
      <c r="IT61" s="251"/>
      <c r="IU61" s="251"/>
      <c r="IV61" s="251"/>
    </row>
    <row r="62" spans="2:256" x14ac:dyDescent="0.2">
      <c r="B62" s="251"/>
      <c r="C62" s="251"/>
      <c r="D62" s="251"/>
      <c r="E62" s="251"/>
      <c r="F62" s="251"/>
      <c r="G62" s="251"/>
      <c r="H62" s="251"/>
      <c r="I62" s="251"/>
      <c r="J62" s="251"/>
      <c r="K62" s="251"/>
      <c r="L62" s="251"/>
      <c r="M62" s="251"/>
      <c r="N62" s="251"/>
      <c r="AC62" s="251"/>
      <c r="AD62" s="251"/>
      <c r="AE62" s="251"/>
      <c r="AF62" s="251"/>
      <c r="AG62" s="251"/>
      <c r="AH62" s="251"/>
      <c r="AI62" s="251"/>
      <c r="AJ62" s="251"/>
      <c r="AK62" s="251"/>
      <c r="AL62" s="251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251"/>
      <c r="AX62" s="251"/>
      <c r="AY62" s="251"/>
      <c r="AZ62" s="251"/>
      <c r="BA62" s="251"/>
      <c r="BB62" s="251"/>
      <c r="BC62" s="251"/>
      <c r="BD62" s="251"/>
      <c r="BE62" s="251"/>
      <c r="BF62" s="251"/>
      <c r="BG62" s="251"/>
      <c r="BH62" s="251"/>
      <c r="BI62" s="251"/>
      <c r="BJ62" s="251"/>
      <c r="BK62" s="251"/>
      <c r="BL62" s="251"/>
      <c r="BM62" s="251"/>
      <c r="BN62" s="251"/>
      <c r="BO62" s="251"/>
      <c r="BP62" s="251"/>
      <c r="BQ62" s="251"/>
      <c r="BR62" s="251"/>
      <c r="BS62" s="251"/>
      <c r="BT62" s="251"/>
      <c r="BU62" s="251"/>
      <c r="BV62" s="251"/>
      <c r="BW62" s="251"/>
      <c r="BX62" s="251"/>
      <c r="BY62" s="251"/>
      <c r="BZ62" s="251"/>
      <c r="CA62" s="251"/>
      <c r="CB62" s="251"/>
      <c r="CC62" s="251"/>
      <c r="CD62" s="251"/>
      <c r="CE62" s="251"/>
      <c r="CF62" s="251"/>
      <c r="CG62" s="251"/>
      <c r="CH62" s="251"/>
      <c r="CI62" s="251"/>
      <c r="CJ62" s="251"/>
      <c r="CK62" s="251"/>
      <c r="CL62" s="251"/>
      <c r="CM62" s="251"/>
      <c r="CN62" s="251"/>
      <c r="CO62" s="251"/>
      <c r="CP62" s="251"/>
      <c r="CQ62" s="251"/>
      <c r="CR62" s="251"/>
      <c r="CS62" s="251"/>
      <c r="CT62" s="251"/>
      <c r="CU62" s="251"/>
      <c r="CV62" s="251"/>
      <c r="CW62" s="251"/>
      <c r="CX62" s="251"/>
      <c r="CY62" s="251"/>
      <c r="CZ62" s="251"/>
      <c r="DA62" s="251"/>
      <c r="DB62" s="251"/>
      <c r="DC62" s="251"/>
      <c r="DD62" s="251"/>
      <c r="DE62" s="251"/>
      <c r="DF62" s="251"/>
      <c r="DG62" s="251"/>
      <c r="DH62" s="251"/>
      <c r="DI62" s="251"/>
      <c r="DJ62" s="251"/>
      <c r="DK62" s="251"/>
      <c r="DL62" s="251"/>
      <c r="DM62" s="251"/>
      <c r="DN62" s="251"/>
      <c r="DO62" s="251"/>
      <c r="DP62" s="251"/>
      <c r="DQ62" s="251"/>
      <c r="DR62" s="251"/>
      <c r="DS62" s="251"/>
      <c r="DT62" s="251"/>
      <c r="DU62" s="251"/>
      <c r="DV62" s="251"/>
      <c r="DW62" s="251"/>
      <c r="DX62" s="251"/>
      <c r="DY62" s="251"/>
      <c r="DZ62" s="251"/>
      <c r="EA62" s="251"/>
      <c r="EB62" s="251"/>
      <c r="EC62" s="251"/>
      <c r="ED62" s="251"/>
      <c r="EE62" s="251"/>
      <c r="EF62" s="251"/>
      <c r="EG62" s="251"/>
      <c r="EH62" s="251"/>
      <c r="EI62" s="251"/>
      <c r="EJ62" s="251"/>
      <c r="EK62" s="251"/>
      <c r="EL62" s="251"/>
      <c r="EM62" s="251"/>
      <c r="EN62" s="251"/>
      <c r="EO62" s="251"/>
      <c r="EP62" s="251"/>
      <c r="EQ62" s="251"/>
      <c r="ER62" s="251"/>
      <c r="ES62" s="251"/>
      <c r="ET62" s="251"/>
      <c r="EU62" s="251"/>
      <c r="EV62" s="251"/>
      <c r="EW62" s="251"/>
      <c r="EX62" s="251"/>
      <c r="EY62" s="251"/>
      <c r="EZ62" s="251"/>
      <c r="FA62" s="251"/>
      <c r="FB62" s="251"/>
      <c r="FC62" s="251"/>
      <c r="FD62" s="251"/>
      <c r="FE62" s="251"/>
      <c r="FF62" s="251"/>
      <c r="FG62" s="251"/>
      <c r="FH62" s="251"/>
      <c r="FI62" s="251"/>
      <c r="FJ62" s="251"/>
      <c r="FK62" s="251"/>
      <c r="FL62" s="251"/>
      <c r="FM62" s="251"/>
      <c r="FN62" s="251"/>
      <c r="FO62" s="251"/>
      <c r="FP62" s="251"/>
      <c r="FQ62" s="251"/>
      <c r="FR62" s="251"/>
      <c r="FS62" s="251"/>
      <c r="FT62" s="251"/>
      <c r="FU62" s="251"/>
      <c r="FV62" s="251"/>
      <c r="FW62" s="251"/>
      <c r="FX62" s="251"/>
      <c r="FY62" s="251"/>
      <c r="FZ62" s="251"/>
      <c r="GA62" s="251"/>
      <c r="GB62" s="251"/>
      <c r="GC62" s="251"/>
      <c r="GD62" s="251"/>
      <c r="GE62" s="251"/>
      <c r="GF62" s="251"/>
      <c r="GG62" s="251"/>
      <c r="GH62" s="251"/>
      <c r="GI62" s="251"/>
      <c r="GJ62" s="251"/>
      <c r="GK62" s="251"/>
      <c r="GL62" s="251"/>
      <c r="GM62" s="251"/>
      <c r="GN62" s="251"/>
      <c r="GO62" s="251"/>
      <c r="GP62" s="251"/>
      <c r="GQ62" s="251"/>
      <c r="GR62" s="251"/>
      <c r="GS62" s="251"/>
      <c r="GT62" s="251"/>
      <c r="GU62" s="251"/>
      <c r="GV62" s="251"/>
      <c r="GW62" s="251"/>
      <c r="GX62" s="251"/>
      <c r="GY62" s="251"/>
      <c r="GZ62" s="251"/>
      <c r="HA62" s="251"/>
      <c r="HB62" s="251"/>
      <c r="HC62" s="251"/>
      <c r="HD62" s="251"/>
      <c r="HE62" s="251"/>
      <c r="HF62" s="251"/>
      <c r="HG62" s="251"/>
      <c r="HH62" s="251"/>
      <c r="HI62" s="251"/>
      <c r="HJ62" s="251"/>
      <c r="HK62" s="251"/>
      <c r="HL62" s="251"/>
      <c r="HM62" s="251"/>
      <c r="HN62" s="251"/>
      <c r="HO62" s="251"/>
      <c r="HP62" s="251"/>
      <c r="HQ62" s="251"/>
      <c r="HR62" s="251"/>
      <c r="HS62" s="251"/>
      <c r="HT62" s="251"/>
      <c r="HU62" s="251"/>
      <c r="HV62" s="251"/>
      <c r="HW62" s="251"/>
      <c r="HX62" s="251"/>
      <c r="HY62" s="251"/>
      <c r="HZ62" s="251"/>
      <c r="IA62" s="251"/>
      <c r="IB62" s="251"/>
      <c r="IC62" s="251"/>
      <c r="ID62" s="251"/>
      <c r="IE62" s="251"/>
      <c r="IF62" s="251"/>
      <c r="IG62" s="251"/>
      <c r="IH62" s="251"/>
      <c r="II62" s="251"/>
      <c r="IJ62" s="251"/>
      <c r="IK62" s="251"/>
      <c r="IL62" s="251"/>
      <c r="IM62" s="251"/>
      <c r="IN62" s="251"/>
      <c r="IO62" s="251"/>
      <c r="IP62" s="251"/>
      <c r="IQ62" s="251"/>
      <c r="IR62" s="251"/>
      <c r="IS62" s="251"/>
      <c r="IT62" s="251"/>
      <c r="IU62" s="251"/>
      <c r="IV62" s="251"/>
    </row>
    <row r="63" spans="2:256" x14ac:dyDescent="0.2">
      <c r="B63" s="251"/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251"/>
      <c r="N63" s="251"/>
      <c r="AC63" s="251"/>
      <c r="AD63" s="251"/>
      <c r="AE63" s="251"/>
      <c r="AF63" s="251"/>
      <c r="AG63" s="251"/>
      <c r="AH63" s="251"/>
      <c r="AI63" s="251"/>
      <c r="AJ63" s="251"/>
      <c r="AK63" s="251"/>
      <c r="AL63" s="251"/>
      <c r="AM63" s="251"/>
      <c r="AN63" s="251"/>
      <c r="AO63" s="251"/>
      <c r="AP63" s="251"/>
      <c r="AQ63" s="251"/>
      <c r="AR63" s="251"/>
      <c r="AS63" s="251"/>
      <c r="AT63" s="251"/>
      <c r="AU63" s="251"/>
      <c r="AV63" s="251"/>
      <c r="AW63" s="251"/>
      <c r="AX63" s="251"/>
      <c r="AY63" s="251"/>
      <c r="AZ63" s="251"/>
      <c r="BA63" s="251"/>
      <c r="BB63" s="251"/>
      <c r="BC63" s="251"/>
      <c r="BD63" s="251"/>
      <c r="BE63" s="251"/>
      <c r="BF63" s="251"/>
      <c r="BG63" s="251"/>
      <c r="BH63" s="251"/>
      <c r="BI63" s="251"/>
      <c r="BJ63" s="251"/>
      <c r="BK63" s="251"/>
      <c r="BL63" s="251"/>
      <c r="BM63" s="251"/>
      <c r="BN63" s="251"/>
      <c r="BO63" s="251"/>
      <c r="BP63" s="251"/>
      <c r="BQ63" s="251"/>
      <c r="BR63" s="251"/>
      <c r="BS63" s="251"/>
      <c r="BT63" s="251"/>
      <c r="BU63" s="251"/>
      <c r="BV63" s="251"/>
      <c r="BW63" s="251"/>
      <c r="BX63" s="251"/>
      <c r="BY63" s="251"/>
      <c r="BZ63" s="251"/>
      <c r="CA63" s="251"/>
      <c r="CB63" s="251"/>
      <c r="CC63" s="251"/>
      <c r="CD63" s="251"/>
      <c r="CE63" s="251"/>
      <c r="CF63" s="251"/>
      <c r="CG63" s="251"/>
      <c r="CH63" s="251"/>
      <c r="CI63" s="251"/>
      <c r="CJ63" s="251"/>
      <c r="CK63" s="251"/>
      <c r="CL63" s="251"/>
      <c r="CM63" s="251"/>
      <c r="CN63" s="251"/>
      <c r="CO63" s="251"/>
      <c r="CP63" s="251"/>
      <c r="CQ63" s="251"/>
      <c r="CR63" s="251"/>
      <c r="CS63" s="251"/>
      <c r="CT63" s="251"/>
      <c r="CU63" s="251"/>
      <c r="CV63" s="251"/>
      <c r="CW63" s="251"/>
      <c r="CX63" s="251"/>
      <c r="CY63" s="251"/>
      <c r="CZ63" s="251"/>
      <c r="DA63" s="251"/>
      <c r="DB63" s="251"/>
      <c r="DC63" s="251"/>
      <c r="DD63" s="251"/>
      <c r="DE63" s="251"/>
      <c r="DF63" s="251"/>
      <c r="DG63" s="251"/>
      <c r="DH63" s="251"/>
      <c r="DI63" s="251"/>
      <c r="DJ63" s="251"/>
      <c r="DK63" s="251"/>
      <c r="DL63" s="251"/>
      <c r="DM63" s="251"/>
      <c r="DN63" s="251"/>
      <c r="DO63" s="251"/>
      <c r="DP63" s="251"/>
      <c r="DQ63" s="251"/>
      <c r="DR63" s="251"/>
      <c r="DS63" s="251"/>
      <c r="DT63" s="251"/>
      <c r="DU63" s="251"/>
      <c r="DV63" s="251"/>
      <c r="DW63" s="251"/>
      <c r="DX63" s="251"/>
      <c r="DY63" s="251"/>
      <c r="DZ63" s="251"/>
      <c r="EA63" s="251"/>
      <c r="EB63" s="251"/>
      <c r="EC63" s="251"/>
      <c r="ED63" s="251"/>
      <c r="EE63" s="251"/>
      <c r="EF63" s="251"/>
      <c r="EG63" s="251"/>
      <c r="EH63" s="251"/>
      <c r="EI63" s="251"/>
      <c r="EJ63" s="251"/>
      <c r="EK63" s="251"/>
      <c r="EL63" s="251"/>
      <c r="EM63" s="251"/>
      <c r="EN63" s="251"/>
      <c r="EO63" s="251"/>
      <c r="EP63" s="251"/>
      <c r="EQ63" s="251"/>
      <c r="ER63" s="251"/>
      <c r="ES63" s="251"/>
      <c r="ET63" s="251"/>
      <c r="EU63" s="251"/>
      <c r="EV63" s="251"/>
      <c r="EW63" s="251"/>
      <c r="EX63" s="251"/>
      <c r="EY63" s="251"/>
      <c r="EZ63" s="251"/>
      <c r="FA63" s="251"/>
      <c r="FB63" s="251"/>
      <c r="FC63" s="251"/>
      <c r="FD63" s="251"/>
      <c r="FE63" s="251"/>
      <c r="FF63" s="251"/>
      <c r="FG63" s="251"/>
      <c r="FH63" s="251"/>
      <c r="FI63" s="251"/>
      <c r="FJ63" s="251"/>
      <c r="FK63" s="251"/>
      <c r="FL63" s="251"/>
      <c r="FM63" s="251"/>
      <c r="FN63" s="251"/>
      <c r="FO63" s="251"/>
      <c r="FP63" s="251"/>
      <c r="FQ63" s="251"/>
      <c r="FR63" s="251"/>
      <c r="FS63" s="251"/>
      <c r="FT63" s="251"/>
      <c r="FU63" s="251"/>
      <c r="FV63" s="251"/>
      <c r="FW63" s="251"/>
      <c r="FX63" s="251"/>
      <c r="FY63" s="251"/>
      <c r="FZ63" s="251"/>
      <c r="GA63" s="251"/>
      <c r="GB63" s="251"/>
      <c r="GC63" s="251"/>
      <c r="GD63" s="251"/>
      <c r="GE63" s="251"/>
      <c r="GF63" s="251"/>
      <c r="GG63" s="251"/>
      <c r="GH63" s="251"/>
      <c r="GI63" s="251"/>
      <c r="GJ63" s="251"/>
      <c r="GK63" s="251"/>
      <c r="GL63" s="251"/>
      <c r="GM63" s="251"/>
      <c r="GN63" s="251"/>
      <c r="GO63" s="251"/>
      <c r="GP63" s="251"/>
      <c r="GQ63" s="251"/>
      <c r="GR63" s="251"/>
      <c r="GS63" s="251"/>
      <c r="GT63" s="251"/>
      <c r="GU63" s="251"/>
      <c r="GV63" s="251"/>
      <c r="GW63" s="251"/>
      <c r="GX63" s="251"/>
      <c r="GY63" s="251"/>
      <c r="GZ63" s="251"/>
      <c r="HA63" s="251"/>
      <c r="HB63" s="251"/>
      <c r="HC63" s="251"/>
      <c r="HD63" s="251"/>
      <c r="HE63" s="251"/>
      <c r="HF63" s="251"/>
      <c r="HG63" s="251"/>
      <c r="HH63" s="251"/>
      <c r="HI63" s="251"/>
      <c r="HJ63" s="251"/>
      <c r="HK63" s="251"/>
      <c r="HL63" s="251"/>
      <c r="HM63" s="251"/>
      <c r="HN63" s="251"/>
      <c r="HO63" s="251"/>
      <c r="HP63" s="251"/>
      <c r="HQ63" s="251"/>
      <c r="HR63" s="251"/>
      <c r="HS63" s="251"/>
      <c r="HT63" s="251"/>
      <c r="HU63" s="251"/>
      <c r="HV63" s="251"/>
      <c r="HW63" s="251"/>
      <c r="HX63" s="251"/>
      <c r="HY63" s="251"/>
      <c r="HZ63" s="251"/>
      <c r="IA63" s="251"/>
      <c r="IB63" s="251"/>
      <c r="IC63" s="251"/>
      <c r="ID63" s="251"/>
      <c r="IE63" s="251"/>
      <c r="IF63" s="251"/>
      <c r="IG63" s="251"/>
      <c r="IH63" s="251"/>
      <c r="II63" s="251"/>
      <c r="IJ63" s="251"/>
      <c r="IK63" s="251"/>
      <c r="IL63" s="251"/>
      <c r="IM63" s="251"/>
      <c r="IN63" s="251"/>
      <c r="IO63" s="251"/>
      <c r="IP63" s="251"/>
      <c r="IQ63" s="251"/>
      <c r="IR63" s="251"/>
      <c r="IS63" s="251"/>
      <c r="IT63" s="251"/>
      <c r="IU63" s="251"/>
      <c r="IV63" s="251"/>
    </row>
    <row r="64" spans="2:256" x14ac:dyDescent="0.2">
      <c r="B64" s="251"/>
      <c r="C64" s="251"/>
      <c r="D64" s="251"/>
      <c r="E64" s="251"/>
      <c r="F64" s="251"/>
      <c r="G64" s="251"/>
      <c r="H64" s="251"/>
      <c r="I64" s="251"/>
      <c r="J64" s="251"/>
      <c r="K64" s="251"/>
      <c r="L64" s="251"/>
      <c r="M64" s="251"/>
      <c r="N64" s="251"/>
      <c r="AC64" s="251"/>
      <c r="AD64" s="251"/>
      <c r="AE64" s="251"/>
      <c r="AF64" s="251"/>
      <c r="AG64" s="251"/>
      <c r="AH64" s="251"/>
      <c r="AI64" s="251"/>
      <c r="AJ64" s="251"/>
      <c r="AK64" s="251"/>
      <c r="AL64" s="251"/>
      <c r="AM64" s="251"/>
      <c r="AN64" s="251"/>
      <c r="AO64" s="251"/>
      <c r="AP64" s="251"/>
      <c r="AQ64" s="251"/>
      <c r="AR64" s="251"/>
      <c r="AS64" s="251"/>
      <c r="AT64" s="251"/>
      <c r="AU64" s="251"/>
      <c r="AV64" s="251"/>
      <c r="AW64" s="251"/>
      <c r="AX64" s="251"/>
      <c r="AY64" s="251"/>
      <c r="AZ64" s="251"/>
      <c r="BA64" s="251"/>
      <c r="BB64" s="251"/>
      <c r="BC64" s="251"/>
      <c r="BD64" s="251"/>
      <c r="BE64" s="251"/>
      <c r="BF64" s="251"/>
      <c r="BG64" s="251"/>
      <c r="BH64" s="251"/>
      <c r="BI64" s="251"/>
      <c r="BJ64" s="251"/>
      <c r="BK64" s="251"/>
      <c r="BL64" s="251"/>
      <c r="BM64" s="251"/>
      <c r="BN64" s="251"/>
      <c r="BO64" s="251"/>
      <c r="BP64" s="251"/>
      <c r="BQ64" s="251"/>
      <c r="BR64" s="251"/>
      <c r="BS64" s="251"/>
      <c r="BT64" s="251"/>
      <c r="BU64" s="251"/>
      <c r="BV64" s="251"/>
      <c r="BW64" s="251"/>
      <c r="BX64" s="251"/>
      <c r="BY64" s="251"/>
      <c r="BZ64" s="251"/>
      <c r="CA64" s="251"/>
      <c r="CB64" s="251"/>
      <c r="CC64" s="251"/>
      <c r="CD64" s="251"/>
      <c r="CE64" s="251"/>
      <c r="CF64" s="251"/>
      <c r="CG64" s="251"/>
      <c r="CH64" s="251"/>
      <c r="CI64" s="251"/>
      <c r="CJ64" s="251"/>
      <c r="CK64" s="251"/>
      <c r="CL64" s="251"/>
      <c r="CM64" s="251"/>
      <c r="CN64" s="251"/>
      <c r="CO64" s="251"/>
      <c r="CP64" s="251"/>
      <c r="CQ64" s="251"/>
      <c r="CR64" s="251"/>
      <c r="CS64" s="251"/>
      <c r="CT64" s="251"/>
      <c r="CU64" s="251"/>
      <c r="CV64" s="251"/>
      <c r="CW64" s="251"/>
      <c r="CX64" s="251"/>
      <c r="CY64" s="251"/>
      <c r="CZ64" s="251"/>
      <c r="DA64" s="251"/>
      <c r="DB64" s="251"/>
      <c r="DC64" s="251"/>
      <c r="DD64" s="251"/>
      <c r="DE64" s="251"/>
      <c r="DF64" s="251"/>
      <c r="DG64" s="251"/>
      <c r="DH64" s="251"/>
      <c r="DI64" s="251"/>
      <c r="DJ64" s="251"/>
      <c r="DK64" s="251"/>
      <c r="DL64" s="251"/>
      <c r="DM64" s="251"/>
      <c r="DN64" s="251"/>
      <c r="DO64" s="251"/>
      <c r="DP64" s="251"/>
      <c r="DQ64" s="251"/>
      <c r="DR64" s="251"/>
      <c r="DS64" s="251"/>
      <c r="DT64" s="251"/>
      <c r="DU64" s="251"/>
      <c r="DV64" s="251"/>
      <c r="DW64" s="251"/>
      <c r="DX64" s="251"/>
      <c r="DY64" s="251"/>
      <c r="DZ64" s="251"/>
      <c r="EA64" s="251"/>
      <c r="EB64" s="251"/>
      <c r="EC64" s="251"/>
      <c r="ED64" s="251"/>
      <c r="EE64" s="251"/>
      <c r="EF64" s="251"/>
      <c r="EG64" s="251"/>
      <c r="EH64" s="251"/>
      <c r="EI64" s="251"/>
      <c r="EJ64" s="251"/>
      <c r="EK64" s="251"/>
      <c r="EL64" s="251"/>
      <c r="EM64" s="251"/>
      <c r="EN64" s="251"/>
      <c r="EO64" s="251"/>
      <c r="EP64" s="251"/>
      <c r="EQ64" s="251"/>
      <c r="ER64" s="251"/>
      <c r="ES64" s="251"/>
      <c r="ET64" s="251"/>
      <c r="EU64" s="251"/>
      <c r="EV64" s="251"/>
      <c r="EW64" s="251"/>
      <c r="EX64" s="251"/>
      <c r="EY64" s="251"/>
      <c r="EZ64" s="251"/>
      <c r="FA64" s="251"/>
      <c r="FB64" s="251"/>
      <c r="FC64" s="251"/>
      <c r="FD64" s="251"/>
      <c r="FE64" s="251"/>
      <c r="FF64" s="251"/>
      <c r="FG64" s="251"/>
      <c r="FH64" s="251"/>
      <c r="FI64" s="251"/>
      <c r="FJ64" s="251"/>
      <c r="FK64" s="251"/>
      <c r="FL64" s="251"/>
      <c r="FM64" s="251"/>
      <c r="FN64" s="251"/>
      <c r="FO64" s="251"/>
      <c r="FP64" s="251"/>
      <c r="FQ64" s="251"/>
      <c r="FR64" s="251"/>
      <c r="FS64" s="251"/>
      <c r="FT64" s="251"/>
      <c r="FU64" s="251"/>
      <c r="FV64" s="251"/>
      <c r="FW64" s="251"/>
      <c r="FX64" s="251"/>
      <c r="FY64" s="251"/>
      <c r="FZ64" s="251"/>
      <c r="GA64" s="251"/>
      <c r="GB64" s="251"/>
      <c r="GC64" s="251"/>
      <c r="GD64" s="251"/>
      <c r="GE64" s="251"/>
      <c r="GF64" s="251"/>
      <c r="GG64" s="251"/>
      <c r="GH64" s="251"/>
      <c r="GI64" s="251"/>
      <c r="GJ64" s="251"/>
      <c r="GK64" s="251"/>
      <c r="GL64" s="251"/>
      <c r="GM64" s="251"/>
      <c r="GN64" s="251"/>
      <c r="GO64" s="251"/>
      <c r="GP64" s="251"/>
      <c r="GQ64" s="251"/>
      <c r="GR64" s="251"/>
      <c r="GS64" s="251"/>
      <c r="GT64" s="251"/>
      <c r="GU64" s="251"/>
      <c r="GV64" s="251"/>
      <c r="GW64" s="251"/>
      <c r="GX64" s="251"/>
      <c r="GY64" s="251"/>
      <c r="GZ64" s="251"/>
      <c r="HA64" s="251"/>
      <c r="HB64" s="251"/>
      <c r="HC64" s="251"/>
      <c r="HD64" s="251"/>
      <c r="HE64" s="251"/>
      <c r="HF64" s="251"/>
      <c r="HG64" s="251"/>
      <c r="HH64" s="251"/>
      <c r="HI64" s="251"/>
      <c r="HJ64" s="251"/>
      <c r="HK64" s="251"/>
      <c r="HL64" s="251"/>
      <c r="HM64" s="251"/>
      <c r="HN64" s="251"/>
      <c r="HO64" s="251"/>
      <c r="HP64" s="251"/>
      <c r="HQ64" s="251"/>
      <c r="HR64" s="251"/>
      <c r="HS64" s="251"/>
      <c r="HT64" s="251"/>
      <c r="HU64" s="251"/>
      <c r="HV64" s="251"/>
      <c r="HW64" s="251"/>
      <c r="HX64" s="251"/>
      <c r="HY64" s="251"/>
      <c r="HZ64" s="251"/>
      <c r="IA64" s="251"/>
      <c r="IB64" s="251"/>
      <c r="IC64" s="251"/>
      <c r="ID64" s="251"/>
      <c r="IE64" s="251"/>
      <c r="IF64" s="251"/>
      <c r="IG64" s="251"/>
      <c r="IH64" s="251"/>
      <c r="II64" s="251"/>
      <c r="IJ64" s="251"/>
      <c r="IK64" s="251"/>
      <c r="IL64" s="251"/>
      <c r="IM64" s="251"/>
      <c r="IN64" s="251"/>
      <c r="IO64" s="251"/>
      <c r="IP64" s="251"/>
      <c r="IQ64" s="251"/>
      <c r="IR64" s="251"/>
      <c r="IS64" s="251"/>
      <c r="IT64" s="251"/>
      <c r="IU64" s="251"/>
      <c r="IV64" s="251"/>
    </row>
    <row r="65" spans="2:256" x14ac:dyDescent="0.2">
      <c r="B65" s="251"/>
      <c r="C65" s="251"/>
      <c r="D65" s="251"/>
      <c r="E65" s="251"/>
      <c r="F65" s="251"/>
      <c r="G65" s="251"/>
      <c r="H65" s="251"/>
      <c r="I65" s="251"/>
      <c r="J65" s="251"/>
      <c r="K65" s="251"/>
      <c r="L65" s="251"/>
      <c r="M65" s="251"/>
      <c r="N65" s="251"/>
      <c r="AC65" s="251"/>
      <c r="AD65" s="251"/>
      <c r="AE65" s="251"/>
      <c r="AF65" s="251"/>
      <c r="AG65" s="251"/>
      <c r="AH65" s="251"/>
      <c r="AI65" s="251"/>
      <c r="AJ65" s="251"/>
      <c r="AK65" s="251"/>
      <c r="AL65" s="251"/>
      <c r="AM65" s="251"/>
      <c r="AN65" s="251"/>
      <c r="AO65" s="251"/>
      <c r="AP65" s="251"/>
      <c r="AQ65" s="251"/>
      <c r="AR65" s="251"/>
      <c r="AS65" s="251"/>
      <c r="AT65" s="251"/>
      <c r="AU65" s="251"/>
      <c r="AV65" s="251"/>
      <c r="AW65" s="251"/>
      <c r="AX65" s="251"/>
      <c r="AY65" s="251"/>
      <c r="AZ65" s="251"/>
      <c r="BA65" s="251"/>
      <c r="BB65" s="251"/>
      <c r="BC65" s="251"/>
      <c r="BD65" s="251"/>
      <c r="BE65" s="251"/>
      <c r="BF65" s="251"/>
      <c r="BG65" s="251"/>
      <c r="BH65" s="251"/>
      <c r="BI65" s="251"/>
      <c r="BJ65" s="251"/>
      <c r="BK65" s="251"/>
      <c r="BL65" s="251"/>
      <c r="BM65" s="251"/>
      <c r="BN65" s="251"/>
      <c r="BO65" s="251"/>
      <c r="BP65" s="251"/>
      <c r="BQ65" s="251"/>
      <c r="BR65" s="251"/>
      <c r="BS65" s="251"/>
      <c r="BT65" s="251"/>
      <c r="BU65" s="251"/>
      <c r="BV65" s="251"/>
      <c r="BW65" s="251"/>
      <c r="BX65" s="251"/>
      <c r="BY65" s="251"/>
      <c r="BZ65" s="251"/>
      <c r="CA65" s="251"/>
      <c r="CB65" s="251"/>
      <c r="CC65" s="251"/>
      <c r="CD65" s="251"/>
      <c r="CE65" s="251"/>
      <c r="CF65" s="251"/>
      <c r="CG65" s="251"/>
      <c r="CH65" s="251"/>
      <c r="CI65" s="251"/>
      <c r="CJ65" s="251"/>
      <c r="CK65" s="251"/>
      <c r="CL65" s="251"/>
      <c r="CM65" s="251"/>
      <c r="CN65" s="251"/>
      <c r="CO65" s="251"/>
      <c r="CP65" s="251"/>
      <c r="CQ65" s="251"/>
      <c r="CR65" s="251"/>
      <c r="CS65" s="251"/>
      <c r="CT65" s="251"/>
      <c r="CU65" s="251"/>
      <c r="CV65" s="251"/>
      <c r="CW65" s="251"/>
      <c r="CX65" s="251"/>
      <c r="CY65" s="251"/>
      <c r="CZ65" s="251"/>
      <c r="DA65" s="251"/>
      <c r="DB65" s="251"/>
      <c r="DC65" s="251"/>
      <c r="DD65" s="251"/>
      <c r="DE65" s="251"/>
      <c r="DF65" s="251"/>
      <c r="DG65" s="251"/>
      <c r="DH65" s="251"/>
      <c r="DI65" s="251"/>
      <c r="DJ65" s="251"/>
      <c r="DK65" s="251"/>
      <c r="DL65" s="251"/>
      <c r="DM65" s="251"/>
      <c r="DN65" s="251"/>
      <c r="DO65" s="251"/>
      <c r="DP65" s="251"/>
      <c r="DQ65" s="251"/>
      <c r="DR65" s="251"/>
      <c r="DS65" s="251"/>
      <c r="DT65" s="251"/>
      <c r="DU65" s="251"/>
      <c r="DV65" s="251"/>
      <c r="DW65" s="251"/>
      <c r="DX65" s="251"/>
      <c r="DY65" s="251"/>
      <c r="DZ65" s="251"/>
      <c r="EA65" s="251"/>
      <c r="EB65" s="251"/>
      <c r="EC65" s="251"/>
      <c r="ED65" s="251"/>
      <c r="EE65" s="251"/>
      <c r="EF65" s="251"/>
      <c r="EG65" s="251"/>
      <c r="EH65" s="251"/>
      <c r="EI65" s="251"/>
      <c r="EJ65" s="251"/>
      <c r="EK65" s="251"/>
      <c r="EL65" s="251"/>
      <c r="EM65" s="251"/>
      <c r="EN65" s="251"/>
      <c r="EO65" s="251"/>
      <c r="EP65" s="251"/>
      <c r="EQ65" s="251"/>
      <c r="ER65" s="251"/>
      <c r="ES65" s="251"/>
      <c r="ET65" s="251"/>
      <c r="EU65" s="251"/>
      <c r="EV65" s="251"/>
      <c r="EW65" s="251"/>
      <c r="EX65" s="251"/>
      <c r="EY65" s="251"/>
      <c r="EZ65" s="251"/>
      <c r="FA65" s="251"/>
      <c r="FB65" s="251"/>
      <c r="FC65" s="251"/>
      <c r="FD65" s="251"/>
      <c r="FE65" s="251"/>
      <c r="FF65" s="251"/>
      <c r="FG65" s="251"/>
      <c r="FH65" s="251"/>
      <c r="FI65" s="251"/>
      <c r="FJ65" s="251"/>
      <c r="FK65" s="251"/>
      <c r="FL65" s="251"/>
      <c r="FM65" s="251"/>
      <c r="FN65" s="251"/>
      <c r="FO65" s="251"/>
      <c r="FP65" s="251"/>
      <c r="FQ65" s="251"/>
      <c r="FR65" s="251"/>
      <c r="FS65" s="251"/>
      <c r="FT65" s="251"/>
      <c r="FU65" s="251"/>
      <c r="FV65" s="251"/>
      <c r="FW65" s="251"/>
      <c r="FX65" s="251"/>
      <c r="FY65" s="251"/>
      <c r="FZ65" s="251"/>
      <c r="GA65" s="251"/>
      <c r="GB65" s="251"/>
      <c r="GC65" s="251"/>
      <c r="GD65" s="251"/>
      <c r="GE65" s="251"/>
      <c r="GF65" s="251"/>
      <c r="GG65" s="251"/>
      <c r="GH65" s="251"/>
      <c r="GI65" s="251"/>
      <c r="GJ65" s="251"/>
      <c r="GK65" s="251"/>
      <c r="GL65" s="251"/>
      <c r="GM65" s="251"/>
      <c r="GN65" s="251"/>
      <c r="GO65" s="251"/>
      <c r="GP65" s="251"/>
      <c r="GQ65" s="251"/>
      <c r="GR65" s="251"/>
      <c r="GS65" s="251"/>
      <c r="GT65" s="251"/>
      <c r="GU65" s="251"/>
      <c r="GV65" s="251"/>
      <c r="GW65" s="251"/>
      <c r="GX65" s="251"/>
      <c r="GY65" s="251"/>
      <c r="GZ65" s="251"/>
      <c r="HA65" s="251"/>
      <c r="HB65" s="251"/>
      <c r="HC65" s="251"/>
      <c r="HD65" s="251"/>
      <c r="HE65" s="251"/>
      <c r="HF65" s="251"/>
      <c r="HG65" s="251"/>
      <c r="HH65" s="251"/>
      <c r="HI65" s="251"/>
      <c r="HJ65" s="251"/>
      <c r="HK65" s="251"/>
      <c r="HL65" s="251"/>
      <c r="HM65" s="251"/>
      <c r="HN65" s="251"/>
      <c r="HO65" s="251"/>
      <c r="HP65" s="251"/>
      <c r="HQ65" s="251"/>
      <c r="HR65" s="251"/>
      <c r="HS65" s="251"/>
      <c r="HT65" s="251"/>
      <c r="HU65" s="251"/>
      <c r="HV65" s="251"/>
      <c r="HW65" s="251"/>
      <c r="HX65" s="251"/>
      <c r="HY65" s="251"/>
      <c r="HZ65" s="251"/>
      <c r="IA65" s="251"/>
      <c r="IB65" s="251"/>
      <c r="IC65" s="251"/>
      <c r="ID65" s="251"/>
      <c r="IE65" s="251"/>
      <c r="IF65" s="251"/>
      <c r="IG65" s="251"/>
      <c r="IH65" s="251"/>
      <c r="II65" s="251"/>
      <c r="IJ65" s="251"/>
      <c r="IK65" s="251"/>
      <c r="IL65" s="251"/>
      <c r="IM65" s="251"/>
      <c r="IN65" s="251"/>
      <c r="IO65" s="251"/>
      <c r="IP65" s="251"/>
      <c r="IQ65" s="251"/>
      <c r="IR65" s="251"/>
      <c r="IS65" s="251"/>
      <c r="IT65" s="251"/>
      <c r="IU65" s="251"/>
      <c r="IV65" s="251"/>
    </row>
    <row r="66" spans="2:256" x14ac:dyDescent="0.2">
      <c r="B66" s="251"/>
      <c r="C66" s="251"/>
      <c r="D66" s="251"/>
      <c r="E66" s="251"/>
      <c r="F66" s="251"/>
      <c r="G66" s="251"/>
      <c r="H66" s="251"/>
      <c r="I66" s="251"/>
      <c r="J66" s="251"/>
      <c r="K66" s="251"/>
      <c r="L66" s="251"/>
      <c r="M66" s="251"/>
      <c r="N66" s="251"/>
      <c r="AC66" s="251"/>
      <c r="AD66" s="251"/>
      <c r="AE66" s="251"/>
      <c r="AF66" s="251"/>
      <c r="AG66" s="251"/>
      <c r="AH66" s="251"/>
      <c r="AI66" s="251"/>
      <c r="AJ66" s="251"/>
      <c r="AK66" s="251"/>
      <c r="AL66" s="251"/>
      <c r="AM66" s="251"/>
      <c r="AN66" s="251"/>
      <c r="AO66" s="251"/>
      <c r="AP66" s="251"/>
      <c r="AQ66" s="251"/>
      <c r="AR66" s="251"/>
      <c r="AS66" s="251"/>
      <c r="AT66" s="251"/>
      <c r="AU66" s="251"/>
      <c r="AV66" s="251"/>
      <c r="AW66" s="251"/>
      <c r="AX66" s="251"/>
      <c r="AY66" s="251"/>
      <c r="AZ66" s="251"/>
      <c r="BA66" s="251"/>
      <c r="BB66" s="251"/>
      <c r="BC66" s="251"/>
      <c r="BD66" s="251"/>
      <c r="BE66" s="251"/>
      <c r="BF66" s="251"/>
      <c r="BG66" s="251"/>
      <c r="BH66" s="251"/>
      <c r="BI66" s="251"/>
      <c r="BJ66" s="251"/>
      <c r="BK66" s="251"/>
      <c r="BL66" s="251"/>
      <c r="BM66" s="251"/>
      <c r="BN66" s="251"/>
      <c r="BO66" s="251"/>
      <c r="BP66" s="251"/>
      <c r="BQ66" s="251"/>
      <c r="BR66" s="251"/>
      <c r="BS66" s="251"/>
      <c r="BT66" s="251"/>
      <c r="BU66" s="251"/>
      <c r="BV66" s="251"/>
      <c r="BW66" s="251"/>
      <c r="BX66" s="251"/>
      <c r="BY66" s="251"/>
      <c r="BZ66" s="251"/>
      <c r="CA66" s="251"/>
      <c r="CB66" s="251"/>
      <c r="CC66" s="251"/>
      <c r="CD66" s="251"/>
      <c r="CE66" s="251"/>
      <c r="CF66" s="251"/>
      <c r="CG66" s="251"/>
      <c r="CH66" s="251"/>
      <c r="CI66" s="251"/>
      <c r="CJ66" s="251"/>
      <c r="CK66" s="251"/>
      <c r="CL66" s="251"/>
      <c r="CM66" s="251"/>
      <c r="CN66" s="251"/>
      <c r="CO66" s="251"/>
      <c r="CP66" s="251"/>
      <c r="CQ66" s="251"/>
      <c r="CR66" s="251"/>
      <c r="CS66" s="251"/>
      <c r="CT66" s="251"/>
      <c r="CU66" s="251"/>
      <c r="CV66" s="251"/>
      <c r="CW66" s="251"/>
      <c r="CX66" s="251"/>
      <c r="CY66" s="251"/>
      <c r="CZ66" s="251"/>
      <c r="DA66" s="251"/>
      <c r="DB66" s="251"/>
      <c r="DC66" s="251"/>
      <c r="DD66" s="251"/>
      <c r="DE66" s="251"/>
      <c r="DF66" s="251"/>
      <c r="DG66" s="251"/>
      <c r="DH66" s="251"/>
      <c r="DI66" s="251"/>
      <c r="DJ66" s="251"/>
      <c r="DK66" s="251"/>
      <c r="DL66" s="251"/>
      <c r="DM66" s="251"/>
      <c r="DN66" s="251"/>
      <c r="DO66" s="251"/>
      <c r="DP66" s="251"/>
      <c r="DQ66" s="251"/>
      <c r="DR66" s="251"/>
      <c r="DS66" s="251"/>
      <c r="DT66" s="251"/>
      <c r="DU66" s="251"/>
      <c r="DV66" s="251"/>
      <c r="DW66" s="251"/>
      <c r="DX66" s="251"/>
      <c r="DY66" s="251"/>
      <c r="DZ66" s="251"/>
      <c r="EA66" s="251"/>
      <c r="EB66" s="251"/>
      <c r="EC66" s="251"/>
      <c r="ED66" s="251"/>
      <c r="EE66" s="251"/>
      <c r="EF66" s="251"/>
      <c r="EG66" s="251"/>
      <c r="EH66" s="251"/>
      <c r="EI66" s="251"/>
      <c r="EJ66" s="251"/>
      <c r="EK66" s="251"/>
      <c r="EL66" s="251"/>
      <c r="EM66" s="251"/>
      <c r="EN66" s="251"/>
      <c r="EO66" s="251"/>
      <c r="EP66" s="251"/>
      <c r="EQ66" s="251"/>
      <c r="ER66" s="251"/>
      <c r="ES66" s="251"/>
      <c r="ET66" s="251"/>
      <c r="EU66" s="251"/>
      <c r="EV66" s="251"/>
      <c r="EW66" s="251"/>
      <c r="EX66" s="251"/>
      <c r="EY66" s="251"/>
      <c r="EZ66" s="251"/>
      <c r="FA66" s="251"/>
      <c r="FB66" s="251"/>
      <c r="FC66" s="251"/>
      <c r="FD66" s="251"/>
      <c r="FE66" s="251"/>
      <c r="FF66" s="251"/>
      <c r="FG66" s="251"/>
      <c r="FH66" s="251"/>
      <c r="FI66" s="251"/>
      <c r="FJ66" s="251"/>
      <c r="FK66" s="251"/>
      <c r="FL66" s="251"/>
      <c r="FM66" s="251"/>
      <c r="FN66" s="251"/>
      <c r="FO66" s="251"/>
      <c r="FP66" s="251"/>
      <c r="FQ66" s="251"/>
      <c r="FR66" s="251"/>
      <c r="FS66" s="251"/>
      <c r="FT66" s="251"/>
      <c r="FU66" s="251"/>
      <c r="FV66" s="251"/>
      <c r="FW66" s="251"/>
      <c r="FX66" s="251"/>
      <c r="FY66" s="251"/>
      <c r="FZ66" s="251"/>
      <c r="GA66" s="251"/>
      <c r="GB66" s="251"/>
      <c r="GC66" s="251"/>
      <c r="GD66" s="251"/>
      <c r="GE66" s="251"/>
      <c r="GF66" s="251"/>
      <c r="GG66" s="251"/>
      <c r="GH66" s="251"/>
      <c r="GI66" s="251"/>
      <c r="GJ66" s="251"/>
      <c r="GK66" s="251"/>
      <c r="GL66" s="251"/>
      <c r="GM66" s="251"/>
      <c r="GN66" s="251"/>
      <c r="GO66" s="251"/>
      <c r="GP66" s="251"/>
      <c r="GQ66" s="251"/>
      <c r="GR66" s="251"/>
      <c r="GS66" s="251"/>
      <c r="GT66" s="251"/>
      <c r="GU66" s="251"/>
      <c r="GV66" s="251"/>
      <c r="GW66" s="251"/>
      <c r="GX66" s="251"/>
      <c r="GY66" s="251"/>
      <c r="GZ66" s="251"/>
      <c r="HA66" s="251"/>
      <c r="HB66" s="251"/>
      <c r="HC66" s="251"/>
      <c r="HD66" s="251"/>
      <c r="HE66" s="251"/>
      <c r="HF66" s="251"/>
      <c r="HG66" s="251"/>
      <c r="HH66" s="251"/>
      <c r="HI66" s="251"/>
      <c r="HJ66" s="251"/>
      <c r="HK66" s="251"/>
      <c r="HL66" s="251"/>
      <c r="HM66" s="251"/>
      <c r="HN66" s="251"/>
      <c r="HO66" s="251"/>
      <c r="HP66" s="251"/>
      <c r="HQ66" s="251"/>
      <c r="HR66" s="251"/>
      <c r="HS66" s="251"/>
      <c r="HT66" s="251"/>
      <c r="HU66" s="251"/>
      <c r="HV66" s="251"/>
      <c r="HW66" s="251"/>
      <c r="HX66" s="251"/>
      <c r="HY66" s="251"/>
      <c r="HZ66" s="251"/>
      <c r="IA66" s="251"/>
      <c r="IB66" s="251"/>
      <c r="IC66" s="251"/>
      <c r="ID66" s="251"/>
      <c r="IE66" s="251"/>
      <c r="IF66" s="251"/>
      <c r="IG66" s="251"/>
      <c r="IH66" s="251"/>
      <c r="II66" s="251"/>
      <c r="IJ66" s="251"/>
      <c r="IK66" s="251"/>
      <c r="IL66" s="251"/>
      <c r="IM66" s="251"/>
      <c r="IN66" s="251"/>
      <c r="IO66" s="251"/>
      <c r="IP66" s="251"/>
      <c r="IQ66" s="251"/>
      <c r="IR66" s="251"/>
      <c r="IS66" s="251"/>
      <c r="IT66" s="251"/>
      <c r="IU66" s="251"/>
      <c r="IV66" s="251"/>
    </row>
    <row r="67" spans="2:256" x14ac:dyDescent="0.2">
      <c r="B67" s="251"/>
      <c r="C67" s="251"/>
      <c r="D67" s="251"/>
      <c r="E67" s="251"/>
      <c r="F67" s="251"/>
      <c r="G67" s="251"/>
      <c r="H67" s="251"/>
      <c r="I67" s="251"/>
      <c r="J67" s="251"/>
      <c r="K67" s="251"/>
      <c r="L67" s="251"/>
      <c r="M67" s="251"/>
      <c r="N67" s="251"/>
      <c r="AC67" s="251"/>
      <c r="AD67" s="251"/>
      <c r="AE67" s="251"/>
      <c r="AF67" s="251"/>
      <c r="AG67" s="251"/>
      <c r="AH67" s="251"/>
      <c r="AI67" s="251"/>
      <c r="AJ67" s="251"/>
      <c r="AK67" s="251"/>
      <c r="AL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251"/>
      <c r="AX67" s="251"/>
      <c r="AY67" s="251"/>
      <c r="AZ67" s="251"/>
      <c r="BA67" s="251"/>
      <c r="BB67" s="251"/>
      <c r="BC67" s="251"/>
      <c r="BD67" s="251"/>
      <c r="BE67" s="251"/>
      <c r="BF67" s="251"/>
      <c r="BG67" s="251"/>
      <c r="BH67" s="251"/>
      <c r="BI67" s="251"/>
      <c r="BJ67" s="251"/>
      <c r="BK67" s="251"/>
      <c r="BL67" s="251"/>
      <c r="BM67" s="251"/>
      <c r="BN67" s="251"/>
      <c r="BO67" s="251"/>
      <c r="BP67" s="251"/>
      <c r="BQ67" s="251"/>
      <c r="BR67" s="251"/>
      <c r="BS67" s="251"/>
      <c r="BT67" s="251"/>
      <c r="BU67" s="251"/>
      <c r="BV67" s="251"/>
      <c r="BW67" s="251"/>
      <c r="BX67" s="251"/>
      <c r="BY67" s="251"/>
      <c r="BZ67" s="251"/>
      <c r="CA67" s="251"/>
      <c r="CB67" s="251"/>
      <c r="CC67" s="251"/>
      <c r="CD67" s="251"/>
      <c r="CE67" s="251"/>
      <c r="CF67" s="251"/>
      <c r="CG67" s="251"/>
      <c r="CH67" s="251"/>
      <c r="CI67" s="251"/>
      <c r="CJ67" s="251"/>
      <c r="CK67" s="251"/>
      <c r="CL67" s="251"/>
      <c r="CM67" s="251"/>
      <c r="CN67" s="251"/>
      <c r="CO67" s="251"/>
      <c r="CP67" s="251"/>
      <c r="CQ67" s="251"/>
      <c r="CR67" s="251"/>
      <c r="CS67" s="251"/>
      <c r="CT67" s="251"/>
      <c r="CU67" s="251"/>
      <c r="CV67" s="251"/>
      <c r="CW67" s="251"/>
      <c r="CX67" s="251"/>
      <c r="CY67" s="251"/>
      <c r="CZ67" s="251"/>
      <c r="DA67" s="251"/>
      <c r="DB67" s="251"/>
      <c r="DC67" s="251"/>
      <c r="DD67" s="251"/>
      <c r="DE67" s="251"/>
      <c r="DF67" s="251"/>
      <c r="DG67" s="251"/>
      <c r="DH67" s="251"/>
      <c r="DI67" s="251"/>
      <c r="DJ67" s="251"/>
      <c r="DK67" s="251"/>
      <c r="DL67" s="251"/>
      <c r="DM67" s="251"/>
      <c r="DN67" s="251"/>
      <c r="DO67" s="251"/>
      <c r="DP67" s="251"/>
      <c r="DQ67" s="251"/>
      <c r="DR67" s="251"/>
      <c r="DS67" s="251"/>
      <c r="DT67" s="251"/>
      <c r="DU67" s="251"/>
      <c r="DV67" s="251"/>
      <c r="DW67" s="251"/>
      <c r="DX67" s="251"/>
      <c r="DY67" s="251"/>
      <c r="DZ67" s="251"/>
      <c r="EA67" s="251"/>
      <c r="EB67" s="251"/>
      <c r="EC67" s="251"/>
      <c r="ED67" s="251"/>
      <c r="EE67" s="251"/>
      <c r="EF67" s="251"/>
      <c r="EG67" s="251"/>
      <c r="EH67" s="251"/>
      <c r="EI67" s="251"/>
      <c r="EJ67" s="251"/>
      <c r="EK67" s="251"/>
      <c r="EL67" s="251"/>
      <c r="EM67" s="251"/>
      <c r="EN67" s="251"/>
      <c r="EO67" s="251"/>
      <c r="EP67" s="251"/>
      <c r="EQ67" s="251"/>
      <c r="ER67" s="251"/>
      <c r="ES67" s="251"/>
      <c r="ET67" s="251"/>
      <c r="EU67" s="251"/>
      <c r="EV67" s="251"/>
      <c r="EW67" s="251"/>
      <c r="EX67" s="251"/>
      <c r="EY67" s="251"/>
      <c r="EZ67" s="251"/>
      <c r="FA67" s="251"/>
      <c r="FB67" s="251"/>
      <c r="FC67" s="251"/>
      <c r="FD67" s="251"/>
      <c r="FE67" s="251"/>
      <c r="FF67" s="251"/>
      <c r="FG67" s="251"/>
      <c r="FH67" s="251"/>
      <c r="FI67" s="251"/>
      <c r="FJ67" s="251"/>
      <c r="FK67" s="251"/>
      <c r="FL67" s="251"/>
      <c r="FM67" s="251"/>
      <c r="FN67" s="251"/>
      <c r="FO67" s="251"/>
      <c r="FP67" s="251"/>
      <c r="FQ67" s="251"/>
      <c r="FR67" s="251"/>
      <c r="FS67" s="251"/>
      <c r="FT67" s="251"/>
      <c r="FU67" s="251"/>
      <c r="FV67" s="251"/>
      <c r="FW67" s="251"/>
      <c r="FX67" s="251"/>
      <c r="FY67" s="251"/>
      <c r="FZ67" s="251"/>
      <c r="GA67" s="251"/>
      <c r="GB67" s="251"/>
      <c r="GC67" s="251"/>
      <c r="GD67" s="251"/>
      <c r="GE67" s="251"/>
      <c r="GF67" s="251"/>
      <c r="GG67" s="251"/>
      <c r="GH67" s="251"/>
      <c r="GI67" s="251"/>
      <c r="GJ67" s="251"/>
      <c r="GK67" s="251"/>
      <c r="GL67" s="251"/>
      <c r="GM67" s="251"/>
      <c r="GN67" s="251"/>
      <c r="GO67" s="251"/>
      <c r="GP67" s="251"/>
      <c r="GQ67" s="251"/>
      <c r="GR67" s="251"/>
      <c r="GS67" s="251"/>
      <c r="GT67" s="251"/>
      <c r="GU67" s="251"/>
      <c r="GV67" s="251"/>
      <c r="GW67" s="251"/>
      <c r="GX67" s="251"/>
      <c r="GY67" s="251"/>
      <c r="GZ67" s="251"/>
      <c r="HA67" s="251"/>
      <c r="HB67" s="251"/>
      <c r="HC67" s="251"/>
      <c r="HD67" s="251"/>
      <c r="HE67" s="251"/>
      <c r="HF67" s="251"/>
      <c r="HG67" s="251"/>
      <c r="HH67" s="251"/>
      <c r="HI67" s="251"/>
      <c r="HJ67" s="251"/>
      <c r="HK67" s="251"/>
      <c r="HL67" s="251"/>
      <c r="HM67" s="251"/>
      <c r="HN67" s="251"/>
      <c r="HO67" s="251"/>
      <c r="HP67" s="251"/>
      <c r="HQ67" s="251"/>
      <c r="HR67" s="251"/>
      <c r="HS67" s="251"/>
      <c r="HT67" s="251"/>
      <c r="HU67" s="251"/>
      <c r="HV67" s="251"/>
      <c r="HW67" s="251"/>
      <c r="HX67" s="251"/>
      <c r="HY67" s="251"/>
      <c r="HZ67" s="251"/>
      <c r="IA67" s="251"/>
      <c r="IB67" s="251"/>
      <c r="IC67" s="251"/>
      <c r="ID67" s="251"/>
      <c r="IE67" s="251"/>
      <c r="IF67" s="251"/>
      <c r="IG67" s="251"/>
      <c r="IH67" s="251"/>
      <c r="II67" s="251"/>
      <c r="IJ67" s="251"/>
      <c r="IK67" s="251"/>
      <c r="IL67" s="251"/>
      <c r="IM67" s="251"/>
      <c r="IN67" s="251"/>
      <c r="IO67" s="251"/>
      <c r="IP67" s="251"/>
      <c r="IQ67" s="251"/>
      <c r="IR67" s="251"/>
      <c r="IS67" s="251"/>
      <c r="IT67" s="251"/>
      <c r="IU67" s="251"/>
      <c r="IV67" s="251"/>
    </row>
    <row r="68" spans="2:256" x14ac:dyDescent="0.2">
      <c r="B68" s="251"/>
      <c r="C68" s="251"/>
      <c r="D68" s="251"/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51"/>
      <c r="AX68" s="251"/>
      <c r="AY68" s="251"/>
      <c r="AZ68" s="251"/>
      <c r="BA68" s="251"/>
      <c r="BB68" s="251"/>
      <c r="BC68" s="251"/>
      <c r="BD68" s="251"/>
      <c r="BE68" s="251"/>
      <c r="BF68" s="251"/>
      <c r="BG68" s="251"/>
      <c r="BH68" s="251"/>
      <c r="BI68" s="251"/>
      <c r="BJ68" s="251"/>
      <c r="BK68" s="251"/>
      <c r="BL68" s="251"/>
      <c r="BM68" s="251"/>
      <c r="BN68" s="251"/>
      <c r="BO68" s="251"/>
      <c r="BP68" s="251"/>
      <c r="BQ68" s="251"/>
      <c r="BR68" s="251"/>
      <c r="BS68" s="251"/>
      <c r="BT68" s="251"/>
      <c r="BU68" s="251"/>
      <c r="BV68" s="251"/>
      <c r="BW68" s="251"/>
      <c r="BX68" s="251"/>
      <c r="BY68" s="251"/>
      <c r="BZ68" s="251"/>
      <c r="CA68" s="251"/>
      <c r="CB68" s="251"/>
      <c r="CC68" s="251"/>
      <c r="CD68" s="251"/>
      <c r="CE68" s="251"/>
      <c r="CF68" s="251"/>
      <c r="CG68" s="251"/>
      <c r="CH68" s="251"/>
      <c r="CI68" s="251"/>
      <c r="CJ68" s="251"/>
      <c r="CK68" s="251"/>
      <c r="CL68" s="251"/>
      <c r="CM68" s="251"/>
      <c r="CN68" s="251"/>
      <c r="CO68" s="251"/>
      <c r="CP68" s="251"/>
      <c r="CQ68" s="251"/>
      <c r="CR68" s="251"/>
      <c r="CS68" s="251"/>
      <c r="CT68" s="251"/>
      <c r="CU68" s="251"/>
      <c r="CV68" s="251"/>
      <c r="CW68" s="251"/>
      <c r="CX68" s="251"/>
      <c r="CY68" s="251"/>
      <c r="CZ68" s="251"/>
      <c r="DA68" s="251"/>
      <c r="DB68" s="251"/>
      <c r="DC68" s="251"/>
      <c r="DD68" s="251"/>
      <c r="DE68" s="251"/>
      <c r="DF68" s="251"/>
      <c r="DG68" s="251"/>
      <c r="DH68" s="251"/>
      <c r="DI68" s="251"/>
      <c r="DJ68" s="251"/>
      <c r="DK68" s="251"/>
      <c r="DL68" s="251"/>
      <c r="DM68" s="251"/>
      <c r="DN68" s="251"/>
      <c r="DO68" s="251"/>
      <c r="DP68" s="251"/>
      <c r="DQ68" s="251"/>
      <c r="DR68" s="251"/>
      <c r="DS68" s="251"/>
      <c r="DT68" s="251"/>
      <c r="DU68" s="251"/>
      <c r="DV68" s="251"/>
      <c r="DW68" s="251"/>
      <c r="DX68" s="251"/>
      <c r="DY68" s="251"/>
      <c r="DZ68" s="251"/>
      <c r="EA68" s="251"/>
      <c r="EB68" s="251"/>
      <c r="EC68" s="251"/>
      <c r="ED68" s="251"/>
      <c r="EE68" s="251"/>
      <c r="EF68" s="251"/>
      <c r="EG68" s="251"/>
      <c r="EH68" s="251"/>
      <c r="EI68" s="251"/>
      <c r="EJ68" s="251"/>
      <c r="EK68" s="251"/>
      <c r="EL68" s="251"/>
      <c r="EM68" s="251"/>
      <c r="EN68" s="251"/>
      <c r="EO68" s="251"/>
      <c r="EP68" s="251"/>
      <c r="EQ68" s="251"/>
      <c r="ER68" s="251"/>
      <c r="ES68" s="251"/>
      <c r="ET68" s="251"/>
      <c r="EU68" s="251"/>
      <c r="EV68" s="251"/>
      <c r="EW68" s="251"/>
      <c r="EX68" s="251"/>
      <c r="EY68" s="251"/>
      <c r="EZ68" s="251"/>
      <c r="FA68" s="251"/>
      <c r="FB68" s="251"/>
      <c r="FC68" s="251"/>
      <c r="FD68" s="251"/>
      <c r="FE68" s="251"/>
      <c r="FF68" s="251"/>
      <c r="FG68" s="251"/>
      <c r="FH68" s="251"/>
      <c r="FI68" s="251"/>
      <c r="FJ68" s="251"/>
      <c r="FK68" s="251"/>
      <c r="FL68" s="251"/>
      <c r="FM68" s="251"/>
      <c r="FN68" s="251"/>
      <c r="FO68" s="251"/>
      <c r="FP68" s="251"/>
      <c r="FQ68" s="251"/>
      <c r="FR68" s="251"/>
      <c r="FS68" s="251"/>
      <c r="FT68" s="251"/>
      <c r="FU68" s="251"/>
      <c r="FV68" s="251"/>
      <c r="FW68" s="251"/>
      <c r="FX68" s="251"/>
      <c r="FY68" s="251"/>
      <c r="FZ68" s="251"/>
      <c r="GA68" s="251"/>
      <c r="GB68" s="251"/>
      <c r="GC68" s="251"/>
      <c r="GD68" s="251"/>
      <c r="GE68" s="251"/>
      <c r="GF68" s="251"/>
      <c r="GG68" s="251"/>
      <c r="GH68" s="251"/>
      <c r="GI68" s="251"/>
      <c r="GJ68" s="251"/>
      <c r="GK68" s="251"/>
      <c r="GL68" s="251"/>
      <c r="GM68" s="251"/>
      <c r="GN68" s="251"/>
      <c r="GO68" s="251"/>
      <c r="GP68" s="251"/>
      <c r="GQ68" s="251"/>
      <c r="GR68" s="251"/>
      <c r="GS68" s="251"/>
      <c r="GT68" s="251"/>
      <c r="GU68" s="251"/>
      <c r="GV68" s="251"/>
      <c r="GW68" s="251"/>
      <c r="GX68" s="251"/>
      <c r="GY68" s="251"/>
      <c r="GZ68" s="251"/>
      <c r="HA68" s="251"/>
      <c r="HB68" s="251"/>
      <c r="HC68" s="251"/>
      <c r="HD68" s="251"/>
      <c r="HE68" s="251"/>
      <c r="HF68" s="251"/>
      <c r="HG68" s="251"/>
      <c r="HH68" s="251"/>
      <c r="HI68" s="251"/>
      <c r="HJ68" s="251"/>
      <c r="HK68" s="251"/>
      <c r="HL68" s="251"/>
      <c r="HM68" s="251"/>
      <c r="HN68" s="251"/>
      <c r="HO68" s="251"/>
      <c r="HP68" s="251"/>
      <c r="HQ68" s="251"/>
      <c r="HR68" s="251"/>
      <c r="HS68" s="251"/>
      <c r="HT68" s="251"/>
      <c r="HU68" s="251"/>
      <c r="HV68" s="251"/>
      <c r="HW68" s="251"/>
      <c r="HX68" s="251"/>
      <c r="HY68" s="251"/>
      <c r="HZ68" s="251"/>
      <c r="IA68" s="251"/>
      <c r="IB68" s="251"/>
      <c r="IC68" s="251"/>
      <c r="ID68" s="251"/>
      <c r="IE68" s="251"/>
      <c r="IF68" s="251"/>
      <c r="IG68" s="251"/>
      <c r="IH68" s="251"/>
      <c r="II68" s="251"/>
      <c r="IJ68" s="251"/>
      <c r="IK68" s="251"/>
      <c r="IL68" s="251"/>
      <c r="IM68" s="251"/>
      <c r="IN68" s="251"/>
      <c r="IO68" s="251"/>
      <c r="IP68" s="251"/>
      <c r="IQ68" s="251"/>
      <c r="IR68" s="251"/>
      <c r="IS68" s="251"/>
      <c r="IT68" s="251"/>
      <c r="IU68" s="251"/>
      <c r="IV68" s="251"/>
    </row>
    <row r="69" spans="2:256" x14ac:dyDescent="0.2">
      <c r="B69" s="251"/>
      <c r="C69" s="251"/>
      <c r="D69" s="251"/>
      <c r="E69" s="251"/>
      <c r="F69" s="251"/>
      <c r="G69" s="251"/>
      <c r="H69" s="251"/>
      <c r="I69" s="251"/>
      <c r="J69" s="251"/>
      <c r="K69" s="251"/>
      <c r="L69" s="251"/>
      <c r="M69" s="251"/>
      <c r="N69" s="251"/>
      <c r="AC69" s="251"/>
      <c r="AD69" s="251"/>
      <c r="AE69" s="251"/>
      <c r="AF69" s="251"/>
      <c r="AG69" s="251"/>
      <c r="AH69" s="251"/>
      <c r="AI69" s="251"/>
      <c r="AJ69" s="251"/>
      <c r="AK69" s="251"/>
      <c r="AL69" s="251"/>
      <c r="AM69" s="251"/>
      <c r="AN69" s="251"/>
      <c r="AO69" s="251"/>
      <c r="AP69" s="251"/>
      <c r="AQ69" s="251"/>
      <c r="AR69" s="251"/>
      <c r="AS69" s="251"/>
      <c r="AT69" s="251"/>
      <c r="AU69" s="251"/>
      <c r="AV69" s="251"/>
      <c r="AW69" s="251"/>
      <c r="AX69" s="251"/>
      <c r="AY69" s="251"/>
      <c r="AZ69" s="251"/>
      <c r="BA69" s="251"/>
      <c r="BB69" s="251"/>
      <c r="BC69" s="251"/>
      <c r="BD69" s="251"/>
      <c r="BE69" s="251"/>
      <c r="BF69" s="251"/>
      <c r="BG69" s="251"/>
      <c r="BH69" s="251"/>
      <c r="BI69" s="251"/>
      <c r="BJ69" s="251"/>
      <c r="BK69" s="251"/>
      <c r="BL69" s="251"/>
      <c r="BM69" s="251"/>
      <c r="BN69" s="251"/>
      <c r="BO69" s="251"/>
      <c r="BP69" s="251"/>
      <c r="BQ69" s="251"/>
      <c r="BR69" s="251"/>
      <c r="BS69" s="251"/>
      <c r="BT69" s="251"/>
      <c r="BU69" s="251"/>
      <c r="BV69" s="251"/>
      <c r="BW69" s="251"/>
      <c r="BX69" s="251"/>
      <c r="BY69" s="251"/>
      <c r="BZ69" s="251"/>
      <c r="CA69" s="251"/>
      <c r="CB69" s="251"/>
      <c r="CC69" s="251"/>
      <c r="CD69" s="251"/>
      <c r="CE69" s="251"/>
      <c r="CF69" s="251"/>
      <c r="CG69" s="251"/>
      <c r="CH69" s="251"/>
      <c r="CI69" s="251"/>
      <c r="CJ69" s="251"/>
      <c r="CK69" s="251"/>
      <c r="CL69" s="251"/>
      <c r="CM69" s="251"/>
      <c r="CN69" s="251"/>
      <c r="CO69" s="251"/>
      <c r="CP69" s="251"/>
      <c r="CQ69" s="251"/>
      <c r="CR69" s="251"/>
      <c r="CS69" s="251"/>
      <c r="CT69" s="251"/>
      <c r="CU69" s="251"/>
      <c r="CV69" s="251"/>
      <c r="CW69" s="251"/>
      <c r="CX69" s="251"/>
      <c r="CY69" s="251"/>
      <c r="CZ69" s="251"/>
      <c r="DA69" s="251"/>
      <c r="DB69" s="251"/>
      <c r="DC69" s="251"/>
      <c r="DD69" s="251"/>
      <c r="DE69" s="251"/>
      <c r="DF69" s="251"/>
      <c r="DG69" s="251"/>
      <c r="DH69" s="251"/>
      <c r="DI69" s="251"/>
      <c r="DJ69" s="251"/>
      <c r="DK69" s="251"/>
      <c r="DL69" s="251"/>
      <c r="DM69" s="251"/>
      <c r="DN69" s="251"/>
      <c r="DO69" s="251"/>
      <c r="DP69" s="251"/>
      <c r="DQ69" s="251"/>
      <c r="DR69" s="251"/>
      <c r="DS69" s="251"/>
      <c r="DT69" s="251"/>
      <c r="DU69" s="251"/>
      <c r="DV69" s="251"/>
      <c r="DW69" s="251"/>
      <c r="DX69" s="251"/>
      <c r="DY69" s="251"/>
      <c r="DZ69" s="251"/>
      <c r="EA69" s="251"/>
      <c r="EB69" s="251"/>
      <c r="EC69" s="251"/>
      <c r="ED69" s="251"/>
      <c r="EE69" s="251"/>
      <c r="EF69" s="251"/>
      <c r="EG69" s="251"/>
      <c r="EH69" s="251"/>
      <c r="EI69" s="251"/>
      <c r="EJ69" s="251"/>
      <c r="EK69" s="251"/>
      <c r="EL69" s="251"/>
      <c r="EM69" s="251"/>
      <c r="EN69" s="251"/>
      <c r="EO69" s="251"/>
      <c r="EP69" s="251"/>
      <c r="EQ69" s="251"/>
      <c r="ER69" s="251"/>
      <c r="ES69" s="251"/>
      <c r="ET69" s="251"/>
      <c r="EU69" s="251"/>
      <c r="EV69" s="251"/>
      <c r="EW69" s="251"/>
      <c r="EX69" s="251"/>
      <c r="EY69" s="251"/>
      <c r="EZ69" s="251"/>
      <c r="FA69" s="251"/>
      <c r="FB69" s="251"/>
      <c r="FC69" s="251"/>
      <c r="FD69" s="251"/>
      <c r="FE69" s="251"/>
      <c r="FF69" s="251"/>
      <c r="FG69" s="251"/>
      <c r="FH69" s="251"/>
      <c r="FI69" s="251"/>
      <c r="FJ69" s="251"/>
      <c r="FK69" s="251"/>
      <c r="FL69" s="251"/>
      <c r="FM69" s="251"/>
      <c r="FN69" s="251"/>
      <c r="FO69" s="251"/>
      <c r="FP69" s="251"/>
      <c r="FQ69" s="251"/>
      <c r="FR69" s="251"/>
      <c r="FS69" s="251"/>
      <c r="FT69" s="251"/>
      <c r="FU69" s="251"/>
      <c r="FV69" s="251"/>
      <c r="FW69" s="251"/>
      <c r="FX69" s="251"/>
      <c r="FY69" s="251"/>
      <c r="FZ69" s="251"/>
      <c r="GA69" s="251"/>
      <c r="GB69" s="251"/>
      <c r="GC69" s="251"/>
      <c r="GD69" s="251"/>
      <c r="GE69" s="251"/>
      <c r="GF69" s="251"/>
      <c r="GG69" s="251"/>
      <c r="GH69" s="251"/>
      <c r="GI69" s="251"/>
      <c r="GJ69" s="251"/>
      <c r="GK69" s="251"/>
      <c r="GL69" s="251"/>
      <c r="GM69" s="251"/>
      <c r="GN69" s="251"/>
      <c r="GO69" s="251"/>
      <c r="GP69" s="251"/>
      <c r="GQ69" s="251"/>
      <c r="GR69" s="251"/>
      <c r="GS69" s="251"/>
      <c r="GT69" s="251"/>
      <c r="GU69" s="251"/>
      <c r="GV69" s="251"/>
      <c r="GW69" s="251"/>
      <c r="GX69" s="251"/>
      <c r="GY69" s="251"/>
      <c r="GZ69" s="251"/>
      <c r="HA69" s="251"/>
      <c r="HB69" s="251"/>
      <c r="HC69" s="251"/>
      <c r="HD69" s="251"/>
      <c r="HE69" s="251"/>
      <c r="HF69" s="251"/>
      <c r="HG69" s="251"/>
      <c r="HH69" s="251"/>
      <c r="HI69" s="251"/>
      <c r="HJ69" s="251"/>
      <c r="HK69" s="251"/>
      <c r="HL69" s="251"/>
      <c r="HM69" s="251"/>
      <c r="HN69" s="251"/>
      <c r="HO69" s="251"/>
      <c r="HP69" s="251"/>
      <c r="HQ69" s="251"/>
      <c r="HR69" s="251"/>
      <c r="HS69" s="251"/>
      <c r="HT69" s="251"/>
      <c r="HU69" s="251"/>
      <c r="HV69" s="251"/>
      <c r="HW69" s="251"/>
      <c r="HX69" s="251"/>
      <c r="HY69" s="251"/>
      <c r="HZ69" s="251"/>
      <c r="IA69" s="251"/>
      <c r="IB69" s="251"/>
      <c r="IC69" s="251"/>
      <c r="ID69" s="251"/>
      <c r="IE69" s="251"/>
      <c r="IF69" s="251"/>
      <c r="IG69" s="251"/>
      <c r="IH69" s="251"/>
      <c r="II69" s="251"/>
      <c r="IJ69" s="251"/>
      <c r="IK69" s="251"/>
      <c r="IL69" s="251"/>
      <c r="IM69" s="251"/>
      <c r="IN69" s="251"/>
      <c r="IO69" s="251"/>
      <c r="IP69" s="251"/>
      <c r="IQ69" s="251"/>
      <c r="IR69" s="251"/>
      <c r="IS69" s="251"/>
      <c r="IT69" s="251"/>
      <c r="IU69" s="251"/>
      <c r="IV69" s="251"/>
    </row>
    <row r="70" spans="2:256" x14ac:dyDescent="0.2">
      <c r="B70" s="251"/>
      <c r="C70" s="251"/>
      <c r="D70" s="251"/>
      <c r="E70" s="251"/>
      <c r="F70" s="251"/>
      <c r="G70" s="251"/>
      <c r="H70" s="251"/>
      <c r="I70" s="251"/>
      <c r="J70" s="251"/>
      <c r="K70" s="251"/>
      <c r="L70" s="251"/>
      <c r="M70" s="251"/>
      <c r="N70" s="251"/>
      <c r="AC70" s="251"/>
      <c r="AD70" s="251"/>
      <c r="AE70" s="251"/>
      <c r="AF70" s="251"/>
      <c r="AG70" s="251"/>
      <c r="AH70" s="251"/>
      <c r="AI70" s="251"/>
      <c r="AJ70" s="251"/>
      <c r="AK70" s="251"/>
      <c r="AL70" s="251"/>
      <c r="AM70" s="251"/>
      <c r="AN70" s="251"/>
      <c r="AO70" s="251"/>
      <c r="AP70" s="251"/>
      <c r="AQ70" s="251"/>
      <c r="AR70" s="251"/>
      <c r="AS70" s="251"/>
      <c r="AT70" s="251"/>
      <c r="AU70" s="251"/>
      <c r="AV70" s="251"/>
      <c r="AW70" s="251"/>
      <c r="AX70" s="251"/>
      <c r="AY70" s="251"/>
      <c r="AZ70" s="251"/>
      <c r="BA70" s="251"/>
      <c r="BB70" s="251"/>
      <c r="BC70" s="251"/>
      <c r="BD70" s="251"/>
      <c r="BE70" s="251"/>
      <c r="BF70" s="251"/>
      <c r="BG70" s="251"/>
      <c r="BH70" s="251"/>
      <c r="BI70" s="251"/>
      <c r="BJ70" s="251"/>
      <c r="BK70" s="251"/>
      <c r="BL70" s="251"/>
      <c r="BM70" s="251"/>
      <c r="BN70" s="251"/>
      <c r="BO70" s="251"/>
      <c r="BP70" s="251"/>
      <c r="BQ70" s="251"/>
      <c r="BR70" s="251"/>
      <c r="BS70" s="251"/>
      <c r="BT70" s="251"/>
      <c r="BU70" s="251"/>
      <c r="BV70" s="251"/>
      <c r="BW70" s="251"/>
      <c r="BX70" s="251"/>
      <c r="BY70" s="251"/>
      <c r="BZ70" s="251"/>
      <c r="CA70" s="251"/>
      <c r="CB70" s="251"/>
      <c r="CC70" s="251"/>
      <c r="CD70" s="251"/>
      <c r="CE70" s="251"/>
      <c r="CF70" s="251"/>
      <c r="CG70" s="251"/>
      <c r="CH70" s="251"/>
      <c r="CI70" s="251"/>
      <c r="CJ70" s="251"/>
      <c r="CK70" s="251"/>
      <c r="CL70" s="251"/>
      <c r="CM70" s="251"/>
      <c r="CN70" s="251"/>
      <c r="CO70" s="251"/>
      <c r="CP70" s="251"/>
      <c r="CQ70" s="251"/>
      <c r="CR70" s="251"/>
      <c r="CS70" s="251"/>
      <c r="CT70" s="251"/>
      <c r="CU70" s="251"/>
      <c r="CV70" s="251"/>
      <c r="CW70" s="251"/>
      <c r="CX70" s="251"/>
      <c r="CY70" s="251"/>
      <c r="CZ70" s="251"/>
      <c r="DA70" s="251"/>
      <c r="DB70" s="251"/>
      <c r="DC70" s="251"/>
      <c r="DD70" s="251"/>
      <c r="DE70" s="251"/>
      <c r="DF70" s="251"/>
      <c r="DG70" s="251"/>
      <c r="DH70" s="251"/>
      <c r="DI70" s="251"/>
      <c r="DJ70" s="251"/>
      <c r="DK70" s="251"/>
      <c r="DL70" s="251"/>
      <c r="DM70" s="251"/>
      <c r="DN70" s="251"/>
      <c r="DO70" s="251"/>
      <c r="DP70" s="251"/>
      <c r="DQ70" s="251"/>
      <c r="DR70" s="251"/>
      <c r="DS70" s="251"/>
      <c r="DT70" s="251"/>
      <c r="DU70" s="251"/>
      <c r="DV70" s="251"/>
      <c r="DW70" s="251"/>
      <c r="DX70" s="251"/>
      <c r="DY70" s="251"/>
      <c r="DZ70" s="251"/>
      <c r="EA70" s="251"/>
      <c r="EB70" s="251"/>
      <c r="EC70" s="251"/>
      <c r="ED70" s="251"/>
      <c r="EE70" s="251"/>
      <c r="EF70" s="251"/>
      <c r="EG70" s="251"/>
      <c r="EH70" s="251"/>
      <c r="EI70" s="251"/>
      <c r="EJ70" s="251"/>
      <c r="EK70" s="251"/>
      <c r="EL70" s="251"/>
      <c r="EM70" s="251"/>
      <c r="EN70" s="251"/>
      <c r="EO70" s="251"/>
      <c r="EP70" s="251"/>
      <c r="EQ70" s="251"/>
      <c r="ER70" s="251"/>
      <c r="ES70" s="251"/>
      <c r="ET70" s="251"/>
      <c r="EU70" s="251"/>
      <c r="EV70" s="251"/>
      <c r="EW70" s="251"/>
      <c r="EX70" s="251"/>
      <c r="EY70" s="251"/>
      <c r="EZ70" s="251"/>
      <c r="FA70" s="251"/>
      <c r="FB70" s="251"/>
      <c r="FC70" s="251"/>
      <c r="FD70" s="251"/>
      <c r="FE70" s="251"/>
      <c r="FF70" s="251"/>
      <c r="FG70" s="251"/>
      <c r="FH70" s="251"/>
      <c r="FI70" s="251"/>
      <c r="FJ70" s="251"/>
      <c r="FK70" s="251"/>
      <c r="FL70" s="251"/>
      <c r="FM70" s="251"/>
      <c r="FN70" s="251"/>
      <c r="FO70" s="251"/>
      <c r="FP70" s="251"/>
      <c r="FQ70" s="251"/>
      <c r="FR70" s="251"/>
      <c r="FS70" s="251"/>
      <c r="FT70" s="251"/>
      <c r="FU70" s="251"/>
      <c r="FV70" s="251"/>
      <c r="FW70" s="251"/>
      <c r="FX70" s="251"/>
      <c r="FY70" s="251"/>
      <c r="FZ70" s="251"/>
      <c r="GA70" s="251"/>
      <c r="GB70" s="251"/>
      <c r="GC70" s="251"/>
      <c r="GD70" s="251"/>
      <c r="GE70" s="251"/>
      <c r="GF70" s="251"/>
      <c r="GG70" s="251"/>
      <c r="GH70" s="251"/>
      <c r="GI70" s="251"/>
      <c r="GJ70" s="251"/>
      <c r="GK70" s="251"/>
      <c r="GL70" s="251"/>
      <c r="GM70" s="251"/>
      <c r="GN70" s="251"/>
      <c r="GO70" s="251"/>
      <c r="GP70" s="251"/>
      <c r="GQ70" s="251"/>
      <c r="GR70" s="251"/>
      <c r="GS70" s="251"/>
      <c r="GT70" s="251"/>
      <c r="GU70" s="251"/>
      <c r="GV70" s="251"/>
      <c r="GW70" s="251"/>
      <c r="GX70" s="251"/>
      <c r="GY70" s="251"/>
      <c r="GZ70" s="251"/>
      <c r="HA70" s="251"/>
      <c r="HB70" s="251"/>
      <c r="HC70" s="251"/>
      <c r="HD70" s="251"/>
      <c r="HE70" s="251"/>
      <c r="HF70" s="251"/>
      <c r="HG70" s="251"/>
      <c r="HH70" s="251"/>
      <c r="HI70" s="251"/>
      <c r="HJ70" s="251"/>
      <c r="HK70" s="251"/>
      <c r="HL70" s="251"/>
      <c r="HM70" s="251"/>
      <c r="HN70" s="251"/>
      <c r="HO70" s="251"/>
      <c r="HP70" s="251"/>
      <c r="HQ70" s="251"/>
      <c r="HR70" s="251"/>
      <c r="HS70" s="251"/>
      <c r="HT70" s="251"/>
      <c r="HU70" s="251"/>
      <c r="HV70" s="251"/>
      <c r="HW70" s="251"/>
      <c r="HX70" s="251"/>
      <c r="HY70" s="251"/>
      <c r="HZ70" s="251"/>
      <c r="IA70" s="251"/>
      <c r="IB70" s="251"/>
      <c r="IC70" s="251"/>
      <c r="ID70" s="251"/>
      <c r="IE70" s="251"/>
      <c r="IF70" s="251"/>
      <c r="IG70" s="251"/>
      <c r="IH70" s="251"/>
      <c r="II70" s="251"/>
      <c r="IJ70" s="251"/>
      <c r="IK70" s="251"/>
      <c r="IL70" s="251"/>
      <c r="IM70" s="251"/>
      <c r="IN70" s="251"/>
      <c r="IO70" s="251"/>
      <c r="IP70" s="251"/>
      <c r="IQ70" s="251"/>
      <c r="IR70" s="251"/>
      <c r="IS70" s="251"/>
      <c r="IT70" s="251"/>
      <c r="IU70" s="251"/>
      <c r="IV70" s="251"/>
    </row>
    <row r="71" spans="2:256" x14ac:dyDescent="0.2">
      <c r="B71" s="251"/>
      <c r="C71" s="251"/>
      <c r="D71" s="25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AC71" s="251"/>
      <c r="AD71" s="251"/>
      <c r="AE71" s="251"/>
      <c r="AF71" s="251"/>
      <c r="AG71" s="251"/>
      <c r="AH71" s="251"/>
      <c r="AI71" s="251"/>
      <c r="AJ71" s="251"/>
      <c r="AK71" s="251"/>
      <c r="AL71" s="251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251"/>
      <c r="AX71" s="251"/>
      <c r="AY71" s="251"/>
      <c r="AZ71" s="251"/>
      <c r="BA71" s="251"/>
      <c r="BB71" s="251"/>
      <c r="BC71" s="251"/>
      <c r="BD71" s="251"/>
      <c r="BE71" s="251"/>
      <c r="BF71" s="251"/>
      <c r="BG71" s="251"/>
      <c r="BH71" s="251"/>
      <c r="BI71" s="251"/>
      <c r="BJ71" s="251"/>
      <c r="BK71" s="251"/>
      <c r="BL71" s="251"/>
      <c r="BM71" s="251"/>
      <c r="BN71" s="251"/>
      <c r="BO71" s="251"/>
      <c r="BP71" s="251"/>
      <c r="BQ71" s="251"/>
      <c r="BR71" s="251"/>
      <c r="BS71" s="251"/>
      <c r="BT71" s="251"/>
      <c r="BU71" s="251"/>
      <c r="BV71" s="251"/>
      <c r="BW71" s="251"/>
      <c r="BX71" s="251"/>
      <c r="BY71" s="251"/>
      <c r="BZ71" s="251"/>
      <c r="CA71" s="251"/>
      <c r="CB71" s="251"/>
      <c r="CC71" s="251"/>
      <c r="CD71" s="251"/>
      <c r="CE71" s="251"/>
      <c r="CF71" s="251"/>
      <c r="CG71" s="251"/>
      <c r="CH71" s="251"/>
      <c r="CI71" s="251"/>
      <c r="CJ71" s="251"/>
      <c r="CK71" s="251"/>
      <c r="CL71" s="251"/>
      <c r="CM71" s="251"/>
      <c r="CN71" s="251"/>
      <c r="CO71" s="251"/>
      <c r="CP71" s="251"/>
      <c r="CQ71" s="251"/>
      <c r="CR71" s="251"/>
      <c r="CS71" s="251"/>
      <c r="CT71" s="251"/>
      <c r="CU71" s="251"/>
      <c r="CV71" s="251"/>
      <c r="CW71" s="251"/>
      <c r="CX71" s="251"/>
      <c r="CY71" s="251"/>
      <c r="CZ71" s="251"/>
      <c r="DA71" s="251"/>
      <c r="DB71" s="251"/>
      <c r="DC71" s="251"/>
      <c r="DD71" s="251"/>
      <c r="DE71" s="251"/>
      <c r="DF71" s="251"/>
      <c r="DG71" s="251"/>
      <c r="DH71" s="251"/>
      <c r="DI71" s="251"/>
      <c r="DJ71" s="251"/>
      <c r="DK71" s="251"/>
      <c r="DL71" s="251"/>
      <c r="DM71" s="251"/>
      <c r="DN71" s="251"/>
      <c r="DO71" s="251"/>
      <c r="DP71" s="251"/>
      <c r="DQ71" s="251"/>
      <c r="DR71" s="251"/>
      <c r="DS71" s="251"/>
      <c r="DT71" s="251"/>
      <c r="DU71" s="251"/>
      <c r="DV71" s="251"/>
      <c r="DW71" s="251"/>
      <c r="DX71" s="251"/>
      <c r="DY71" s="251"/>
      <c r="DZ71" s="251"/>
      <c r="EA71" s="251"/>
      <c r="EB71" s="251"/>
      <c r="EC71" s="251"/>
      <c r="ED71" s="251"/>
      <c r="EE71" s="251"/>
      <c r="EF71" s="251"/>
      <c r="EG71" s="251"/>
      <c r="EH71" s="251"/>
      <c r="EI71" s="251"/>
      <c r="EJ71" s="251"/>
      <c r="EK71" s="251"/>
      <c r="EL71" s="251"/>
      <c r="EM71" s="251"/>
      <c r="EN71" s="251"/>
      <c r="EO71" s="251"/>
      <c r="EP71" s="251"/>
      <c r="EQ71" s="251"/>
      <c r="ER71" s="251"/>
      <c r="ES71" s="251"/>
      <c r="ET71" s="251"/>
      <c r="EU71" s="251"/>
      <c r="EV71" s="251"/>
      <c r="EW71" s="251"/>
      <c r="EX71" s="251"/>
      <c r="EY71" s="251"/>
      <c r="EZ71" s="251"/>
      <c r="FA71" s="251"/>
      <c r="FB71" s="251"/>
      <c r="FC71" s="251"/>
      <c r="FD71" s="251"/>
      <c r="FE71" s="251"/>
      <c r="FF71" s="251"/>
      <c r="FG71" s="251"/>
      <c r="FH71" s="251"/>
      <c r="FI71" s="251"/>
      <c r="FJ71" s="251"/>
      <c r="FK71" s="251"/>
      <c r="FL71" s="251"/>
      <c r="FM71" s="251"/>
      <c r="FN71" s="251"/>
      <c r="FO71" s="251"/>
      <c r="FP71" s="251"/>
      <c r="FQ71" s="251"/>
      <c r="FR71" s="251"/>
      <c r="FS71" s="251"/>
      <c r="FT71" s="251"/>
      <c r="FU71" s="251"/>
      <c r="FV71" s="251"/>
      <c r="FW71" s="251"/>
      <c r="FX71" s="251"/>
      <c r="FY71" s="251"/>
      <c r="FZ71" s="251"/>
      <c r="GA71" s="251"/>
      <c r="GB71" s="251"/>
      <c r="GC71" s="251"/>
      <c r="GD71" s="251"/>
      <c r="GE71" s="251"/>
      <c r="GF71" s="251"/>
      <c r="GG71" s="251"/>
      <c r="GH71" s="251"/>
      <c r="GI71" s="251"/>
      <c r="GJ71" s="251"/>
      <c r="GK71" s="251"/>
      <c r="GL71" s="251"/>
      <c r="GM71" s="251"/>
      <c r="GN71" s="251"/>
      <c r="GO71" s="251"/>
      <c r="GP71" s="251"/>
      <c r="GQ71" s="251"/>
      <c r="GR71" s="251"/>
      <c r="GS71" s="251"/>
      <c r="GT71" s="251"/>
      <c r="GU71" s="251"/>
      <c r="GV71" s="251"/>
      <c r="GW71" s="251"/>
      <c r="GX71" s="251"/>
      <c r="GY71" s="251"/>
      <c r="GZ71" s="251"/>
      <c r="HA71" s="251"/>
      <c r="HB71" s="251"/>
      <c r="HC71" s="251"/>
      <c r="HD71" s="251"/>
      <c r="HE71" s="251"/>
      <c r="HF71" s="251"/>
      <c r="HG71" s="251"/>
      <c r="HH71" s="251"/>
      <c r="HI71" s="251"/>
      <c r="HJ71" s="251"/>
      <c r="HK71" s="251"/>
      <c r="HL71" s="251"/>
      <c r="HM71" s="251"/>
      <c r="HN71" s="251"/>
      <c r="HO71" s="251"/>
      <c r="HP71" s="251"/>
      <c r="HQ71" s="251"/>
      <c r="HR71" s="251"/>
      <c r="HS71" s="251"/>
      <c r="HT71" s="251"/>
      <c r="HU71" s="251"/>
      <c r="HV71" s="251"/>
      <c r="HW71" s="251"/>
      <c r="HX71" s="251"/>
      <c r="HY71" s="251"/>
      <c r="HZ71" s="251"/>
      <c r="IA71" s="251"/>
      <c r="IB71" s="251"/>
      <c r="IC71" s="251"/>
      <c r="ID71" s="251"/>
      <c r="IE71" s="251"/>
      <c r="IF71" s="251"/>
      <c r="IG71" s="251"/>
      <c r="IH71" s="251"/>
      <c r="II71" s="251"/>
      <c r="IJ71" s="251"/>
      <c r="IK71" s="251"/>
      <c r="IL71" s="251"/>
      <c r="IM71" s="251"/>
      <c r="IN71" s="251"/>
      <c r="IO71" s="251"/>
      <c r="IP71" s="251"/>
      <c r="IQ71" s="251"/>
      <c r="IR71" s="251"/>
      <c r="IS71" s="251"/>
      <c r="IT71" s="251"/>
      <c r="IU71" s="251"/>
      <c r="IV71" s="251"/>
    </row>
    <row r="72" spans="2:256" x14ac:dyDescent="0.2">
      <c r="B72" s="251"/>
      <c r="C72" s="251"/>
      <c r="D72" s="251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AC72" s="251"/>
      <c r="AD72" s="251"/>
      <c r="AE72" s="251"/>
      <c r="AF72" s="251"/>
      <c r="AG72" s="251"/>
      <c r="AH72" s="251"/>
      <c r="AI72" s="251"/>
      <c r="AJ72" s="251"/>
      <c r="AK72" s="251"/>
      <c r="AL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/>
      <c r="BE72" s="251"/>
      <c r="BF72" s="251"/>
      <c r="BG72" s="251"/>
      <c r="BH72" s="251"/>
      <c r="BI72" s="251"/>
      <c r="BJ72" s="251"/>
      <c r="BK72" s="251"/>
      <c r="BL72" s="251"/>
      <c r="BM72" s="251"/>
      <c r="BN72" s="251"/>
      <c r="BO72" s="251"/>
      <c r="BP72" s="251"/>
      <c r="BQ72" s="251"/>
      <c r="BR72" s="251"/>
      <c r="BS72" s="251"/>
      <c r="BT72" s="251"/>
      <c r="BU72" s="251"/>
      <c r="BV72" s="251"/>
      <c r="BW72" s="251"/>
      <c r="BX72" s="251"/>
      <c r="BY72" s="251"/>
      <c r="BZ72" s="251"/>
      <c r="CA72" s="251"/>
      <c r="CB72" s="251"/>
      <c r="CC72" s="251"/>
      <c r="CD72" s="251"/>
      <c r="CE72" s="251"/>
      <c r="CF72" s="251"/>
      <c r="CG72" s="251"/>
      <c r="CH72" s="251"/>
      <c r="CI72" s="251"/>
      <c r="CJ72" s="251"/>
      <c r="CK72" s="251"/>
      <c r="CL72" s="251"/>
      <c r="CM72" s="251"/>
      <c r="CN72" s="251"/>
      <c r="CO72" s="251"/>
      <c r="CP72" s="251"/>
      <c r="CQ72" s="251"/>
      <c r="CR72" s="251"/>
      <c r="CS72" s="251"/>
      <c r="CT72" s="251"/>
      <c r="CU72" s="251"/>
      <c r="CV72" s="251"/>
      <c r="CW72" s="251"/>
      <c r="CX72" s="251"/>
      <c r="CY72" s="251"/>
      <c r="CZ72" s="251"/>
      <c r="DA72" s="251"/>
      <c r="DB72" s="251"/>
      <c r="DC72" s="251"/>
      <c r="DD72" s="251"/>
      <c r="DE72" s="251"/>
      <c r="DF72" s="251"/>
      <c r="DG72" s="251"/>
      <c r="DH72" s="251"/>
      <c r="DI72" s="251"/>
      <c r="DJ72" s="251"/>
      <c r="DK72" s="251"/>
      <c r="DL72" s="251"/>
      <c r="DM72" s="251"/>
      <c r="DN72" s="251"/>
      <c r="DO72" s="251"/>
      <c r="DP72" s="251"/>
      <c r="DQ72" s="251"/>
      <c r="DR72" s="251"/>
      <c r="DS72" s="251"/>
      <c r="DT72" s="251"/>
      <c r="DU72" s="251"/>
      <c r="DV72" s="251"/>
      <c r="DW72" s="251"/>
      <c r="DX72" s="251"/>
      <c r="DY72" s="251"/>
      <c r="DZ72" s="251"/>
      <c r="EA72" s="251"/>
      <c r="EB72" s="251"/>
      <c r="EC72" s="251"/>
      <c r="ED72" s="251"/>
      <c r="EE72" s="251"/>
      <c r="EF72" s="251"/>
      <c r="EG72" s="251"/>
      <c r="EH72" s="251"/>
      <c r="EI72" s="251"/>
      <c r="EJ72" s="251"/>
      <c r="EK72" s="251"/>
      <c r="EL72" s="251"/>
      <c r="EM72" s="251"/>
      <c r="EN72" s="251"/>
      <c r="EO72" s="251"/>
      <c r="EP72" s="251"/>
      <c r="EQ72" s="251"/>
      <c r="ER72" s="251"/>
      <c r="ES72" s="251"/>
      <c r="ET72" s="251"/>
      <c r="EU72" s="251"/>
      <c r="EV72" s="251"/>
      <c r="EW72" s="251"/>
      <c r="EX72" s="251"/>
      <c r="EY72" s="251"/>
      <c r="EZ72" s="251"/>
      <c r="FA72" s="251"/>
      <c r="FB72" s="251"/>
      <c r="FC72" s="251"/>
      <c r="FD72" s="251"/>
      <c r="FE72" s="251"/>
      <c r="FF72" s="251"/>
      <c r="FG72" s="251"/>
      <c r="FH72" s="251"/>
      <c r="FI72" s="251"/>
      <c r="FJ72" s="251"/>
      <c r="FK72" s="251"/>
      <c r="FL72" s="251"/>
      <c r="FM72" s="251"/>
      <c r="FN72" s="251"/>
      <c r="FO72" s="251"/>
      <c r="FP72" s="251"/>
      <c r="FQ72" s="251"/>
      <c r="FR72" s="251"/>
      <c r="FS72" s="251"/>
      <c r="FT72" s="251"/>
      <c r="FU72" s="251"/>
      <c r="FV72" s="251"/>
      <c r="FW72" s="251"/>
      <c r="FX72" s="251"/>
      <c r="FY72" s="251"/>
      <c r="FZ72" s="251"/>
      <c r="GA72" s="251"/>
      <c r="GB72" s="251"/>
      <c r="GC72" s="251"/>
      <c r="GD72" s="251"/>
      <c r="GE72" s="251"/>
      <c r="GF72" s="251"/>
      <c r="GG72" s="251"/>
      <c r="GH72" s="251"/>
      <c r="GI72" s="251"/>
      <c r="GJ72" s="251"/>
      <c r="GK72" s="251"/>
      <c r="GL72" s="251"/>
      <c r="GM72" s="251"/>
      <c r="GN72" s="251"/>
      <c r="GO72" s="251"/>
      <c r="GP72" s="251"/>
      <c r="GQ72" s="251"/>
      <c r="GR72" s="251"/>
      <c r="GS72" s="251"/>
      <c r="GT72" s="251"/>
      <c r="GU72" s="251"/>
      <c r="GV72" s="251"/>
      <c r="GW72" s="251"/>
      <c r="GX72" s="251"/>
      <c r="GY72" s="251"/>
      <c r="GZ72" s="251"/>
      <c r="HA72" s="251"/>
      <c r="HB72" s="251"/>
      <c r="HC72" s="251"/>
      <c r="HD72" s="251"/>
      <c r="HE72" s="251"/>
      <c r="HF72" s="251"/>
      <c r="HG72" s="251"/>
      <c r="HH72" s="251"/>
      <c r="HI72" s="251"/>
      <c r="HJ72" s="251"/>
      <c r="HK72" s="251"/>
      <c r="HL72" s="251"/>
      <c r="HM72" s="251"/>
      <c r="HN72" s="251"/>
      <c r="HO72" s="251"/>
      <c r="HP72" s="251"/>
      <c r="HQ72" s="251"/>
      <c r="HR72" s="251"/>
      <c r="HS72" s="251"/>
      <c r="HT72" s="251"/>
      <c r="HU72" s="251"/>
      <c r="HV72" s="251"/>
      <c r="HW72" s="251"/>
      <c r="HX72" s="251"/>
      <c r="HY72" s="251"/>
      <c r="HZ72" s="251"/>
      <c r="IA72" s="251"/>
      <c r="IB72" s="251"/>
      <c r="IC72" s="251"/>
      <c r="ID72" s="251"/>
      <c r="IE72" s="251"/>
      <c r="IF72" s="251"/>
      <c r="IG72" s="251"/>
      <c r="IH72" s="251"/>
      <c r="II72" s="251"/>
      <c r="IJ72" s="251"/>
      <c r="IK72" s="251"/>
      <c r="IL72" s="251"/>
      <c r="IM72" s="251"/>
      <c r="IN72" s="251"/>
      <c r="IO72" s="251"/>
      <c r="IP72" s="251"/>
      <c r="IQ72" s="251"/>
      <c r="IR72" s="251"/>
      <c r="IS72" s="251"/>
      <c r="IT72" s="251"/>
      <c r="IU72" s="251"/>
      <c r="IV72" s="251"/>
    </row>
    <row r="73" spans="2:256" x14ac:dyDescent="0.2">
      <c r="B73" s="251"/>
      <c r="C73" s="251"/>
      <c r="D73" s="251"/>
      <c r="E73" s="251"/>
      <c r="F73" s="251"/>
      <c r="G73" s="251"/>
      <c r="H73" s="251"/>
      <c r="I73" s="251"/>
      <c r="J73" s="251"/>
      <c r="K73" s="251"/>
      <c r="L73" s="251"/>
      <c r="M73" s="251"/>
      <c r="N73" s="251"/>
      <c r="AC73" s="251"/>
      <c r="AD73" s="251"/>
      <c r="AE73" s="251"/>
      <c r="AF73" s="251"/>
      <c r="AG73" s="251"/>
      <c r="AH73" s="251"/>
      <c r="AI73" s="251"/>
      <c r="AJ73" s="251"/>
      <c r="AK73" s="251"/>
      <c r="AL73" s="251"/>
      <c r="AM73" s="251"/>
      <c r="AN73" s="251"/>
      <c r="AO73" s="251"/>
      <c r="AP73" s="251"/>
      <c r="AQ73" s="251"/>
      <c r="AR73" s="251"/>
      <c r="AS73" s="251"/>
      <c r="AT73" s="251"/>
      <c r="AU73" s="251"/>
      <c r="AV73" s="251"/>
      <c r="AW73" s="251"/>
      <c r="AX73" s="251"/>
      <c r="AY73" s="251"/>
      <c r="AZ73" s="251"/>
      <c r="BA73" s="251"/>
      <c r="BB73" s="251"/>
      <c r="BC73" s="251"/>
      <c r="BD73" s="251"/>
      <c r="BE73" s="251"/>
      <c r="BF73" s="251"/>
      <c r="BG73" s="251"/>
      <c r="BH73" s="251"/>
      <c r="BI73" s="251"/>
      <c r="BJ73" s="251"/>
      <c r="BK73" s="251"/>
      <c r="BL73" s="251"/>
      <c r="BM73" s="251"/>
      <c r="BN73" s="251"/>
      <c r="BO73" s="251"/>
      <c r="BP73" s="251"/>
      <c r="BQ73" s="251"/>
      <c r="BR73" s="251"/>
      <c r="BS73" s="251"/>
      <c r="BT73" s="251"/>
      <c r="BU73" s="251"/>
      <c r="BV73" s="251"/>
      <c r="BW73" s="251"/>
      <c r="BX73" s="251"/>
      <c r="BY73" s="251"/>
      <c r="BZ73" s="251"/>
      <c r="CA73" s="251"/>
      <c r="CB73" s="251"/>
      <c r="CC73" s="251"/>
      <c r="CD73" s="251"/>
      <c r="CE73" s="251"/>
      <c r="CF73" s="251"/>
      <c r="CG73" s="251"/>
      <c r="CH73" s="251"/>
      <c r="CI73" s="251"/>
      <c r="CJ73" s="251"/>
      <c r="CK73" s="251"/>
      <c r="CL73" s="251"/>
      <c r="CM73" s="251"/>
      <c r="CN73" s="251"/>
      <c r="CO73" s="251"/>
      <c r="CP73" s="251"/>
      <c r="CQ73" s="251"/>
      <c r="CR73" s="251"/>
      <c r="CS73" s="251"/>
      <c r="CT73" s="251"/>
      <c r="CU73" s="251"/>
      <c r="CV73" s="251"/>
      <c r="CW73" s="251"/>
      <c r="CX73" s="251"/>
      <c r="CY73" s="251"/>
      <c r="CZ73" s="251"/>
      <c r="DA73" s="251"/>
      <c r="DB73" s="251"/>
      <c r="DC73" s="251"/>
      <c r="DD73" s="251"/>
      <c r="DE73" s="251"/>
      <c r="DF73" s="251"/>
      <c r="DG73" s="251"/>
      <c r="DH73" s="251"/>
      <c r="DI73" s="251"/>
      <c r="DJ73" s="251"/>
      <c r="DK73" s="251"/>
      <c r="DL73" s="251"/>
      <c r="DM73" s="251"/>
      <c r="DN73" s="251"/>
      <c r="DO73" s="251"/>
      <c r="DP73" s="251"/>
      <c r="DQ73" s="251"/>
      <c r="DR73" s="251"/>
      <c r="DS73" s="251"/>
      <c r="DT73" s="251"/>
      <c r="DU73" s="251"/>
      <c r="DV73" s="251"/>
      <c r="DW73" s="251"/>
      <c r="DX73" s="251"/>
      <c r="DY73" s="251"/>
      <c r="DZ73" s="251"/>
      <c r="EA73" s="251"/>
      <c r="EB73" s="251"/>
      <c r="EC73" s="251"/>
      <c r="ED73" s="251"/>
      <c r="EE73" s="251"/>
      <c r="EF73" s="251"/>
      <c r="EG73" s="251"/>
      <c r="EH73" s="251"/>
      <c r="EI73" s="251"/>
      <c r="EJ73" s="251"/>
      <c r="EK73" s="251"/>
      <c r="EL73" s="251"/>
      <c r="EM73" s="251"/>
      <c r="EN73" s="251"/>
      <c r="EO73" s="251"/>
      <c r="EP73" s="251"/>
      <c r="EQ73" s="251"/>
      <c r="ER73" s="251"/>
      <c r="ES73" s="251"/>
      <c r="ET73" s="251"/>
      <c r="EU73" s="251"/>
      <c r="EV73" s="251"/>
      <c r="EW73" s="251"/>
      <c r="EX73" s="251"/>
      <c r="EY73" s="251"/>
      <c r="EZ73" s="251"/>
      <c r="FA73" s="251"/>
      <c r="FB73" s="251"/>
      <c r="FC73" s="251"/>
      <c r="FD73" s="251"/>
      <c r="FE73" s="251"/>
      <c r="FF73" s="251"/>
      <c r="FG73" s="251"/>
      <c r="FH73" s="251"/>
      <c r="FI73" s="251"/>
      <c r="FJ73" s="251"/>
      <c r="FK73" s="251"/>
      <c r="FL73" s="251"/>
      <c r="FM73" s="251"/>
      <c r="FN73" s="251"/>
      <c r="FO73" s="251"/>
      <c r="FP73" s="251"/>
      <c r="FQ73" s="251"/>
      <c r="FR73" s="251"/>
      <c r="FS73" s="251"/>
      <c r="FT73" s="251"/>
      <c r="FU73" s="251"/>
      <c r="FV73" s="251"/>
      <c r="FW73" s="251"/>
      <c r="FX73" s="251"/>
      <c r="FY73" s="251"/>
      <c r="FZ73" s="251"/>
      <c r="GA73" s="251"/>
      <c r="GB73" s="251"/>
      <c r="GC73" s="251"/>
      <c r="GD73" s="251"/>
      <c r="GE73" s="251"/>
      <c r="GF73" s="251"/>
      <c r="GG73" s="251"/>
      <c r="GH73" s="251"/>
      <c r="GI73" s="251"/>
      <c r="GJ73" s="251"/>
      <c r="GK73" s="251"/>
      <c r="GL73" s="251"/>
      <c r="GM73" s="251"/>
      <c r="GN73" s="251"/>
      <c r="GO73" s="251"/>
      <c r="GP73" s="251"/>
      <c r="GQ73" s="251"/>
      <c r="GR73" s="251"/>
      <c r="GS73" s="251"/>
      <c r="GT73" s="251"/>
      <c r="GU73" s="251"/>
      <c r="GV73" s="251"/>
      <c r="GW73" s="251"/>
      <c r="GX73" s="251"/>
      <c r="GY73" s="251"/>
      <c r="GZ73" s="251"/>
      <c r="HA73" s="251"/>
      <c r="HB73" s="251"/>
      <c r="HC73" s="251"/>
      <c r="HD73" s="251"/>
      <c r="HE73" s="251"/>
      <c r="HF73" s="251"/>
      <c r="HG73" s="251"/>
      <c r="HH73" s="251"/>
      <c r="HI73" s="251"/>
      <c r="HJ73" s="251"/>
      <c r="HK73" s="251"/>
      <c r="HL73" s="251"/>
      <c r="HM73" s="251"/>
      <c r="HN73" s="251"/>
      <c r="HO73" s="251"/>
      <c r="HP73" s="251"/>
      <c r="HQ73" s="251"/>
      <c r="HR73" s="251"/>
      <c r="HS73" s="251"/>
      <c r="HT73" s="251"/>
      <c r="HU73" s="251"/>
      <c r="HV73" s="251"/>
      <c r="HW73" s="251"/>
      <c r="HX73" s="251"/>
      <c r="HY73" s="251"/>
      <c r="HZ73" s="251"/>
      <c r="IA73" s="251"/>
      <c r="IB73" s="251"/>
      <c r="IC73" s="251"/>
      <c r="ID73" s="251"/>
      <c r="IE73" s="251"/>
      <c r="IF73" s="251"/>
      <c r="IG73" s="251"/>
      <c r="IH73" s="251"/>
      <c r="II73" s="251"/>
      <c r="IJ73" s="251"/>
      <c r="IK73" s="251"/>
      <c r="IL73" s="251"/>
      <c r="IM73" s="251"/>
      <c r="IN73" s="251"/>
      <c r="IO73" s="251"/>
      <c r="IP73" s="251"/>
      <c r="IQ73" s="251"/>
      <c r="IR73" s="251"/>
      <c r="IS73" s="251"/>
      <c r="IT73" s="251"/>
      <c r="IU73" s="251"/>
      <c r="IV73" s="251"/>
    </row>
    <row r="74" spans="2:256" x14ac:dyDescent="0.2">
      <c r="B74" s="251"/>
      <c r="C74" s="251"/>
      <c r="D74" s="251"/>
      <c r="E74" s="251"/>
      <c r="F74" s="251"/>
      <c r="G74" s="251"/>
      <c r="H74" s="251"/>
      <c r="I74" s="251"/>
      <c r="J74" s="251"/>
      <c r="K74" s="251"/>
      <c r="L74" s="251"/>
      <c r="M74" s="251"/>
      <c r="N74" s="251"/>
      <c r="AC74" s="251"/>
      <c r="AD74" s="251"/>
      <c r="AE74" s="251"/>
      <c r="AF74" s="251"/>
      <c r="AG74" s="251"/>
      <c r="AH74" s="251"/>
      <c r="AI74" s="251"/>
      <c r="AJ74" s="251"/>
      <c r="AK74" s="251"/>
      <c r="AL74" s="251"/>
      <c r="AM74" s="251"/>
      <c r="AN74" s="251"/>
      <c r="AO74" s="251"/>
      <c r="AP74" s="251"/>
      <c r="AQ74" s="251"/>
      <c r="AR74" s="251"/>
      <c r="AS74" s="251"/>
      <c r="AT74" s="251"/>
      <c r="AU74" s="251"/>
      <c r="AV74" s="251"/>
      <c r="AW74" s="251"/>
      <c r="AX74" s="251"/>
      <c r="AY74" s="251"/>
      <c r="AZ74" s="251"/>
      <c r="BA74" s="251"/>
      <c r="BB74" s="251"/>
      <c r="BC74" s="251"/>
      <c r="BD74" s="251"/>
      <c r="BE74" s="251"/>
      <c r="BF74" s="251"/>
      <c r="BG74" s="251"/>
      <c r="BH74" s="251"/>
      <c r="BI74" s="251"/>
      <c r="BJ74" s="251"/>
      <c r="BK74" s="251"/>
      <c r="BL74" s="251"/>
      <c r="BM74" s="251"/>
      <c r="BN74" s="251"/>
      <c r="BO74" s="251"/>
      <c r="BP74" s="251"/>
      <c r="BQ74" s="251"/>
      <c r="BR74" s="251"/>
      <c r="BS74" s="251"/>
      <c r="BT74" s="251"/>
      <c r="BU74" s="251"/>
      <c r="BV74" s="251"/>
      <c r="BW74" s="251"/>
      <c r="BX74" s="251"/>
      <c r="BY74" s="251"/>
      <c r="BZ74" s="251"/>
      <c r="CA74" s="251"/>
      <c r="CB74" s="251"/>
      <c r="CC74" s="251"/>
      <c r="CD74" s="251"/>
      <c r="CE74" s="251"/>
      <c r="CF74" s="251"/>
      <c r="CG74" s="251"/>
      <c r="CH74" s="251"/>
      <c r="CI74" s="251"/>
      <c r="CJ74" s="251"/>
      <c r="CK74" s="251"/>
      <c r="CL74" s="251"/>
      <c r="CM74" s="251"/>
      <c r="CN74" s="251"/>
      <c r="CO74" s="251"/>
      <c r="CP74" s="251"/>
      <c r="CQ74" s="251"/>
      <c r="CR74" s="251"/>
      <c r="CS74" s="251"/>
      <c r="CT74" s="251"/>
      <c r="CU74" s="251"/>
      <c r="CV74" s="251"/>
      <c r="CW74" s="251"/>
      <c r="CX74" s="251"/>
      <c r="CY74" s="251"/>
      <c r="CZ74" s="251"/>
      <c r="DA74" s="251"/>
      <c r="DB74" s="251"/>
      <c r="DC74" s="251"/>
      <c r="DD74" s="251"/>
      <c r="DE74" s="251"/>
      <c r="DF74" s="251"/>
      <c r="DG74" s="251"/>
      <c r="DH74" s="251"/>
      <c r="DI74" s="251"/>
      <c r="DJ74" s="251"/>
      <c r="DK74" s="251"/>
      <c r="DL74" s="251"/>
      <c r="DM74" s="251"/>
      <c r="DN74" s="251"/>
      <c r="DO74" s="251"/>
      <c r="DP74" s="251"/>
      <c r="DQ74" s="251"/>
      <c r="DR74" s="251"/>
      <c r="DS74" s="251"/>
      <c r="DT74" s="251"/>
      <c r="DU74" s="251"/>
      <c r="DV74" s="251"/>
      <c r="DW74" s="251"/>
      <c r="DX74" s="251"/>
      <c r="DY74" s="251"/>
      <c r="DZ74" s="251"/>
      <c r="EA74" s="251"/>
      <c r="EB74" s="251"/>
      <c r="EC74" s="251"/>
      <c r="ED74" s="251"/>
      <c r="EE74" s="251"/>
      <c r="EF74" s="251"/>
      <c r="EG74" s="251"/>
      <c r="EH74" s="251"/>
      <c r="EI74" s="251"/>
      <c r="EJ74" s="251"/>
      <c r="EK74" s="251"/>
      <c r="EL74" s="251"/>
      <c r="EM74" s="251"/>
      <c r="EN74" s="251"/>
      <c r="EO74" s="251"/>
      <c r="EP74" s="251"/>
      <c r="EQ74" s="251"/>
      <c r="ER74" s="251"/>
      <c r="ES74" s="251"/>
      <c r="ET74" s="251"/>
      <c r="EU74" s="251"/>
      <c r="EV74" s="251"/>
      <c r="EW74" s="251"/>
      <c r="EX74" s="251"/>
      <c r="EY74" s="251"/>
      <c r="EZ74" s="251"/>
      <c r="FA74" s="251"/>
      <c r="FB74" s="251"/>
      <c r="FC74" s="251"/>
      <c r="FD74" s="251"/>
      <c r="FE74" s="251"/>
      <c r="FF74" s="251"/>
      <c r="FG74" s="251"/>
      <c r="FH74" s="251"/>
      <c r="FI74" s="251"/>
      <c r="FJ74" s="251"/>
      <c r="FK74" s="251"/>
      <c r="FL74" s="251"/>
      <c r="FM74" s="251"/>
      <c r="FN74" s="251"/>
      <c r="FO74" s="251"/>
      <c r="FP74" s="251"/>
      <c r="FQ74" s="251"/>
      <c r="FR74" s="251"/>
      <c r="FS74" s="251"/>
      <c r="FT74" s="251"/>
      <c r="FU74" s="251"/>
      <c r="FV74" s="251"/>
      <c r="FW74" s="251"/>
      <c r="FX74" s="251"/>
      <c r="FY74" s="251"/>
      <c r="FZ74" s="251"/>
      <c r="GA74" s="251"/>
      <c r="GB74" s="251"/>
      <c r="GC74" s="251"/>
      <c r="GD74" s="251"/>
      <c r="GE74" s="251"/>
      <c r="GF74" s="251"/>
      <c r="GG74" s="251"/>
      <c r="GH74" s="251"/>
      <c r="GI74" s="251"/>
      <c r="GJ74" s="251"/>
      <c r="GK74" s="251"/>
      <c r="GL74" s="251"/>
      <c r="GM74" s="251"/>
      <c r="GN74" s="251"/>
      <c r="GO74" s="251"/>
      <c r="GP74" s="251"/>
      <c r="GQ74" s="251"/>
      <c r="GR74" s="251"/>
      <c r="GS74" s="251"/>
      <c r="GT74" s="251"/>
      <c r="GU74" s="251"/>
      <c r="GV74" s="251"/>
      <c r="GW74" s="251"/>
      <c r="GX74" s="251"/>
      <c r="GY74" s="251"/>
      <c r="GZ74" s="251"/>
      <c r="HA74" s="251"/>
      <c r="HB74" s="251"/>
      <c r="HC74" s="251"/>
      <c r="HD74" s="251"/>
      <c r="HE74" s="251"/>
      <c r="HF74" s="251"/>
      <c r="HG74" s="251"/>
      <c r="HH74" s="251"/>
      <c r="HI74" s="251"/>
      <c r="HJ74" s="251"/>
      <c r="HK74" s="251"/>
      <c r="HL74" s="251"/>
      <c r="HM74" s="251"/>
      <c r="HN74" s="251"/>
      <c r="HO74" s="251"/>
      <c r="HP74" s="251"/>
      <c r="HQ74" s="251"/>
      <c r="HR74" s="251"/>
      <c r="HS74" s="251"/>
      <c r="HT74" s="251"/>
      <c r="HU74" s="251"/>
      <c r="HV74" s="251"/>
      <c r="HW74" s="251"/>
      <c r="HX74" s="251"/>
      <c r="HY74" s="251"/>
      <c r="HZ74" s="251"/>
      <c r="IA74" s="251"/>
      <c r="IB74" s="251"/>
      <c r="IC74" s="251"/>
      <c r="ID74" s="251"/>
      <c r="IE74" s="251"/>
      <c r="IF74" s="251"/>
      <c r="IG74" s="251"/>
      <c r="IH74" s="251"/>
      <c r="II74" s="251"/>
      <c r="IJ74" s="251"/>
      <c r="IK74" s="251"/>
      <c r="IL74" s="251"/>
      <c r="IM74" s="251"/>
      <c r="IN74" s="251"/>
      <c r="IO74" s="251"/>
      <c r="IP74" s="251"/>
      <c r="IQ74" s="251"/>
      <c r="IR74" s="251"/>
      <c r="IS74" s="251"/>
      <c r="IT74" s="251"/>
      <c r="IU74" s="251"/>
      <c r="IV74" s="251"/>
    </row>
    <row r="75" spans="2:256" x14ac:dyDescent="0.2">
      <c r="B75" s="251"/>
      <c r="C75" s="251"/>
      <c r="D75" s="251"/>
      <c r="E75" s="251"/>
      <c r="F75" s="251"/>
      <c r="G75" s="251"/>
      <c r="H75" s="251"/>
      <c r="I75" s="251"/>
      <c r="J75" s="251"/>
      <c r="K75" s="251"/>
      <c r="L75" s="251"/>
      <c r="M75" s="251"/>
      <c r="N75" s="251"/>
      <c r="AC75" s="251"/>
      <c r="AD75" s="251"/>
      <c r="AE75" s="251"/>
      <c r="AF75" s="251"/>
      <c r="AG75" s="251"/>
      <c r="AH75" s="251"/>
      <c r="AI75" s="251"/>
      <c r="AJ75" s="251"/>
      <c r="AK75" s="251"/>
      <c r="AL75" s="251"/>
      <c r="AM75" s="251"/>
      <c r="AN75" s="251"/>
      <c r="AO75" s="251"/>
      <c r="AP75" s="251"/>
      <c r="AQ75" s="251"/>
      <c r="AR75" s="251"/>
      <c r="AS75" s="251"/>
      <c r="AT75" s="251"/>
      <c r="AU75" s="251"/>
      <c r="AV75" s="251"/>
      <c r="AW75" s="251"/>
      <c r="AX75" s="251"/>
      <c r="AY75" s="251"/>
      <c r="AZ75" s="251"/>
      <c r="BA75" s="251"/>
      <c r="BB75" s="251"/>
      <c r="BC75" s="251"/>
      <c r="BD75" s="251"/>
      <c r="BE75" s="251"/>
      <c r="BF75" s="251"/>
      <c r="BG75" s="251"/>
      <c r="BH75" s="251"/>
      <c r="BI75" s="251"/>
      <c r="BJ75" s="251"/>
      <c r="BK75" s="251"/>
      <c r="BL75" s="251"/>
      <c r="BM75" s="251"/>
      <c r="BN75" s="251"/>
      <c r="BO75" s="251"/>
      <c r="BP75" s="251"/>
      <c r="BQ75" s="251"/>
      <c r="BR75" s="251"/>
      <c r="BS75" s="251"/>
      <c r="BT75" s="251"/>
      <c r="BU75" s="251"/>
      <c r="BV75" s="251"/>
      <c r="BW75" s="251"/>
      <c r="BX75" s="251"/>
      <c r="BY75" s="251"/>
      <c r="BZ75" s="251"/>
      <c r="CA75" s="251"/>
      <c r="CB75" s="251"/>
      <c r="CC75" s="251"/>
      <c r="CD75" s="251"/>
      <c r="CE75" s="251"/>
      <c r="CF75" s="251"/>
      <c r="CG75" s="251"/>
      <c r="CH75" s="251"/>
      <c r="CI75" s="251"/>
      <c r="CJ75" s="251"/>
      <c r="CK75" s="251"/>
      <c r="CL75" s="251"/>
      <c r="CM75" s="251"/>
      <c r="CN75" s="251"/>
      <c r="CO75" s="251"/>
      <c r="CP75" s="251"/>
      <c r="CQ75" s="251"/>
      <c r="CR75" s="251"/>
      <c r="CS75" s="251"/>
      <c r="CT75" s="251"/>
      <c r="CU75" s="251"/>
      <c r="CV75" s="251"/>
      <c r="CW75" s="251"/>
      <c r="CX75" s="251"/>
      <c r="CY75" s="251"/>
      <c r="CZ75" s="251"/>
      <c r="DA75" s="251"/>
      <c r="DB75" s="251"/>
      <c r="DC75" s="251"/>
      <c r="DD75" s="251"/>
      <c r="DE75" s="251"/>
      <c r="DF75" s="251"/>
      <c r="DG75" s="251"/>
      <c r="DH75" s="251"/>
      <c r="DI75" s="251"/>
      <c r="DJ75" s="251"/>
      <c r="DK75" s="251"/>
      <c r="DL75" s="251"/>
      <c r="DM75" s="251"/>
      <c r="DN75" s="251"/>
      <c r="DO75" s="251"/>
      <c r="DP75" s="251"/>
      <c r="DQ75" s="251"/>
      <c r="DR75" s="251"/>
      <c r="DS75" s="251"/>
      <c r="DT75" s="251"/>
      <c r="DU75" s="251"/>
      <c r="DV75" s="251"/>
      <c r="DW75" s="251"/>
      <c r="DX75" s="251"/>
      <c r="DY75" s="251"/>
      <c r="DZ75" s="251"/>
      <c r="EA75" s="251"/>
      <c r="EB75" s="251"/>
      <c r="EC75" s="251"/>
      <c r="ED75" s="251"/>
      <c r="EE75" s="251"/>
      <c r="EF75" s="251"/>
      <c r="EG75" s="251"/>
      <c r="EH75" s="251"/>
      <c r="EI75" s="251"/>
      <c r="EJ75" s="251"/>
      <c r="EK75" s="251"/>
      <c r="EL75" s="251"/>
      <c r="EM75" s="251"/>
      <c r="EN75" s="251"/>
      <c r="EO75" s="251"/>
      <c r="EP75" s="251"/>
      <c r="EQ75" s="251"/>
      <c r="ER75" s="251"/>
      <c r="ES75" s="251"/>
      <c r="ET75" s="251"/>
      <c r="EU75" s="251"/>
      <c r="EV75" s="251"/>
      <c r="EW75" s="251"/>
      <c r="EX75" s="251"/>
      <c r="EY75" s="251"/>
      <c r="EZ75" s="251"/>
      <c r="FA75" s="251"/>
      <c r="FB75" s="251"/>
      <c r="FC75" s="251"/>
      <c r="FD75" s="251"/>
      <c r="FE75" s="251"/>
      <c r="FF75" s="251"/>
      <c r="FG75" s="251"/>
      <c r="FH75" s="251"/>
      <c r="FI75" s="251"/>
      <c r="FJ75" s="251"/>
      <c r="FK75" s="251"/>
      <c r="FL75" s="251"/>
      <c r="FM75" s="251"/>
      <c r="FN75" s="251"/>
      <c r="FO75" s="251"/>
      <c r="FP75" s="251"/>
      <c r="FQ75" s="251"/>
      <c r="FR75" s="251"/>
      <c r="FS75" s="251"/>
      <c r="FT75" s="251"/>
      <c r="FU75" s="251"/>
      <c r="FV75" s="251"/>
      <c r="FW75" s="251"/>
      <c r="FX75" s="251"/>
      <c r="FY75" s="251"/>
      <c r="FZ75" s="251"/>
      <c r="GA75" s="251"/>
      <c r="GB75" s="251"/>
      <c r="GC75" s="251"/>
      <c r="GD75" s="251"/>
      <c r="GE75" s="251"/>
      <c r="GF75" s="251"/>
      <c r="GG75" s="251"/>
      <c r="GH75" s="251"/>
      <c r="GI75" s="251"/>
      <c r="GJ75" s="251"/>
      <c r="GK75" s="251"/>
      <c r="GL75" s="251"/>
      <c r="GM75" s="251"/>
      <c r="GN75" s="251"/>
      <c r="GO75" s="251"/>
      <c r="GP75" s="251"/>
      <c r="GQ75" s="251"/>
      <c r="GR75" s="251"/>
      <c r="GS75" s="251"/>
      <c r="GT75" s="251"/>
      <c r="GU75" s="251"/>
      <c r="GV75" s="251"/>
      <c r="GW75" s="251"/>
      <c r="GX75" s="251"/>
      <c r="GY75" s="251"/>
      <c r="GZ75" s="251"/>
      <c r="HA75" s="251"/>
      <c r="HB75" s="251"/>
      <c r="HC75" s="251"/>
      <c r="HD75" s="251"/>
      <c r="HE75" s="251"/>
      <c r="HF75" s="251"/>
      <c r="HG75" s="251"/>
      <c r="HH75" s="251"/>
      <c r="HI75" s="251"/>
      <c r="HJ75" s="251"/>
      <c r="HK75" s="251"/>
      <c r="HL75" s="251"/>
      <c r="HM75" s="251"/>
      <c r="HN75" s="251"/>
      <c r="HO75" s="251"/>
      <c r="HP75" s="251"/>
      <c r="HQ75" s="251"/>
      <c r="HR75" s="251"/>
      <c r="HS75" s="251"/>
      <c r="HT75" s="251"/>
      <c r="HU75" s="251"/>
      <c r="HV75" s="251"/>
      <c r="HW75" s="251"/>
      <c r="HX75" s="251"/>
      <c r="HY75" s="251"/>
      <c r="HZ75" s="251"/>
      <c r="IA75" s="251"/>
      <c r="IB75" s="251"/>
      <c r="IC75" s="251"/>
      <c r="ID75" s="251"/>
      <c r="IE75" s="251"/>
      <c r="IF75" s="251"/>
      <c r="IG75" s="251"/>
      <c r="IH75" s="251"/>
      <c r="II75" s="251"/>
      <c r="IJ75" s="251"/>
      <c r="IK75" s="251"/>
      <c r="IL75" s="251"/>
      <c r="IM75" s="251"/>
      <c r="IN75" s="251"/>
      <c r="IO75" s="251"/>
      <c r="IP75" s="251"/>
      <c r="IQ75" s="251"/>
      <c r="IR75" s="251"/>
      <c r="IS75" s="251"/>
      <c r="IT75" s="251"/>
      <c r="IU75" s="251"/>
      <c r="IV75" s="251"/>
    </row>
    <row r="76" spans="2:256" x14ac:dyDescent="0.2">
      <c r="B76" s="251"/>
      <c r="C76" s="251"/>
      <c r="D76" s="251"/>
      <c r="E76" s="251"/>
      <c r="F76" s="251"/>
      <c r="G76" s="251"/>
      <c r="H76" s="251"/>
      <c r="I76" s="251"/>
      <c r="J76" s="251"/>
      <c r="K76" s="251"/>
      <c r="L76" s="251"/>
      <c r="M76" s="251"/>
      <c r="N76" s="251"/>
      <c r="AC76" s="251"/>
      <c r="AD76" s="251"/>
      <c r="AE76" s="251"/>
      <c r="AF76" s="251"/>
      <c r="AG76" s="251"/>
      <c r="AH76" s="251"/>
      <c r="AI76" s="251"/>
      <c r="AJ76" s="251"/>
      <c r="AK76" s="251"/>
      <c r="AL76" s="251"/>
      <c r="AM76" s="251"/>
      <c r="AN76" s="251"/>
      <c r="AO76" s="251"/>
      <c r="AP76" s="251"/>
      <c r="AQ76" s="251"/>
      <c r="AR76" s="251"/>
      <c r="AS76" s="251"/>
      <c r="AT76" s="251"/>
      <c r="AU76" s="251"/>
      <c r="AV76" s="251"/>
      <c r="AW76" s="251"/>
      <c r="AX76" s="251"/>
      <c r="AY76" s="251"/>
      <c r="AZ76" s="251"/>
      <c r="BA76" s="251"/>
      <c r="BB76" s="251"/>
      <c r="BC76" s="251"/>
      <c r="BD76" s="251"/>
      <c r="BE76" s="251"/>
      <c r="BF76" s="251"/>
      <c r="BG76" s="251"/>
      <c r="BH76" s="251"/>
      <c r="BI76" s="251"/>
      <c r="BJ76" s="251"/>
      <c r="BK76" s="251"/>
      <c r="BL76" s="251"/>
      <c r="BM76" s="251"/>
      <c r="BN76" s="251"/>
      <c r="BO76" s="251"/>
      <c r="BP76" s="251"/>
      <c r="BQ76" s="251"/>
      <c r="BR76" s="251"/>
      <c r="BS76" s="251"/>
      <c r="BT76" s="251"/>
      <c r="BU76" s="251"/>
      <c r="BV76" s="251"/>
      <c r="BW76" s="251"/>
      <c r="BX76" s="251"/>
      <c r="BY76" s="251"/>
      <c r="BZ76" s="251"/>
      <c r="CA76" s="251"/>
      <c r="CB76" s="251"/>
      <c r="CC76" s="251"/>
      <c r="CD76" s="251"/>
      <c r="CE76" s="251"/>
      <c r="CF76" s="251"/>
      <c r="CG76" s="251"/>
      <c r="CH76" s="251"/>
      <c r="CI76" s="251"/>
      <c r="CJ76" s="251"/>
      <c r="CK76" s="251"/>
      <c r="CL76" s="251"/>
      <c r="CM76" s="251"/>
      <c r="CN76" s="251"/>
      <c r="CO76" s="251"/>
      <c r="CP76" s="251"/>
      <c r="CQ76" s="251"/>
      <c r="CR76" s="251"/>
      <c r="CS76" s="251"/>
      <c r="CT76" s="251"/>
      <c r="CU76" s="251"/>
      <c r="CV76" s="251"/>
      <c r="CW76" s="251"/>
      <c r="CX76" s="251"/>
      <c r="CY76" s="251"/>
      <c r="CZ76" s="251"/>
      <c r="DA76" s="251"/>
      <c r="DB76" s="251"/>
      <c r="DC76" s="251"/>
      <c r="DD76" s="251"/>
      <c r="DE76" s="251"/>
      <c r="DF76" s="251"/>
      <c r="DG76" s="251"/>
      <c r="DH76" s="251"/>
      <c r="DI76" s="251"/>
      <c r="DJ76" s="251"/>
      <c r="DK76" s="251"/>
      <c r="DL76" s="251"/>
      <c r="DM76" s="251"/>
      <c r="DN76" s="251"/>
      <c r="DO76" s="251"/>
      <c r="DP76" s="251"/>
      <c r="DQ76" s="251"/>
      <c r="DR76" s="251"/>
      <c r="DS76" s="251"/>
      <c r="DT76" s="251"/>
      <c r="DU76" s="251"/>
      <c r="DV76" s="251"/>
      <c r="DW76" s="251"/>
      <c r="DX76" s="251"/>
      <c r="DY76" s="251"/>
      <c r="DZ76" s="251"/>
      <c r="EA76" s="251"/>
      <c r="EB76" s="251"/>
      <c r="EC76" s="251"/>
      <c r="ED76" s="251"/>
      <c r="EE76" s="251"/>
      <c r="EF76" s="251"/>
      <c r="EG76" s="251"/>
      <c r="EH76" s="251"/>
      <c r="EI76" s="251"/>
      <c r="EJ76" s="251"/>
      <c r="EK76" s="251"/>
      <c r="EL76" s="251"/>
      <c r="EM76" s="251"/>
      <c r="EN76" s="251"/>
      <c r="EO76" s="251"/>
      <c r="EP76" s="251"/>
      <c r="EQ76" s="251"/>
      <c r="ER76" s="251"/>
      <c r="ES76" s="251"/>
      <c r="ET76" s="251"/>
      <c r="EU76" s="251"/>
      <c r="EV76" s="251"/>
      <c r="EW76" s="251"/>
      <c r="EX76" s="251"/>
      <c r="EY76" s="251"/>
      <c r="EZ76" s="251"/>
      <c r="FA76" s="251"/>
      <c r="FB76" s="251"/>
      <c r="FC76" s="251"/>
      <c r="FD76" s="251"/>
      <c r="FE76" s="251"/>
      <c r="FF76" s="251"/>
      <c r="FG76" s="251"/>
      <c r="FH76" s="251"/>
      <c r="FI76" s="251"/>
      <c r="FJ76" s="251"/>
      <c r="FK76" s="251"/>
      <c r="FL76" s="251"/>
      <c r="FM76" s="251"/>
      <c r="FN76" s="251"/>
      <c r="FO76" s="251"/>
      <c r="FP76" s="251"/>
      <c r="FQ76" s="251"/>
      <c r="FR76" s="251"/>
      <c r="FS76" s="251"/>
      <c r="FT76" s="251"/>
      <c r="FU76" s="251"/>
      <c r="FV76" s="251"/>
      <c r="FW76" s="251"/>
      <c r="FX76" s="251"/>
      <c r="FY76" s="251"/>
      <c r="FZ76" s="251"/>
      <c r="GA76" s="251"/>
      <c r="GB76" s="251"/>
      <c r="GC76" s="251"/>
      <c r="GD76" s="251"/>
      <c r="GE76" s="251"/>
      <c r="GF76" s="251"/>
      <c r="GG76" s="251"/>
      <c r="GH76" s="251"/>
      <c r="GI76" s="251"/>
      <c r="GJ76" s="251"/>
      <c r="GK76" s="251"/>
      <c r="GL76" s="251"/>
      <c r="GM76" s="251"/>
      <c r="GN76" s="251"/>
      <c r="GO76" s="251"/>
      <c r="GP76" s="251"/>
      <c r="GQ76" s="251"/>
      <c r="GR76" s="251"/>
      <c r="GS76" s="251"/>
      <c r="GT76" s="251"/>
      <c r="GU76" s="251"/>
      <c r="GV76" s="251"/>
      <c r="GW76" s="251"/>
      <c r="GX76" s="251"/>
      <c r="GY76" s="251"/>
      <c r="GZ76" s="251"/>
      <c r="HA76" s="251"/>
      <c r="HB76" s="251"/>
      <c r="HC76" s="251"/>
      <c r="HD76" s="251"/>
      <c r="HE76" s="251"/>
      <c r="HF76" s="251"/>
      <c r="HG76" s="251"/>
      <c r="HH76" s="251"/>
      <c r="HI76" s="251"/>
      <c r="HJ76" s="251"/>
      <c r="HK76" s="251"/>
      <c r="HL76" s="251"/>
      <c r="HM76" s="251"/>
      <c r="HN76" s="251"/>
      <c r="HO76" s="251"/>
      <c r="HP76" s="251"/>
      <c r="HQ76" s="251"/>
      <c r="HR76" s="251"/>
      <c r="HS76" s="251"/>
      <c r="HT76" s="251"/>
      <c r="HU76" s="251"/>
      <c r="HV76" s="251"/>
      <c r="HW76" s="251"/>
      <c r="HX76" s="251"/>
      <c r="HY76" s="251"/>
      <c r="HZ76" s="251"/>
      <c r="IA76" s="251"/>
      <c r="IB76" s="251"/>
      <c r="IC76" s="251"/>
      <c r="ID76" s="251"/>
      <c r="IE76" s="251"/>
      <c r="IF76" s="251"/>
      <c r="IG76" s="251"/>
      <c r="IH76" s="251"/>
      <c r="II76" s="251"/>
      <c r="IJ76" s="251"/>
      <c r="IK76" s="251"/>
      <c r="IL76" s="251"/>
      <c r="IM76" s="251"/>
      <c r="IN76" s="251"/>
      <c r="IO76" s="251"/>
      <c r="IP76" s="251"/>
      <c r="IQ76" s="251"/>
      <c r="IR76" s="251"/>
      <c r="IS76" s="251"/>
      <c r="IT76" s="251"/>
      <c r="IU76" s="251"/>
      <c r="IV76" s="251"/>
    </row>
    <row r="77" spans="2:256" x14ac:dyDescent="0.2">
      <c r="B77" s="251"/>
      <c r="C77" s="251"/>
      <c r="D77" s="251"/>
      <c r="E77" s="251"/>
      <c r="F77" s="251"/>
      <c r="G77" s="251"/>
      <c r="H77" s="251"/>
      <c r="I77" s="251"/>
      <c r="J77" s="251"/>
      <c r="K77" s="251"/>
      <c r="L77" s="251"/>
      <c r="M77" s="251"/>
      <c r="N77" s="251"/>
      <c r="AC77" s="251"/>
      <c r="AD77" s="251"/>
      <c r="AE77" s="251"/>
      <c r="AF77" s="251"/>
      <c r="AG77" s="251"/>
      <c r="AH77" s="251"/>
      <c r="AI77" s="251"/>
      <c r="AJ77" s="251"/>
      <c r="AK77" s="251"/>
      <c r="AL77" s="251"/>
      <c r="AM77" s="251"/>
      <c r="AN77" s="251"/>
      <c r="AO77" s="251"/>
      <c r="AP77" s="251"/>
      <c r="AQ77" s="251"/>
      <c r="AR77" s="251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  <c r="BJ77" s="251"/>
      <c r="BK77" s="251"/>
      <c r="BL77" s="251"/>
      <c r="BM77" s="251"/>
      <c r="BN77" s="251"/>
      <c r="BO77" s="251"/>
      <c r="BP77" s="251"/>
      <c r="BQ77" s="251"/>
      <c r="BR77" s="251"/>
      <c r="BS77" s="251"/>
      <c r="BT77" s="251"/>
      <c r="BU77" s="251"/>
      <c r="BV77" s="251"/>
      <c r="BW77" s="251"/>
      <c r="BX77" s="251"/>
      <c r="BY77" s="251"/>
      <c r="BZ77" s="251"/>
      <c r="CA77" s="251"/>
      <c r="CB77" s="251"/>
      <c r="CC77" s="251"/>
      <c r="CD77" s="251"/>
      <c r="CE77" s="251"/>
      <c r="CF77" s="251"/>
      <c r="CG77" s="251"/>
      <c r="CH77" s="251"/>
      <c r="CI77" s="251"/>
      <c r="CJ77" s="251"/>
      <c r="CK77" s="251"/>
      <c r="CL77" s="251"/>
      <c r="CM77" s="251"/>
      <c r="CN77" s="251"/>
      <c r="CO77" s="251"/>
      <c r="CP77" s="251"/>
      <c r="CQ77" s="251"/>
      <c r="CR77" s="251"/>
      <c r="CS77" s="251"/>
      <c r="CT77" s="251"/>
      <c r="CU77" s="251"/>
      <c r="CV77" s="251"/>
      <c r="CW77" s="251"/>
      <c r="CX77" s="251"/>
      <c r="CY77" s="251"/>
      <c r="CZ77" s="251"/>
      <c r="DA77" s="251"/>
      <c r="DB77" s="251"/>
      <c r="DC77" s="251"/>
      <c r="DD77" s="251"/>
      <c r="DE77" s="251"/>
      <c r="DF77" s="251"/>
      <c r="DG77" s="251"/>
      <c r="DH77" s="251"/>
      <c r="DI77" s="251"/>
      <c r="DJ77" s="251"/>
      <c r="DK77" s="251"/>
      <c r="DL77" s="251"/>
      <c r="DM77" s="251"/>
      <c r="DN77" s="251"/>
      <c r="DO77" s="251"/>
      <c r="DP77" s="251"/>
      <c r="DQ77" s="251"/>
      <c r="DR77" s="251"/>
      <c r="DS77" s="251"/>
      <c r="DT77" s="251"/>
      <c r="DU77" s="251"/>
      <c r="DV77" s="251"/>
      <c r="DW77" s="251"/>
      <c r="DX77" s="251"/>
      <c r="DY77" s="251"/>
      <c r="DZ77" s="251"/>
      <c r="EA77" s="251"/>
      <c r="EB77" s="251"/>
      <c r="EC77" s="251"/>
      <c r="ED77" s="251"/>
      <c r="EE77" s="251"/>
      <c r="EF77" s="251"/>
      <c r="EG77" s="251"/>
      <c r="EH77" s="251"/>
      <c r="EI77" s="251"/>
      <c r="EJ77" s="251"/>
      <c r="EK77" s="251"/>
      <c r="EL77" s="251"/>
      <c r="EM77" s="251"/>
      <c r="EN77" s="251"/>
      <c r="EO77" s="251"/>
      <c r="EP77" s="251"/>
      <c r="EQ77" s="251"/>
      <c r="ER77" s="251"/>
      <c r="ES77" s="251"/>
      <c r="ET77" s="251"/>
      <c r="EU77" s="251"/>
      <c r="EV77" s="251"/>
      <c r="EW77" s="251"/>
      <c r="EX77" s="251"/>
      <c r="EY77" s="251"/>
      <c r="EZ77" s="251"/>
      <c r="FA77" s="251"/>
      <c r="FB77" s="251"/>
      <c r="FC77" s="251"/>
      <c r="FD77" s="251"/>
      <c r="FE77" s="251"/>
      <c r="FF77" s="251"/>
      <c r="FG77" s="251"/>
      <c r="FH77" s="251"/>
      <c r="FI77" s="251"/>
      <c r="FJ77" s="251"/>
      <c r="FK77" s="251"/>
      <c r="FL77" s="251"/>
      <c r="FM77" s="251"/>
      <c r="FN77" s="251"/>
      <c r="FO77" s="251"/>
      <c r="FP77" s="251"/>
      <c r="FQ77" s="251"/>
      <c r="FR77" s="251"/>
      <c r="FS77" s="251"/>
      <c r="FT77" s="251"/>
      <c r="FU77" s="251"/>
      <c r="FV77" s="251"/>
      <c r="FW77" s="251"/>
      <c r="FX77" s="251"/>
      <c r="FY77" s="251"/>
      <c r="FZ77" s="251"/>
      <c r="GA77" s="251"/>
      <c r="GB77" s="251"/>
      <c r="GC77" s="251"/>
      <c r="GD77" s="251"/>
      <c r="GE77" s="251"/>
      <c r="GF77" s="251"/>
      <c r="GG77" s="251"/>
      <c r="GH77" s="251"/>
      <c r="GI77" s="251"/>
      <c r="GJ77" s="251"/>
      <c r="GK77" s="251"/>
      <c r="GL77" s="251"/>
      <c r="GM77" s="251"/>
      <c r="GN77" s="251"/>
      <c r="GO77" s="251"/>
      <c r="GP77" s="251"/>
      <c r="GQ77" s="251"/>
      <c r="GR77" s="251"/>
      <c r="GS77" s="251"/>
      <c r="GT77" s="251"/>
      <c r="GU77" s="251"/>
      <c r="GV77" s="251"/>
      <c r="GW77" s="251"/>
      <c r="GX77" s="251"/>
      <c r="GY77" s="251"/>
      <c r="GZ77" s="251"/>
      <c r="HA77" s="251"/>
      <c r="HB77" s="251"/>
      <c r="HC77" s="251"/>
      <c r="HD77" s="251"/>
      <c r="HE77" s="251"/>
      <c r="HF77" s="251"/>
      <c r="HG77" s="251"/>
      <c r="HH77" s="251"/>
      <c r="HI77" s="251"/>
      <c r="HJ77" s="251"/>
      <c r="HK77" s="251"/>
      <c r="HL77" s="251"/>
      <c r="HM77" s="251"/>
      <c r="HN77" s="251"/>
      <c r="HO77" s="251"/>
      <c r="HP77" s="251"/>
      <c r="HQ77" s="251"/>
      <c r="HR77" s="251"/>
      <c r="HS77" s="251"/>
      <c r="HT77" s="251"/>
      <c r="HU77" s="251"/>
      <c r="HV77" s="251"/>
      <c r="HW77" s="251"/>
      <c r="HX77" s="251"/>
      <c r="HY77" s="251"/>
      <c r="HZ77" s="251"/>
      <c r="IA77" s="251"/>
      <c r="IB77" s="251"/>
      <c r="IC77" s="251"/>
      <c r="ID77" s="251"/>
      <c r="IE77" s="251"/>
      <c r="IF77" s="251"/>
      <c r="IG77" s="251"/>
      <c r="IH77" s="251"/>
      <c r="II77" s="251"/>
      <c r="IJ77" s="251"/>
      <c r="IK77" s="251"/>
      <c r="IL77" s="251"/>
      <c r="IM77" s="251"/>
      <c r="IN77" s="251"/>
      <c r="IO77" s="251"/>
      <c r="IP77" s="251"/>
      <c r="IQ77" s="251"/>
      <c r="IR77" s="251"/>
      <c r="IS77" s="251"/>
      <c r="IT77" s="251"/>
      <c r="IU77" s="251"/>
      <c r="IV77" s="251"/>
    </row>
    <row r="78" spans="2:256" x14ac:dyDescent="0.2">
      <c r="B78" s="251"/>
      <c r="C78" s="251"/>
      <c r="D78" s="251"/>
      <c r="E78" s="251"/>
      <c r="F78" s="251"/>
      <c r="G78" s="251"/>
      <c r="H78" s="251"/>
      <c r="I78" s="251"/>
      <c r="J78" s="251"/>
      <c r="K78" s="251"/>
      <c r="L78" s="251"/>
      <c r="M78" s="251"/>
      <c r="N78" s="251"/>
      <c r="AC78" s="251"/>
      <c r="AD78" s="251"/>
      <c r="AE78" s="251"/>
      <c r="AF78" s="251"/>
      <c r="AG78" s="251"/>
      <c r="AH78" s="251"/>
      <c r="AI78" s="251"/>
      <c r="AJ78" s="251"/>
      <c r="AK78" s="251"/>
      <c r="AL78" s="251"/>
      <c r="AM78" s="251"/>
      <c r="AN78" s="251"/>
      <c r="AO78" s="251"/>
      <c r="AP78" s="251"/>
      <c r="AQ78" s="251"/>
      <c r="AR78" s="251"/>
      <c r="AS78" s="251"/>
      <c r="AT78" s="251"/>
      <c r="AU78" s="251"/>
      <c r="AV78" s="251"/>
      <c r="AW78" s="251"/>
      <c r="AX78" s="251"/>
      <c r="AY78" s="251"/>
      <c r="AZ78" s="251"/>
      <c r="BA78" s="251"/>
      <c r="BB78" s="251"/>
      <c r="BC78" s="251"/>
      <c r="BD78" s="251"/>
      <c r="BE78" s="251"/>
      <c r="BF78" s="251"/>
      <c r="BG78" s="251"/>
      <c r="BH78" s="251"/>
      <c r="BI78" s="251"/>
      <c r="BJ78" s="251"/>
      <c r="BK78" s="251"/>
      <c r="BL78" s="251"/>
      <c r="BM78" s="251"/>
      <c r="BN78" s="251"/>
      <c r="BO78" s="251"/>
      <c r="BP78" s="251"/>
      <c r="BQ78" s="251"/>
      <c r="BR78" s="251"/>
      <c r="BS78" s="251"/>
      <c r="BT78" s="251"/>
      <c r="BU78" s="251"/>
      <c r="BV78" s="251"/>
      <c r="BW78" s="251"/>
      <c r="BX78" s="251"/>
      <c r="BY78" s="251"/>
      <c r="BZ78" s="251"/>
      <c r="CA78" s="251"/>
      <c r="CB78" s="251"/>
      <c r="CC78" s="251"/>
      <c r="CD78" s="251"/>
      <c r="CE78" s="251"/>
      <c r="CF78" s="251"/>
      <c r="CG78" s="251"/>
      <c r="CH78" s="251"/>
      <c r="CI78" s="251"/>
      <c r="CJ78" s="251"/>
      <c r="CK78" s="251"/>
      <c r="CL78" s="251"/>
      <c r="CM78" s="251"/>
      <c r="CN78" s="251"/>
      <c r="CO78" s="251"/>
      <c r="CP78" s="251"/>
      <c r="CQ78" s="251"/>
      <c r="CR78" s="251"/>
      <c r="CS78" s="251"/>
      <c r="CT78" s="251"/>
      <c r="CU78" s="251"/>
      <c r="CV78" s="251"/>
      <c r="CW78" s="251"/>
      <c r="CX78" s="251"/>
      <c r="CY78" s="251"/>
      <c r="CZ78" s="251"/>
      <c r="DA78" s="251"/>
      <c r="DB78" s="251"/>
      <c r="DC78" s="251"/>
      <c r="DD78" s="251"/>
      <c r="DE78" s="251"/>
      <c r="DF78" s="251"/>
      <c r="DG78" s="251"/>
      <c r="DH78" s="251"/>
      <c r="DI78" s="251"/>
      <c r="DJ78" s="251"/>
      <c r="DK78" s="251"/>
      <c r="DL78" s="251"/>
      <c r="DM78" s="251"/>
      <c r="DN78" s="251"/>
      <c r="DO78" s="251"/>
      <c r="DP78" s="251"/>
      <c r="DQ78" s="251"/>
      <c r="DR78" s="251"/>
      <c r="DS78" s="251"/>
      <c r="DT78" s="251"/>
      <c r="DU78" s="251"/>
      <c r="DV78" s="251"/>
      <c r="DW78" s="251"/>
      <c r="DX78" s="251"/>
      <c r="DY78" s="251"/>
      <c r="DZ78" s="251"/>
      <c r="EA78" s="251"/>
      <c r="EB78" s="251"/>
      <c r="EC78" s="251"/>
      <c r="ED78" s="251"/>
      <c r="EE78" s="251"/>
      <c r="EF78" s="251"/>
      <c r="EG78" s="251"/>
      <c r="EH78" s="251"/>
      <c r="EI78" s="251"/>
      <c r="EJ78" s="251"/>
      <c r="EK78" s="251"/>
      <c r="EL78" s="251"/>
      <c r="EM78" s="251"/>
      <c r="EN78" s="251"/>
      <c r="EO78" s="251"/>
      <c r="EP78" s="251"/>
      <c r="EQ78" s="251"/>
      <c r="ER78" s="251"/>
      <c r="ES78" s="251"/>
      <c r="ET78" s="251"/>
      <c r="EU78" s="251"/>
      <c r="EV78" s="251"/>
      <c r="EW78" s="251"/>
      <c r="EX78" s="251"/>
      <c r="EY78" s="251"/>
      <c r="EZ78" s="251"/>
      <c r="FA78" s="251"/>
      <c r="FB78" s="251"/>
      <c r="FC78" s="251"/>
      <c r="FD78" s="251"/>
      <c r="FE78" s="251"/>
      <c r="FF78" s="251"/>
      <c r="FG78" s="251"/>
      <c r="FH78" s="251"/>
      <c r="FI78" s="251"/>
      <c r="FJ78" s="251"/>
      <c r="FK78" s="251"/>
      <c r="FL78" s="251"/>
      <c r="FM78" s="251"/>
      <c r="FN78" s="251"/>
      <c r="FO78" s="251"/>
      <c r="FP78" s="251"/>
      <c r="FQ78" s="251"/>
      <c r="FR78" s="251"/>
      <c r="FS78" s="251"/>
      <c r="FT78" s="251"/>
      <c r="FU78" s="251"/>
      <c r="FV78" s="251"/>
      <c r="FW78" s="251"/>
      <c r="FX78" s="251"/>
      <c r="FY78" s="251"/>
      <c r="FZ78" s="251"/>
      <c r="GA78" s="251"/>
      <c r="GB78" s="251"/>
      <c r="GC78" s="251"/>
      <c r="GD78" s="251"/>
      <c r="GE78" s="251"/>
      <c r="GF78" s="251"/>
      <c r="GG78" s="251"/>
      <c r="GH78" s="251"/>
      <c r="GI78" s="251"/>
      <c r="GJ78" s="251"/>
      <c r="GK78" s="251"/>
      <c r="GL78" s="251"/>
      <c r="GM78" s="251"/>
      <c r="GN78" s="251"/>
      <c r="GO78" s="251"/>
      <c r="GP78" s="251"/>
      <c r="GQ78" s="251"/>
      <c r="GR78" s="251"/>
      <c r="GS78" s="251"/>
      <c r="GT78" s="251"/>
      <c r="GU78" s="251"/>
      <c r="GV78" s="251"/>
      <c r="GW78" s="251"/>
      <c r="GX78" s="251"/>
      <c r="GY78" s="251"/>
      <c r="GZ78" s="251"/>
      <c r="HA78" s="251"/>
      <c r="HB78" s="251"/>
      <c r="HC78" s="251"/>
      <c r="HD78" s="251"/>
      <c r="HE78" s="251"/>
      <c r="HF78" s="251"/>
      <c r="HG78" s="251"/>
      <c r="HH78" s="251"/>
      <c r="HI78" s="251"/>
      <c r="HJ78" s="251"/>
      <c r="HK78" s="251"/>
      <c r="HL78" s="251"/>
      <c r="HM78" s="251"/>
      <c r="HN78" s="251"/>
      <c r="HO78" s="251"/>
      <c r="HP78" s="251"/>
      <c r="HQ78" s="251"/>
      <c r="HR78" s="251"/>
      <c r="HS78" s="251"/>
      <c r="HT78" s="251"/>
      <c r="HU78" s="251"/>
      <c r="HV78" s="251"/>
      <c r="HW78" s="251"/>
      <c r="HX78" s="251"/>
      <c r="HY78" s="251"/>
      <c r="HZ78" s="251"/>
      <c r="IA78" s="251"/>
      <c r="IB78" s="251"/>
      <c r="IC78" s="251"/>
      <c r="ID78" s="251"/>
      <c r="IE78" s="251"/>
      <c r="IF78" s="251"/>
      <c r="IG78" s="251"/>
      <c r="IH78" s="251"/>
      <c r="II78" s="251"/>
      <c r="IJ78" s="251"/>
      <c r="IK78" s="251"/>
      <c r="IL78" s="251"/>
      <c r="IM78" s="251"/>
      <c r="IN78" s="251"/>
      <c r="IO78" s="251"/>
      <c r="IP78" s="251"/>
      <c r="IQ78" s="251"/>
      <c r="IR78" s="251"/>
      <c r="IS78" s="251"/>
      <c r="IT78" s="251"/>
      <c r="IU78" s="251"/>
      <c r="IV78" s="251"/>
    </row>
    <row r="79" spans="2:256" x14ac:dyDescent="0.2">
      <c r="B79" s="251"/>
      <c r="C79" s="251"/>
      <c r="D79" s="251"/>
      <c r="E79" s="251"/>
      <c r="F79" s="251"/>
      <c r="G79" s="251"/>
      <c r="H79" s="251"/>
      <c r="I79" s="251"/>
      <c r="J79" s="251"/>
      <c r="K79" s="251"/>
      <c r="L79" s="251"/>
      <c r="M79" s="251"/>
      <c r="N79" s="251"/>
      <c r="AC79" s="251"/>
      <c r="AD79" s="251"/>
      <c r="AE79" s="251"/>
      <c r="AF79" s="251"/>
      <c r="AG79" s="251"/>
      <c r="AH79" s="251"/>
      <c r="AI79" s="251"/>
      <c r="AJ79" s="251"/>
      <c r="AK79" s="251"/>
      <c r="AL79" s="251"/>
      <c r="AM79" s="251"/>
      <c r="AN79" s="251"/>
      <c r="AO79" s="251"/>
      <c r="AP79" s="251"/>
      <c r="AQ79" s="251"/>
      <c r="AR79" s="251"/>
      <c r="AS79" s="251"/>
      <c r="AT79" s="251"/>
      <c r="AU79" s="251"/>
      <c r="AV79" s="251"/>
      <c r="AW79" s="251"/>
      <c r="AX79" s="251"/>
      <c r="AY79" s="251"/>
      <c r="AZ79" s="251"/>
      <c r="BA79" s="251"/>
      <c r="BB79" s="251"/>
      <c r="BC79" s="251"/>
      <c r="BD79" s="251"/>
      <c r="BE79" s="251"/>
      <c r="BF79" s="251"/>
      <c r="BG79" s="251"/>
      <c r="BH79" s="251"/>
      <c r="BI79" s="251"/>
      <c r="BJ79" s="251"/>
      <c r="BK79" s="251"/>
      <c r="BL79" s="251"/>
      <c r="BM79" s="251"/>
      <c r="BN79" s="251"/>
      <c r="BO79" s="251"/>
      <c r="BP79" s="251"/>
      <c r="BQ79" s="251"/>
      <c r="BR79" s="251"/>
      <c r="BS79" s="251"/>
      <c r="BT79" s="251"/>
      <c r="BU79" s="251"/>
      <c r="BV79" s="251"/>
      <c r="BW79" s="251"/>
      <c r="BX79" s="251"/>
      <c r="BY79" s="251"/>
      <c r="BZ79" s="251"/>
      <c r="CA79" s="251"/>
      <c r="CB79" s="251"/>
      <c r="CC79" s="251"/>
      <c r="CD79" s="251"/>
      <c r="CE79" s="251"/>
      <c r="CF79" s="251"/>
      <c r="CG79" s="251"/>
      <c r="CH79" s="251"/>
      <c r="CI79" s="251"/>
      <c r="CJ79" s="251"/>
      <c r="CK79" s="251"/>
      <c r="CL79" s="251"/>
      <c r="CM79" s="251"/>
      <c r="CN79" s="251"/>
      <c r="CO79" s="251"/>
      <c r="CP79" s="251"/>
      <c r="CQ79" s="251"/>
      <c r="CR79" s="251"/>
      <c r="CS79" s="251"/>
      <c r="CT79" s="251"/>
      <c r="CU79" s="251"/>
      <c r="CV79" s="251"/>
      <c r="CW79" s="251"/>
      <c r="CX79" s="251"/>
      <c r="CY79" s="251"/>
      <c r="CZ79" s="251"/>
      <c r="DA79" s="251"/>
      <c r="DB79" s="251"/>
      <c r="DC79" s="251"/>
      <c r="DD79" s="251"/>
      <c r="DE79" s="251"/>
      <c r="DF79" s="251"/>
      <c r="DG79" s="251"/>
      <c r="DH79" s="251"/>
      <c r="DI79" s="251"/>
      <c r="DJ79" s="251"/>
      <c r="DK79" s="251"/>
      <c r="DL79" s="251"/>
      <c r="DM79" s="251"/>
      <c r="DN79" s="251"/>
      <c r="DO79" s="251"/>
      <c r="DP79" s="251"/>
      <c r="DQ79" s="251"/>
      <c r="DR79" s="251"/>
      <c r="DS79" s="251"/>
      <c r="DT79" s="251"/>
      <c r="DU79" s="251"/>
      <c r="DV79" s="251"/>
      <c r="DW79" s="251"/>
      <c r="DX79" s="251"/>
      <c r="DY79" s="251"/>
      <c r="DZ79" s="251"/>
      <c r="EA79" s="251"/>
      <c r="EB79" s="251"/>
      <c r="EC79" s="251"/>
      <c r="ED79" s="251"/>
      <c r="EE79" s="251"/>
      <c r="EF79" s="251"/>
      <c r="EG79" s="251"/>
      <c r="EH79" s="251"/>
      <c r="EI79" s="251"/>
      <c r="EJ79" s="251"/>
      <c r="EK79" s="251"/>
      <c r="EL79" s="251"/>
      <c r="EM79" s="251"/>
      <c r="EN79" s="251"/>
      <c r="EO79" s="251"/>
      <c r="EP79" s="251"/>
      <c r="EQ79" s="251"/>
      <c r="ER79" s="251"/>
      <c r="ES79" s="251"/>
      <c r="ET79" s="251"/>
      <c r="EU79" s="251"/>
      <c r="EV79" s="251"/>
      <c r="EW79" s="251"/>
      <c r="EX79" s="251"/>
      <c r="EY79" s="251"/>
      <c r="EZ79" s="251"/>
      <c r="FA79" s="251"/>
      <c r="FB79" s="251"/>
      <c r="FC79" s="251"/>
      <c r="FD79" s="251"/>
      <c r="FE79" s="251"/>
      <c r="FF79" s="251"/>
      <c r="FG79" s="251"/>
      <c r="FH79" s="251"/>
      <c r="FI79" s="251"/>
      <c r="FJ79" s="251"/>
      <c r="FK79" s="251"/>
      <c r="FL79" s="251"/>
      <c r="FM79" s="251"/>
      <c r="FN79" s="251"/>
      <c r="FO79" s="251"/>
      <c r="FP79" s="251"/>
      <c r="FQ79" s="251"/>
      <c r="FR79" s="251"/>
      <c r="FS79" s="251"/>
      <c r="FT79" s="251"/>
      <c r="FU79" s="251"/>
      <c r="FV79" s="251"/>
      <c r="FW79" s="251"/>
      <c r="FX79" s="251"/>
      <c r="FY79" s="251"/>
      <c r="FZ79" s="251"/>
      <c r="GA79" s="251"/>
      <c r="GB79" s="251"/>
      <c r="GC79" s="251"/>
      <c r="GD79" s="251"/>
      <c r="GE79" s="251"/>
      <c r="GF79" s="251"/>
      <c r="GG79" s="251"/>
      <c r="GH79" s="251"/>
      <c r="GI79" s="251"/>
      <c r="GJ79" s="251"/>
      <c r="GK79" s="251"/>
      <c r="GL79" s="251"/>
      <c r="GM79" s="251"/>
      <c r="GN79" s="251"/>
      <c r="GO79" s="251"/>
      <c r="GP79" s="251"/>
      <c r="GQ79" s="251"/>
      <c r="GR79" s="251"/>
      <c r="GS79" s="251"/>
      <c r="GT79" s="251"/>
      <c r="GU79" s="251"/>
      <c r="GV79" s="251"/>
      <c r="GW79" s="251"/>
      <c r="GX79" s="251"/>
      <c r="GY79" s="251"/>
      <c r="GZ79" s="251"/>
      <c r="HA79" s="251"/>
      <c r="HB79" s="251"/>
      <c r="HC79" s="251"/>
      <c r="HD79" s="251"/>
      <c r="HE79" s="251"/>
      <c r="HF79" s="251"/>
      <c r="HG79" s="251"/>
      <c r="HH79" s="251"/>
      <c r="HI79" s="251"/>
      <c r="HJ79" s="251"/>
      <c r="HK79" s="251"/>
      <c r="HL79" s="251"/>
      <c r="HM79" s="251"/>
      <c r="HN79" s="251"/>
      <c r="HO79" s="251"/>
      <c r="HP79" s="251"/>
      <c r="HQ79" s="251"/>
      <c r="HR79" s="251"/>
      <c r="HS79" s="251"/>
      <c r="HT79" s="251"/>
      <c r="HU79" s="251"/>
      <c r="HV79" s="251"/>
      <c r="HW79" s="251"/>
      <c r="HX79" s="251"/>
      <c r="HY79" s="251"/>
      <c r="HZ79" s="251"/>
      <c r="IA79" s="251"/>
      <c r="IB79" s="251"/>
      <c r="IC79" s="251"/>
      <c r="ID79" s="251"/>
      <c r="IE79" s="251"/>
      <c r="IF79" s="251"/>
      <c r="IG79" s="251"/>
      <c r="IH79" s="251"/>
      <c r="II79" s="251"/>
      <c r="IJ79" s="251"/>
      <c r="IK79" s="251"/>
      <c r="IL79" s="251"/>
      <c r="IM79" s="251"/>
      <c r="IN79" s="251"/>
      <c r="IO79" s="251"/>
      <c r="IP79" s="251"/>
      <c r="IQ79" s="251"/>
      <c r="IR79" s="251"/>
      <c r="IS79" s="251"/>
      <c r="IT79" s="251"/>
      <c r="IU79" s="251"/>
      <c r="IV79" s="251"/>
    </row>
    <row r="80" spans="2:256" x14ac:dyDescent="0.2">
      <c r="B80" s="251"/>
      <c r="C80" s="251"/>
      <c r="D80" s="251"/>
      <c r="E80" s="251"/>
      <c r="F80" s="251"/>
      <c r="G80" s="251"/>
      <c r="H80" s="251"/>
      <c r="I80" s="251"/>
      <c r="J80" s="251"/>
      <c r="K80" s="251"/>
      <c r="L80" s="251"/>
      <c r="M80" s="251"/>
      <c r="N80" s="251"/>
      <c r="AC80" s="251"/>
      <c r="AD80" s="251"/>
      <c r="AE80" s="251"/>
      <c r="AF80" s="251"/>
      <c r="AG80" s="251"/>
      <c r="AH80" s="251"/>
      <c r="AI80" s="251"/>
      <c r="AJ80" s="251"/>
      <c r="AK80" s="251"/>
      <c r="AL80" s="251"/>
      <c r="AM80" s="251"/>
      <c r="AN80" s="251"/>
      <c r="AO80" s="251"/>
      <c r="AP80" s="251"/>
      <c r="AQ80" s="251"/>
      <c r="AR80" s="251"/>
      <c r="AS80" s="251"/>
      <c r="AT80" s="251"/>
      <c r="AU80" s="251"/>
      <c r="AV80" s="251"/>
      <c r="AW80" s="251"/>
      <c r="AX80" s="251"/>
      <c r="AY80" s="251"/>
      <c r="AZ80" s="251"/>
      <c r="BA80" s="251"/>
      <c r="BB80" s="251"/>
      <c r="BC80" s="251"/>
      <c r="BD80" s="251"/>
      <c r="BE80" s="251"/>
      <c r="BF80" s="251"/>
      <c r="BG80" s="251"/>
      <c r="BH80" s="251"/>
      <c r="BI80" s="251"/>
      <c r="BJ80" s="251"/>
      <c r="BK80" s="251"/>
      <c r="BL80" s="251"/>
      <c r="BM80" s="251"/>
      <c r="BN80" s="251"/>
      <c r="BO80" s="251"/>
      <c r="BP80" s="251"/>
      <c r="BQ80" s="251"/>
      <c r="BR80" s="251"/>
      <c r="BS80" s="251"/>
      <c r="BT80" s="251"/>
      <c r="BU80" s="251"/>
      <c r="BV80" s="251"/>
      <c r="BW80" s="251"/>
      <c r="BX80" s="251"/>
      <c r="BY80" s="251"/>
      <c r="BZ80" s="251"/>
      <c r="CA80" s="251"/>
      <c r="CB80" s="251"/>
      <c r="CC80" s="251"/>
      <c r="CD80" s="251"/>
      <c r="CE80" s="251"/>
      <c r="CF80" s="251"/>
      <c r="CG80" s="251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51"/>
      <c r="DI80" s="251"/>
      <c r="DJ80" s="251"/>
      <c r="DK80" s="251"/>
      <c r="DL80" s="251"/>
      <c r="DM80" s="251"/>
      <c r="DN80" s="251"/>
      <c r="DO80" s="251"/>
      <c r="DP80" s="251"/>
      <c r="DQ80" s="251"/>
      <c r="DR80" s="251"/>
      <c r="DS80" s="251"/>
      <c r="DT80" s="251"/>
      <c r="DU80" s="251"/>
      <c r="DV80" s="251"/>
      <c r="DW80" s="251"/>
      <c r="DX80" s="251"/>
      <c r="DY80" s="251"/>
      <c r="DZ80" s="251"/>
      <c r="EA80" s="251"/>
      <c r="EB80" s="251"/>
      <c r="EC80" s="251"/>
      <c r="ED80" s="251"/>
      <c r="EE80" s="251"/>
      <c r="EF80" s="251"/>
      <c r="EG80" s="251"/>
      <c r="EH80" s="251"/>
      <c r="EI80" s="251"/>
      <c r="EJ80" s="251"/>
      <c r="EK80" s="251"/>
      <c r="EL80" s="251"/>
      <c r="EM80" s="251"/>
      <c r="EN80" s="251"/>
      <c r="EO80" s="251"/>
      <c r="EP80" s="251"/>
      <c r="EQ80" s="251"/>
      <c r="ER80" s="251"/>
      <c r="ES80" s="251"/>
      <c r="ET80" s="251"/>
      <c r="EU80" s="251"/>
      <c r="EV80" s="251"/>
      <c r="EW80" s="251"/>
      <c r="EX80" s="251"/>
      <c r="EY80" s="251"/>
      <c r="EZ80" s="251"/>
      <c r="FA80" s="251"/>
      <c r="FB80" s="251"/>
      <c r="FC80" s="251"/>
      <c r="FD80" s="251"/>
      <c r="FE80" s="251"/>
      <c r="FF80" s="251"/>
      <c r="FG80" s="251"/>
      <c r="FH80" s="251"/>
      <c r="FI80" s="251"/>
      <c r="FJ80" s="251"/>
      <c r="FK80" s="251"/>
      <c r="FL80" s="251"/>
      <c r="FM80" s="251"/>
      <c r="FN80" s="251"/>
      <c r="FO80" s="251"/>
      <c r="FP80" s="251"/>
      <c r="FQ80" s="251"/>
      <c r="FR80" s="251"/>
      <c r="FS80" s="251"/>
      <c r="FT80" s="251"/>
      <c r="FU80" s="251"/>
      <c r="FV80" s="251"/>
      <c r="FW80" s="251"/>
      <c r="FX80" s="251"/>
      <c r="FY80" s="251"/>
      <c r="FZ80" s="251"/>
      <c r="GA80" s="251"/>
      <c r="GB80" s="251"/>
      <c r="GC80" s="251"/>
      <c r="GD80" s="251"/>
      <c r="GE80" s="251"/>
      <c r="GF80" s="251"/>
      <c r="GG80" s="251"/>
      <c r="GH80" s="251"/>
      <c r="GI80" s="251"/>
      <c r="GJ80" s="251"/>
      <c r="GK80" s="251"/>
      <c r="GL80" s="251"/>
      <c r="GM80" s="251"/>
      <c r="GN80" s="251"/>
      <c r="GO80" s="251"/>
      <c r="GP80" s="251"/>
      <c r="GQ80" s="251"/>
      <c r="GR80" s="251"/>
      <c r="GS80" s="251"/>
      <c r="GT80" s="251"/>
      <c r="GU80" s="251"/>
      <c r="GV80" s="251"/>
      <c r="GW80" s="251"/>
      <c r="GX80" s="251"/>
      <c r="GY80" s="251"/>
      <c r="GZ80" s="251"/>
      <c r="HA80" s="251"/>
      <c r="HB80" s="251"/>
      <c r="HC80" s="251"/>
      <c r="HD80" s="251"/>
      <c r="HE80" s="251"/>
      <c r="HF80" s="251"/>
      <c r="HG80" s="251"/>
      <c r="HH80" s="251"/>
      <c r="HI80" s="251"/>
      <c r="HJ80" s="251"/>
      <c r="HK80" s="251"/>
      <c r="HL80" s="251"/>
      <c r="HM80" s="251"/>
      <c r="HN80" s="251"/>
      <c r="HO80" s="251"/>
      <c r="HP80" s="251"/>
      <c r="HQ80" s="251"/>
      <c r="HR80" s="251"/>
      <c r="HS80" s="251"/>
      <c r="HT80" s="251"/>
      <c r="HU80" s="251"/>
      <c r="HV80" s="251"/>
      <c r="HW80" s="251"/>
      <c r="HX80" s="251"/>
      <c r="HY80" s="251"/>
      <c r="HZ80" s="251"/>
      <c r="IA80" s="251"/>
      <c r="IB80" s="251"/>
      <c r="IC80" s="251"/>
      <c r="ID80" s="251"/>
      <c r="IE80" s="251"/>
      <c r="IF80" s="251"/>
      <c r="IG80" s="251"/>
      <c r="IH80" s="251"/>
      <c r="II80" s="251"/>
      <c r="IJ80" s="251"/>
      <c r="IK80" s="251"/>
      <c r="IL80" s="251"/>
      <c r="IM80" s="251"/>
      <c r="IN80" s="251"/>
      <c r="IO80" s="251"/>
      <c r="IP80" s="251"/>
      <c r="IQ80" s="251"/>
      <c r="IR80" s="251"/>
      <c r="IS80" s="251"/>
      <c r="IT80" s="251"/>
      <c r="IU80" s="251"/>
      <c r="IV80" s="251"/>
    </row>
    <row r="81" spans="2:256" x14ac:dyDescent="0.2">
      <c r="B81" s="251"/>
      <c r="C81" s="251"/>
      <c r="D81" s="251"/>
      <c r="E81" s="251"/>
      <c r="F81" s="251"/>
      <c r="G81" s="251"/>
      <c r="H81" s="251"/>
      <c r="I81" s="251"/>
      <c r="J81" s="251"/>
      <c r="K81" s="251"/>
      <c r="L81" s="251"/>
      <c r="M81" s="251"/>
      <c r="N81" s="251"/>
      <c r="AC81" s="251"/>
      <c r="AD81" s="251"/>
      <c r="AE81" s="251"/>
      <c r="AF81" s="251"/>
      <c r="AG81" s="251"/>
      <c r="AH81" s="251"/>
      <c r="AI81" s="251"/>
      <c r="AJ81" s="251"/>
      <c r="AK81" s="251"/>
      <c r="AL81" s="251"/>
      <c r="AM81" s="251"/>
      <c r="AN81" s="251"/>
      <c r="AO81" s="251"/>
      <c r="AP81" s="251"/>
      <c r="AQ81" s="251"/>
      <c r="AR81" s="251"/>
      <c r="AS81" s="251"/>
      <c r="AT81" s="251"/>
      <c r="AU81" s="251"/>
      <c r="AV81" s="251"/>
      <c r="AW81" s="251"/>
      <c r="AX81" s="251"/>
      <c r="AY81" s="251"/>
      <c r="AZ81" s="251"/>
      <c r="BA81" s="251"/>
      <c r="BB81" s="251"/>
      <c r="BC81" s="251"/>
      <c r="BD81" s="251"/>
      <c r="BE81" s="251"/>
      <c r="BF81" s="251"/>
      <c r="BG81" s="251"/>
      <c r="BH81" s="251"/>
      <c r="BI81" s="251"/>
      <c r="BJ81" s="251"/>
      <c r="BK81" s="251"/>
      <c r="BL81" s="251"/>
      <c r="BM81" s="251"/>
      <c r="BN81" s="251"/>
      <c r="BO81" s="251"/>
      <c r="BP81" s="251"/>
      <c r="BQ81" s="251"/>
      <c r="BR81" s="251"/>
      <c r="BS81" s="251"/>
      <c r="BT81" s="251"/>
      <c r="BU81" s="251"/>
      <c r="BV81" s="251"/>
      <c r="BW81" s="251"/>
      <c r="BX81" s="251"/>
      <c r="BY81" s="251"/>
      <c r="BZ81" s="251"/>
      <c r="CA81" s="251"/>
      <c r="CB81" s="251"/>
      <c r="CC81" s="251"/>
      <c r="CD81" s="251"/>
      <c r="CE81" s="251"/>
      <c r="CF81" s="251"/>
      <c r="CG81" s="251"/>
      <c r="CH81" s="251"/>
      <c r="CI81" s="251"/>
      <c r="CJ81" s="251"/>
      <c r="CK81" s="251"/>
      <c r="CL81" s="251"/>
      <c r="CM81" s="251"/>
      <c r="CN81" s="251"/>
      <c r="CO81" s="251"/>
      <c r="CP81" s="251"/>
      <c r="CQ81" s="251"/>
      <c r="CR81" s="251"/>
      <c r="CS81" s="251"/>
      <c r="CT81" s="251"/>
      <c r="CU81" s="251"/>
      <c r="CV81" s="251"/>
      <c r="CW81" s="251"/>
      <c r="CX81" s="251"/>
      <c r="CY81" s="251"/>
      <c r="CZ81" s="251"/>
      <c r="DA81" s="251"/>
      <c r="DB81" s="251"/>
      <c r="DC81" s="251"/>
      <c r="DD81" s="251"/>
      <c r="DE81" s="251"/>
      <c r="DF81" s="251"/>
      <c r="DG81" s="251"/>
      <c r="DH81" s="251"/>
      <c r="DI81" s="251"/>
      <c r="DJ81" s="251"/>
      <c r="DK81" s="251"/>
      <c r="DL81" s="251"/>
      <c r="DM81" s="251"/>
      <c r="DN81" s="251"/>
      <c r="DO81" s="251"/>
      <c r="DP81" s="251"/>
      <c r="DQ81" s="251"/>
      <c r="DR81" s="251"/>
      <c r="DS81" s="251"/>
      <c r="DT81" s="251"/>
      <c r="DU81" s="251"/>
      <c r="DV81" s="251"/>
      <c r="DW81" s="251"/>
      <c r="DX81" s="251"/>
      <c r="DY81" s="251"/>
      <c r="DZ81" s="251"/>
      <c r="EA81" s="251"/>
      <c r="EB81" s="251"/>
      <c r="EC81" s="251"/>
      <c r="ED81" s="251"/>
      <c r="EE81" s="251"/>
      <c r="EF81" s="251"/>
      <c r="EG81" s="251"/>
      <c r="EH81" s="251"/>
      <c r="EI81" s="251"/>
      <c r="EJ81" s="251"/>
      <c r="EK81" s="251"/>
      <c r="EL81" s="251"/>
      <c r="EM81" s="251"/>
      <c r="EN81" s="251"/>
      <c r="EO81" s="251"/>
      <c r="EP81" s="251"/>
      <c r="EQ81" s="251"/>
      <c r="ER81" s="251"/>
      <c r="ES81" s="251"/>
      <c r="ET81" s="251"/>
      <c r="EU81" s="251"/>
      <c r="EV81" s="251"/>
      <c r="EW81" s="251"/>
      <c r="EX81" s="251"/>
      <c r="EY81" s="251"/>
      <c r="EZ81" s="251"/>
      <c r="FA81" s="251"/>
      <c r="FB81" s="251"/>
      <c r="FC81" s="251"/>
      <c r="FD81" s="251"/>
      <c r="FE81" s="251"/>
      <c r="FF81" s="251"/>
      <c r="FG81" s="251"/>
      <c r="FH81" s="251"/>
      <c r="FI81" s="251"/>
      <c r="FJ81" s="251"/>
      <c r="FK81" s="251"/>
      <c r="FL81" s="251"/>
      <c r="FM81" s="251"/>
      <c r="FN81" s="251"/>
      <c r="FO81" s="251"/>
      <c r="FP81" s="251"/>
      <c r="FQ81" s="251"/>
      <c r="FR81" s="251"/>
      <c r="FS81" s="251"/>
      <c r="FT81" s="251"/>
      <c r="FU81" s="251"/>
      <c r="FV81" s="251"/>
      <c r="FW81" s="251"/>
      <c r="FX81" s="251"/>
      <c r="FY81" s="251"/>
      <c r="FZ81" s="251"/>
      <c r="GA81" s="251"/>
      <c r="GB81" s="251"/>
      <c r="GC81" s="251"/>
      <c r="GD81" s="251"/>
      <c r="GE81" s="251"/>
      <c r="GF81" s="251"/>
      <c r="GG81" s="251"/>
      <c r="GH81" s="251"/>
      <c r="GI81" s="251"/>
      <c r="GJ81" s="251"/>
      <c r="GK81" s="251"/>
      <c r="GL81" s="251"/>
      <c r="GM81" s="251"/>
      <c r="GN81" s="251"/>
      <c r="GO81" s="251"/>
      <c r="GP81" s="251"/>
      <c r="GQ81" s="251"/>
      <c r="GR81" s="251"/>
      <c r="GS81" s="251"/>
      <c r="GT81" s="251"/>
      <c r="GU81" s="251"/>
      <c r="GV81" s="251"/>
      <c r="GW81" s="251"/>
      <c r="GX81" s="251"/>
      <c r="GY81" s="251"/>
      <c r="GZ81" s="251"/>
      <c r="HA81" s="251"/>
      <c r="HB81" s="251"/>
      <c r="HC81" s="251"/>
      <c r="HD81" s="251"/>
      <c r="HE81" s="251"/>
      <c r="HF81" s="251"/>
      <c r="HG81" s="251"/>
      <c r="HH81" s="251"/>
      <c r="HI81" s="251"/>
      <c r="HJ81" s="251"/>
      <c r="HK81" s="251"/>
      <c r="HL81" s="251"/>
      <c r="HM81" s="251"/>
      <c r="HN81" s="251"/>
      <c r="HO81" s="251"/>
      <c r="HP81" s="251"/>
      <c r="HQ81" s="251"/>
      <c r="HR81" s="251"/>
      <c r="HS81" s="251"/>
      <c r="HT81" s="251"/>
      <c r="HU81" s="251"/>
      <c r="HV81" s="251"/>
      <c r="HW81" s="251"/>
      <c r="HX81" s="251"/>
      <c r="HY81" s="251"/>
      <c r="HZ81" s="251"/>
      <c r="IA81" s="251"/>
      <c r="IB81" s="251"/>
      <c r="IC81" s="251"/>
      <c r="ID81" s="251"/>
      <c r="IE81" s="251"/>
      <c r="IF81" s="251"/>
      <c r="IG81" s="251"/>
      <c r="IH81" s="251"/>
      <c r="II81" s="251"/>
      <c r="IJ81" s="251"/>
      <c r="IK81" s="251"/>
      <c r="IL81" s="251"/>
      <c r="IM81" s="251"/>
      <c r="IN81" s="251"/>
      <c r="IO81" s="251"/>
      <c r="IP81" s="251"/>
      <c r="IQ81" s="251"/>
      <c r="IR81" s="251"/>
      <c r="IS81" s="251"/>
      <c r="IT81" s="251"/>
      <c r="IU81" s="251"/>
      <c r="IV81" s="251"/>
    </row>
    <row r="82" spans="2:256" x14ac:dyDescent="0.2">
      <c r="B82" s="251"/>
      <c r="C82" s="251"/>
      <c r="D82" s="251"/>
      <c r="E82" s="251"/>
      <c r="F82" s="251"/>
      <c r="G82" s="251"/>
      <c r="H82" s="251"/>
      <c r="I82" s="251"/>
      <c r="J82" s="251"/>
      <c r="K82" s="251"/>
      <c r="L82" s="251"/>
      <c r="M82" s="251"/>
      <c r="N82" s="251"/>
      <c r="AC82" s="251"/>
      <c r="AD82" s="251"/>
      <c r="AE82" s="251"/>
      <c r="AF82" s="251"/>
      <c r="AG82" s="251"/>
      <c r="AH82" s="251"/>
      <c r="AI82" s="251"/>
      <c r="AJ82" s="251"/>
      <c r="AK82" s="251"/>
      <c r="AL82" s="251"/>
      <c r="AM82" s="251"/>
      <c r="AN82" s="251"/>
      <c r="AO82" s="251"/>
      <c r="AP82" s="251"/>
      <c r="AQ82" s="251"/>
      <c r="AR82" s="251"/>
      <c r="AS82" s="251"/>
      <c r="AT82" s="251"/>
      <c r="AU82" s="251"/>
      <c r="AV82" s="251"/>
      <c r="AW82" s="251"/>
      <c r="AX82" s="251"/>
      <c r="AY82" s="251"/>
      <c r="AZ82" s="251"/>
      <c r="BA82" s="251"/>
      <c r="BB82" s="251"/>
      <c r="BC82" s="251"/>
      <c r="BD82" s="251"/>
      <c r="BE82" s="251"/>
      <c r="BF82" s="251"/>
      <c r="BG82" s="251"/>
      <c r="BH82" s="251"/>
      <c r="BI82" s="251"/>
      <c r="BJ82" s="251"/>
      <c r="BK82" s="251"/>
      <c r="BL82" s="251"/>
      <c r="BM82" s="251"/>
      <c r="BN82" s="251"/>
      <c r="BO82" s="251"/>
      <c r="BP82" s="251"/>
      <c r="BQ82" s="251"/>
      <c r="BR82" s="251"/>
      <c r="BS82" s="251"/>
      <c r="BT82" s="251"/>
      <c r="BU82" s="251"/>
      <c r="BV82" s="251"/>
      <c r="BW82" s="251"/>
      <c r="BX82" s="251"/>
      <c r="BY82" s="251"/>
      <c r="BZ82" s="251"/>
      <c r="CA82" s="251"/>
      <c r="CB82" s="251"/>
      <c r="CC82" s="251"/>
      <c r="CD82" s="251"/>
      <c r="CE82" s="251"/>
      <c r="CF82" s="251"/>
      <c r="CG82" s="251"/>
      <c r="CH82" s="251"/>
      <c r="CI82" s="251"/>
      <c r="CJ82" s="251"/>
      <c r="CK82" s="251"/>
      <c r="CL82" s="251"/>
      <c r="CM82" s="251"/>
      <c r="CN82" s="251"/>
      <c r="CO82" s="251"/>
      <c r="CP82" s="251"/>
      <c r="CQ82" s="251"/>
      <c r="CR82" s="251"/>
      <c r="CS82" s="251"/>
      <c r="CT82" s="251"/>
      <c r="CU82" s="251"/>
      <c r="CV82" s="251"/>
      <c r="CW82" s="251"/>
      <c r="CX82" s="251"/>
      <c r="CY82" s="251"/>
      <c r="CZ82" s="251"/>
      <c r="DA82" s="251"/>
      <c r="DB82" s="251"/>
      <c r="DC82" s="251"/>
      <c r="DD82" s="251"/>
      <c r="DE82" s="251"/>
      <c r="DF82" s="251"/>
      <c r="DG82" s="251"/>
      <c r="DH82" s="251"/>
      <c r="DI82" s="251"/>
      <c r="DJ82" s="251"/>
      <c r="DK82" s="251"/>
      <c r="DL82" s="251"/>
      <c r="DM82" s="251"/>
      <c r="DN82" s="251"/>
      <c r="DO82" s="251"/>
      <c r="DP82" s="251"/>
      <c r="DQ82" s="251"/>
      <c r="DR82" s="251"/>
      <c r="DS82" s="251"/>
      <c r="DT82" s="251"/>
      <c r="DU82" s="251"/>
      <c r="DV82" s="251"/>
      <c r="DW82" s="251"/>
      <c r="DX82" s="251"/>
      <c r="DY82" s="251"/>
      <c r="DZ82" s="251"/>
      <c r="EA82" s="251"/>
      <c r="EB82" s="251"/>
      <c r="EC82" s="251"/>
      <c r="ED82" s="251"/>
      <c r="EE82" s="251"/>
      <c r="EF82" s="251"/>
      <c r="EG82" s="251"/>
      <c r="EH82" s="251"/>
      <c r="EI82" s="251"/>
      <c r="EJ82" s="251"/>
      <c r="EK82" s="251"/>
      <c r="EL82" s="251"/>
      <c r="EM82" s="251"/>
      <c r="EN82" s="251"/>
      <c r="EO82" s="251"/>
      <c r="EP82" s="251"/>
      <c r="EQ82" s="251"/>
      <c r="ER82" s="251"/>
      <c r="ES82" s="251"/>
      <c r="ET82" s="251"/>
      <c r="EU82" s="251"/>
      <c r="EV82" s="251"/>
      <c r="EW82" s="251"/>
      <c r="EX82" s="251"/>
      <c r="EY82" s="251"/>
      <c r="EZ82" s="251"/>
      <c r="FA82" s="251"/>
      <c r="FB82" s="251"/>
      <c r="FC82" s="251"/>
      <c r="FD82" s="251"/>
      <c r="FE82" s="251"/>
      <c r="FF82" s="251"/>
      <c r="FG82" s="251"/>
      <c r="FH82" s="251"/>
      <c r="FI82" s="251"/>
      <c r="FJ82" s="251"/>
      <c r="FK82" s="251"/>
      <c r="FL82" s="251"/>
      <c r="FM82" s="251"/>
      <c r="FN82" s="251"/>
      <c r="FO82" s="251"/>
      <c r="FP82" s="251"/>
      <c r="FQ82" s="251"/>
      <c r="FR82" s="251"/>
      <c r="FS82" s="251"/>
      <c r="FT82" s="251"/>
      <c r="FU82" s="251"/>
      <c r="FV82" s="251"/>
      <c r="FW82" s="251"/>
      <c r="FX82" s="251"/>
      <c r="FY82" s="251"/>
      <c r="FZ82" s="251"/>
      <c r="GA82" s="251"/>
      <c r="GB82" s="251"/>
      <c r="GC82" s="251"/>
      <c r="GD82" s="251"/>
      <c r="GE82" s="251"/>
      <c r="GF82" s="251"/>
      <c r="GG82" s="251"/>
      <c r="GH82" s="251"/>
      <c r="GI82" s="251"/>
      <c r="GJ82" s="251"/>
      <c r="GK82" s="251"/>
      <c r="GL82" s="251"/>
      <c r="GM82" s="251"/>
      <c r="GN82" s="251"/>
      <c r="GO82" s="251"/>
      <c r="GP82" s="251"/>
      <c r="GQ82" s="251"/>
      <c r="GR82" s="251"/>
      <c r="GS82" s="251"/>
      <c r="GT82" s="251"/>
      <c r="GU82" s="251"/>
      <c r="GV82" s="251"/>
      <c r="GW82" s="251"/>
      <c r="GX82" s="251"/>
      <c r="GY82" s="251"/>
      <c r="GZ82" s="251"/>
      <c r="HA82" s="251"/>
      <c r="HB82" s="251"/>
      <c r="HC82" s="251"/>
      <c r="HD82" s="251"/>
      <c r="HE82" s="251"/>
      <c r="HF82" s="251"/>
      <c r="HG82" s="251"/>
      <c r="HH82" s="251"/>
      <c r="HI82" s="251"/>
      <c r="HJ82" s="251"/>
      <c r="HK82" s="251"/>
      <c r="HL82" s="251"/>
      <c r="HM82" s="251"/>
      <c r="HN82" s="251"/>
      <c r="HO82" s="251"/>
      <c r="HP82" s="251"/>
      <c r="HQ82" s="251"/>
      <c r="HR82" s="251"/>
      <c r="HS82" s="251"/>
      <c r="HT82" s="251"/>
      <c r="HU82" s="251"/>
      <c r="HV82" s="251"/>
      <c r="HW82" s="251"/>
      <c r="HX82" s="251"/>
      <c r="HY82" s="251"/>
      <c r="HZ82" s="251"/>
      <c r="IA82" s="251"/>
      <c r="IB82" s="251"/>
      <c r="IC82" s="251"/>
      <c r="ID82" s="251"/>
      <c r="IE82" s="251"/>
      <c r="IF82" s="251"/>
      <c r="IG82" s="251"/>
      <c r="IH82" s="251"/>
      <c r="II82" s="251"/>
      <c r="IJ82" s="251"/>
      <c r="IK82" s="251"/>
      <c r="IL82" s="251"/>
      <c r="IM82" s="251"/>
      <c r="IN82" s="251"/>
      <c r="IO82" s="251"/>
      <c r="IP82" s="251"/>
      <c r="IQ82" s="251"/>
      <c r="IR82" s="251"/>
      <c r="IS82" s="251"/>
      <c r="IT82" s="251"/>
      <c r="IU82" s="251"/>
      <c r="IV82" s="251"/>
    </row>
    <row r="83" spans="2:256" x14ac:dyDescent="0.2">
      <c r="B83" s="251"/>
      <c r="C83" s="251"/>
      <c r="D83" s="251"/>
      <c r="E83" s="251"/>
      <c r="F83" s="251"/>
      <c r="G83" s="251"/>
      <c r="H83" s="251"/>
      <c r="I83" s="251"/>
      <c r="J83" s="251"/>
      <c r="K83" s="251"/>
      <c r="L83" s="251"/>
      <c r="M83" s="251"/>
      <c r="N83" s="251"/>
      <c r="AC83" s="251"/>
      <c r="AD83" s="251"/>
      <c r="AE83" s="251"/>
      <c r="AF83" s="251"/>
      <c r="AG83" s="251"/>
      <c r="AH83" s="251"/>
      <c r="AI83" s="251"/>
      <c r="AJ83" s="251"/>
      <c r="AK83" s="251"/>
      <c r="AL83" s="251"/>
      <c r="AM83" s="251"/>
      <c r="AN83" s="251"/>
      <c r="AO83" s="251"/>
      <c r="AP83" s="251"/>
      <c r="AQ83" s="251"/>
      <c r="AR83" s="251"/>
      <c r="AS83" s="251"/>
      <c r="AT83" s="251"/>
      <c r="AU83" s="251"/>
      <c r="AV83" s="251"/>
      <c r="AW83" s="251"/>
      <c r="AX83" s="251"/>
      <c r="AY83" s="251"/>
      <c r="AZ83" s="251"/>
      <c r="BA83" s="251"/>
      <c r="BB83" s="251"/>
      <c r="BC83" s="251"/>
      <c r="BD83" s="251"/>
      <c r="BE83" s="251"/>
      <c r="BF83" s="251"/>
      <c r="BG83" s="251"/>
      <c r="BH83" s="251"/>
      <c r="BI83" s="251"/>
      <c r="BJ83" s="251"/>
      <c r="BK83" s="251"/>
      <c r="BL83" s="251"/>
      <c r="BM83" s="251"/>
      <c r="BN83" s="251"/>
      <c r="BO83" s="251"/>
      <c r="BP83" s="251"/>
      <c r="BQ83" s="251"/>
      <c r="BR83" s="251"/>
      <c r="BS83" s="251"/>
      <c r="BT83" s="251"/>
      <c r="BU83" s="251"/>
      <c r="BV83" s="251"/>
      <c r="BW83" s="251"/>
      <c r="BX83" s="251"/>
      <c r="BY83" s="251"/>
      <c r="BZ83" s="251"/>
      <c r="CA83" s="251"/>
      <c r="CB83" s="251"/>
      <c r="CC83" s="251"/>
      <c r="CD83" s="251"/>
      <c r="CE83" s="251"/>
      <c r="CF83" s="251"/>
      <c r="CG83" s="251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51"/>
      <c r="DI83" s="251"/>
      <c r="DJ83" s="251"/>
      <c r="DK83" s="251"/>
      <c r="DL83" s="251"/>
      <c r="DM83" s="251"/>
      <c r="DN83" s="251"/>
      <c r="DO83" s="251"/>
      <c r="DP83" s="251"/>
      <c r="DQ83" s="251"/>
      <c r="DR83" s="251"/>
      <c r="DS83" s="251"/>
      <c r="DT83" s="251"/>
      <c r="DU83" s="251"/>
      <c r="DV83" s="251"/>
      <c r="DW83" s="251"/>
      <c r="DX83" s="251"/>
      <c r="DY83" s="251"/>
      <c r="DZ83" s="251"/>
      <c r="EA83" s="251"/>
      <c r="EB83" s="251"/>
      <c r="EC83" s="251"/>
      <c r="ED83" s="251"/>
      <c r="EE83" s="251"/>
      <c r="EF83" s="251"/>
      <c r="EG83" s="251"/>
      <c r="EH83" s="251"/>
      <c r="EI83" s="251"/>
      <c r="EJ83" s="251"/>
      <c r="EK83" s="251"/>
      <c r="EL83" s="251"/>
      <c r="EM83" s="251"/>
      <c r="EN83" s="251"/>
      <c r="EO83" s="251"/>
      <c r="EP83" s="251"/>
      <c r="EQ83" s="251"/>
      <c r="ER83" s="251"/>
      <c r="ES83" s="251"/>
      <c r="ET83" s="251"/>
      <c r="EU83" s="251"/>
      <c r="EV83" s="251"/>
      <c r="EW83" s="251"/>
      <c r="EX83" s="251"/>
      <c r="EY83" s="251"/>
      <c r="EZ83" s="251"/>
      <c r="FA83" s="251"/>
      <c r="FB83" s="251"/>
      <c r="FC83" s="251"/>
      <c r="FD83" s="251"/>
      <c r="FE83" s="251"/>
      <c r="FF83" s="251"/>
      <c r="FG83" s="251"/>
      <c r="FH83" s="251"/>
      <c r="FI83" s="251"/>
      <c r="FJ83" s="251"/>
      <c r="FK83" s="251"/>
      <c r="FL83" s="251"/>
      <c r="FM83" s="251"/>
      <c r="FN83" s="251"/>
      <c r="FO83" s="251"/>
      <c r="FP83" s="251"/>
      <c r="FQ83" s="251"/>
      <c r="FR83" s="251"/>
      <c r="FS83" s="251"/>
      <c r="FT83" s="251"/>
      <c r="FU83" s="251"/>
      <c r="FV83" s="251"/>
      <c r="FW83" s="251"/>
      <c r="FX83" s="251"/>
      <c r="FY83" s="251"/>
      <c r="FZ83" s="251"/>
      <c r="GA83" s="251"/>
      <c r="GB83" s="251"/>
      <c r="GC83" s="251"/>
      <c r="GD83" s="251"/>
      <c r="GE83" s="251"/>
      <c r="GF83" s="251"/>
      <c r="GG83" s="251"/>
      <c r="GH83" s="251"/>
      <c r="GI83" s="251"/>
      <c r="GJ83" s="251"/>
      <c r="GK83" s="251"/>
      <c r="GL83" s="251"/>
      <c r="GM83" s="251"/>
      <c r="GN83" s="251"/>
      <c r="GO83" s="251"/>
      <c r="GP83" s="251"/>
      <c r="GQ83" s="251"/>
      <c r="GR83" s="251"/>
      <c r="GS83" s="251"/>
      <c r="GT83" s="251"/>
      <c r="GU83" s="251"/>
      <c r="GV83" s="251"/>
      <c r="GW83" s="251"/>
      <c r="GX83" s="251"/>
      <c r="GY83" s="251"/>
      <c r="GZ83" s="251"/>
      <c r="HA83" s="251"/>
      <c r="HB83" s="251"/>
      <c r="HC83" s="251"/>
      <c r="HD83" s="251"/>
      <c r="HE83" s="251"/>
      <c r="HF83" s="251"/>
      <c r="HG83" s="251"/>
      <c r="HH83" s="251"/>
      <c r="HI83" s="251"/>
      <c r="HJ83" s="251"/>
      <c r="HK83" s="251"/>
      <c r="HL83" s="251"/>
      <c r="HM83" s="251"/>
      <c r="HN83" s="251"/>
      <c r="HO83" s="251"/>
      <c r="HP83" s="251"/>
      <c r="HQ83" s="251"/>
      <c r="HR83" s="251"/>
      <c r="HS83" s="251"/>
      <c r="HT83" s="251"/>
      <c r="HU83" s="251"/>
      <c r="HV83" s="251"/>
      <c r="HW83" s="251"/>
      <c r="HX83" s="251"/>
      <c r="HY83" s="251"/>
      <c r="HZ83" s="251"/>
      <c r="IA83" s="251"/>
      <c r="IB83" s="251"/>
      <c r="IC83" s="251"/>
      <c r="ID83" s="251"/>
      <c r="IE83" s="251"/>
      <c r="IF83" s="251"/>
      <c r="IG83" s="251"/>
      <c r="IH83" s="251"/>
      <c r="II83" s="251"/>
      <c r="IJ83" s="251"/>
      <c r="IK83" s="251"/>
      <c r="IL83" s="251"/>
      <c r="IM83" s="251"/>
      <c r="IN83" s="251"/>
      <c r="IO83" s="251"/>
      <c r="IP83" s="251"/>
      <c r="IQ83" s="251"/>
      <c r="IR83" s="251"/>
      <c r="IS83" s="251"/>
      <c r="IT83" s="251"/>
      <c r="IU83" s="251"/>
      <c r="IV83" s="251"/>
    </row>
    <row r="84" spans="2:256" x14ac:dyDescent="0.2">
      <c r="B84" s="251"/>
      <c r="C84" s="251"/>
      <c r="D84" s="251"/>
      <c r="E84" s="251"/>
      <c r="F84" s="251"/>
      <c r="G84" s="251"/>
      <c r="H84" s="251"/>
      <c r="I84" s="251"/>
      <c r="J84" s="251"/>
      <c r="K84" s="251"/>
      <c r="L84" s="251"/>
      <c r="M84" s="251"/>
      <c r="N84" s="251"/>
      <c r="AC84" s="251"/>
      <c r="AD84" s="251"/>
      <c r="AE84" s="251"/>
      <c r="AF84" s="251"/>
      <c r="AG84" s="251"/>
      <c r="AH84" s="251"/>
      <c r="AI84" s="251"/>
      <c r="AJ84" s="251"/>
      <c r="AK84" s="251"/>
      <c r="AL84" s="251"/>
      <c r="AM84" s="251"/>
      <c r="AN84" s="251"/>
      <c r="AO84" s="251"/>
      <c r="AP84" s="251"/>
      <c r="AQ84" s="251"/>
      <c r="AR84" s="251"/>
      <c r="AS84" s="251"/>
      <c r="AT84" s="251"/>
      <c r="AU84" s="251"/>
      <c r="AV84" s="251"/>
      <c r="AW84" s="251"/>
      <c r="AX84" s="251"/>
      <c r="AY84" s="251"/>
      <c r="AZ84" s="251"/>
      <c r="BA84" s="251"/>
      <c r="BB84" s="251"/>
      <c r="BC84" s="251"/>
      <c r="BD84" s="251"/>
      <c r="BE84" s="251"/>
      <c r="BF84" s="251"/>
      <c r="BG84" s="251"/>
      <c r="BH84" s="251"/>
      <c r="BI84" s="251"/>
      <c r="BJ84" s="251"/>
      <c r="BK84" s="251"/>
      <c r="BL84" s="251"/>
      <c r="BM84" s="251"/>
      <c r="BN84" s="251"/>
      <c r="BO84" s="251"/>
      <c r="BP84" s="251"/>
      <c r="BQ84" s="251"/>
      <c r="BR84" s="251"/>
      <c r="BS84" s="251"/>
      <c r="BT84" s="251"/>
      <c r="BU84" s="251"/>
      <c r="BV84" s="251"/>
      <c r="BW84" s="251"/>
      <c r="BX84" s="251"/>
      <c r="BY84" s="251"/>
      <c r="BZ84" s="251"/>
      <c r="CA84" s="251"/>
      <c r="CB84" s="251"/>
      <c r="CC84" s="251"/>
      <c r="CD84" s="251"/>
      <c r="CE84" s="251"/>
      <c r="CF84" s="251"/>
      <c r="CG84" s="251"/>
      <c r="CH84" s="251"/>
      <c r="CI84" s="251"/>
      <c r="CJ84" s="251"/>
      <c r="CK84" s="251"/>
      <c r="CL84" s="251"/>
      <c r="CM84" s="251"/>
      <c r="CN84" s="251"/>
      <c r="CO84" s="251"/>
      <c r="CP84" s="251"/>
      <c r="CQ84" s="251"/>
      <c r="CR84" s="251"/>
      <c r="CS84" s="251"/>
      <c r="CT84" s="251"/>
      <c r="CU84" s="251"/>
      <c r="CV84" s="251"/>
      <c r="CW84" s="251"/>
      <c r="CX84" s="251"/>
      <c r="CY84" s="251"/>
      <c r="CZ84" s="251"/>
      <c r="DA84" s="251"/>
      <c r="DB84" s="251"/>
      <c r="DC84" s="251"/>
      <c r="DD84" s="251"/>
      <c r="DE84" s="251"/>
      <c r="DF84" s="251"/>
      <c r="DG84" s="251"/>
      <c r="DH84" s="251"/>
      <c r="DI84" s="251"/>
      <c r="DJ84" s="251"/>
      <c r="DK84" s="251"/>
      <c r="DL84" s="251"/>
      <c r="DM84" s="251"/>
      <c r="DN84" s="251"/>
      <c r="DO84" s="251"/>
      <c r="DP84" s="251"/>
      <c r="DQ84" s="251"/>
      <c r="DR84" s="251"/>
      <c r="DS84" s="251"/>
      <c r="DT84" s="251"/>
      <c r="DU84" s="251"/>
      <c r="DV84" s="251"/>
      <c r="DW84" s="251"/>
      <c r="DX84" s="251"/>
      <c r="DY84" s="251"/>
      <c r="DZ84" s="251"/>
      <c r="EA84" s="251"/>
      <c r="EB84" s="251"/>
      <c r="EC84" s="251"/>
      <c r="ED84" s="251"/>
      <c r="EE84" s="251"/>
      <c r="EF84" s="251"/>
      <c r="EG84" s="251"/>
      <c r="EH84" s="251"/>
      <c r="EI84" s="251"/>
      <c r="EJ84" s="251"/>
      <c r="EK84" s="251"/>
      <c r="EL84" s="251"/>
      <c r="EM84" s="251"/>
      <c r="EN84" s="251"/>
      <c r="EO84" s="251"/>
      <c r="EP84" s="251"/>
      <c r="EQ84" s="251"/>
      <c r="ER84" s="251"/>
      <c r="ES84" s="251"/>
      <c r="ET84" s="251"/>
      <c r="EU84" s="251"/>
      <c r="EV84" s="251"/>
      <c r="EW84" s="251"/>
      <c r="EX84" s="251"/>
      <c r="EY84" s="251"/>
      <c r="EZ84" s="251"/>
      <c r="FA84" s="251"/>
      <c r="FB84" s="251"/>
      <c r="FC84" s="251"/>
      <c r="FD84" s="251"/>
      <c r="FE84" s="251"/>
      <c r="FF84" s="251"/>
      <c r="FG84" s="251"/>
      <c r="FH84" s="251"/>
      <c r="FI84" s="251"/>
      <c r="FJ84" s="251"/>
      <c r="FK84" s="251"/>
      <c r="FL84" s="251"/>
      <c r="FM84" s="251"/>
      <c r="FN84" s="251"/>
      <c r="FO84" s="251"/>
      <c r="FP84" s="251"/>
      <c r="FQ84" s="251"/>
      <c r="FR84" s="251"/>
      <c r="FS84" s="251"/>
      <c r="FT84" s="251"/>
      <c r="FU84" s="251"/>
      <c r="FV84" s="251"/>
      <c r="FW84" s="251"/>
      <c r="FX84" s="251"/>
      <c r="FY84" s="251"/>
      <c r="FZ84" s="251"/>
      <c r="GA84" s="251"/>
      <c r="GB84" s="251"/>
      <c r="GC84" s="251"/>
      <c r="GD84" s="251"/>
      <c r="GE84" s="251"/>
      <c r="GF84" s="251"/>
      <c r="GG84" s="251"/>
      <c r="GH84" s="251"/>
      <c r="GI84" s="251"/>
      <c r="GJ84" s="251"/>
      <c r="GK84" s="251"/>
      <c r="GL84" s="251"/>
      <c r="GM84" s="251"/>
      <c r="GN84" s="251"/>
      <c r="GO84" s="251"/>
      <c r="GP84" s="251"/>
      <c r="GQ84" s="251"/>
      <c r="GR84" s="251"/>
      <c r="GS84" s="251"/>
      <c r="GT84" s="251"/>
      <c r="GU84" s="251"/>
      <c r="GV84" s="251"/>
      <c r="GW84" s="251"/>
      <c r="GX84" s="251"/>
      <c r="GY84" s="251"/>
      <c r="GZ84" s="251"/>
      <c r="HA84" s="251"/>
      <c r="HB84" s="251"/>
      <c r="HC84" s="251"/>
      <c r="HD84" s="251"/>
      <c r="HE84" s="251"/>
      <c r="HF84" s="251"/>
      <c r="HG84" s="251"/>
      <c r="HH84" s="251"/>
      <c r="HI84" s="251"/>
      <c r="HJ84" s="251"/>
      <c r="HK84" s="251"/>
      <c r="HL84" s="251"/>
      <c r="HM84" s="251"/>
      <c r="HN84" s="251"/>
      <c r="HO84" s="251"/>
      <c r="HP84" s="251"/>
      <c r="HQ84" s="251"/>
      <c r="HR84" s="251"/>
      <c r="HS84" s="251"/>
      <c r="HT84" s="251"/>
      <c r="HU84" s="251"/>
      <c r="HV84" s="251"/>
      <c r="HW84" s="251"/>
      <c r="HX84" s="251"/>
      <c r="HY84" s="251"/>
      <c r="HZ84" s="251"/>
      <c r="IA84" s="251"/>
      <c r="IB84" s="251"/>
      <c r="IC84" s="251"/>
      <c r="ID84" s="251"/>
      <c r="IE84" s="251"/>
      <c r="IF84" s="251"/>
      <c r="IG84" s="251"/>
      <c r="IH84" s="251"/>
      <c r="II84" s="251"/>
      <c r="IJ84" s="251"/>
      <c r="IK84" s="251"/>
      <c r="IL84" s="251"/>
      <c r="IM84" s="251"/>
      <c r="IN84" s="251"/>
      <c r="IO84" s="251"/>
      <c r="IP84" s="251"/>
      <c r="IQ84" s="251"/>
      <c r="IR84" s="251"/>
      <c r="IS84" s="251"/>
      <c r="IT84" s="251"/>
      <c r="IU84" s="251"/>
      <c r="IV84" s="251"/>
    </row>
    <row r="85" spans="2:256" x14ac:dyDescent="0.2">
      <c r="B85" s="251"/>
      <c r="C85" s="251"/>
      <c r="D85" s="251"/>
      <c r="E85" s="251"/>
      <c r="F85" s="251"/>
      <c r="G85" s="251"/>
      <c r="H85" s="251"/>
      <c r="I85" s="251"/>
      <c r="J85" s="251"/>
      <c r="K85" s="251"/>
      <c r="L85" s="251"/>
      <c r="M85" s="251"/>
      <c r="N85" s="251"/>
      <c r="AC85" s="251"/>
      <c r="AD85" s="251"/>
      <c r="AE85" s="251"/>
      <c r="AF85" s="251"/>
      <c r="AG85" s="251"/>
      <c r="AH85" s="251"/>
      <c r="AI85" s="251"/>
      <c r="AJ85" s="251"/>
      <c r="AK85" s="251"/>
      <c r="AL85" s="251"/>
      <c r="AM85" s="251"/>
      <c r="AN85" s="251"/>
      <c r="AO85" s="251"/>
      <c r="AP85" s="251"/>
      <c r="AQ85" s="251"/>
      <c r="AR85" s="251"/>
      <c r="AS85" s="251"/>
      <c r="AT85" s="251"/>
      <c r="AU85" s="251"/>
      <c r="AV85" s="251"/>
      <c r="AW85" s="251"/>
      <c r="AX85" s="251"/>
      <c r="AY85" s="251"/>
      <c r="AZ85" s="251"/>
      <c r="BA85" s="251"/>
      <c r="BB85" s="251"/>
      <c r="BC85" s="251"/>
      <c r="BD85" s="251"/>
      <c r="BE85" s="251"/>
      <c r="BF85" s="251"/>
      <c r="BG85" s="251"/>
      <c r="BH85" s="251"/>
      <c r="BI85" s="251"/>
      <c r="BJ85" s="251"/>
      <c r="BK85" s="251"/>
      <c r="BL85" s="251"/>
      <c r="BM85" s="251"/>
      <c r="BN85" s="251"/>
      <c r="BO85" s="251"/>
      <c r="BP85" s="251"/>
      <c r="BQ85" s="251"/>
      <c r="BR85" s="251"/>
      <c r="BS85" s="251"/>
      <c r="BT85" s="251"/>
      <c r="BU85" s="251"/>
      <c r="BV85" s="251"/>
      <c r="BW85" s="251"/>
      <c r="BX85" s="251"/>
      <c r="BY85" s="251"/>
      <c r="BZ85" s="251"/>
      <c r="CA85" s="251"/>
      <c r="CB85" s="251"/>
      <c r="CC85" s="251"/>
      <c r="CD85" s="251"/>
      <c r="CE85" s="251"/>
      <c r="CF85" s="251"/>
      <c r="CG85" s="251"/>
      <c r="CH85" s="251"/>
      <c r="CI85" s="251"/>
      <c r="CJ85" s="251"/>
      <c r="CK85" s="251"/>
      <c r="CL85" s="251"/>
      <c r="CM85" s="251"/>
      <c r="CN85" s="251"/>
      <c r="CO85" s="251"/>
      <c r="CP85" s="251"/>
      <c r="CQ85" s="251"/>
      <c r="CR85" s="251"/>
      <c r="CS85" s="251"/>
      <c r="CT85" s="251"/>
      <c r="CU85" s="251"/>
      <c r="CV85" s="251"/>
      <c r="CW85" s="251"/>
      <c r="CX85" s="251"/>
      <c r="CY85" s="251"/>
      <c r="CZ85" s="251"/>
      <c r="DA85" s="251"/>
      <c r="DB85" s="251"/>
      <c r="DC85" s="251"/>
      <c r="DD85" s="251"/>
      <c r="DE85" s="251"/>
      <c r="DF85" s="251"/>
      <c r="DG85" s="251"/>
      <c r="DH85" s="251"/>
      <c r="DI85" s="251"/>
      <c r="DJ85" s="251"/>
      <c r="DK85" s="251"/>
      <c r="DL85" s="251"/>
      <c r="DM85" s="251"/>
      <c r="DN85" s="251"/>
      <c r="DO85" s="251"/>
      <c r="DP85" s="251"/>
      <c r="DQ85" s="251"/>
      <c r="DR85" s="251"/>
      <c r="DS85" s="251"/>
      <c r="DT85" s="251"/>
      <c r="DU85" s="251"/>
      <c r="DV85" s="251"/>
      <c r="DW85" s="251"/>
      <c r="DX85" s="251"/>
      <c r="DY85" s="251"/>
      <c r="DZ85" s="251"/>
      <c r="EA85" s="251"/>
      <c r="EB85" s="251"/>
      <c r="EC85" s="251"/>
      <c r="ED85" s="251"/>
      <c r="EE85" s="251"/>
      <c r="EF85" s="251"/>
      <c r="EG85" s="251"/>
      <c r="EH85" s="251"/>
      <c r="EI85" s="251"/>
      <c r="EJ85" s="251"/>
      <c r="EK85" s="251"/>
      <c r="EL85" s="251"/>
      <c r="EM85" s="251"/>
      <c r="EN85" s="251"/>
      <c r="EO85" s="251"/>
      <c r="EP85" s="251"/>
      <c r="EQ85" s="251"/>
      <c r="ER85" s="251"/>
      <c r="ES85" s="251"/>
      <c r="ET85" s="251"/>
      <c r="EU85" s="251"/>
      <c r="EV85" s="251"/>
      <c r="EW85" s="251"/>
      <c r="EX85" s="251"/>
      <c r="EY85" s="251"/>
      <c r="EZ85" s="251"/>
      <c r="FA85" s="251"/>
      <c r="FB85" s="251"/>
      <c r="FC85" s="251"/>
      <c r="FD85" s="251"/>
      <c r="FE85" s="251"/>
      <c r="FF85" s="251"/>
      <c r="FG85" s="251"/>
      <c r="FH85" s="251"/>
      <c r="FI85" s="251"/>
      <c r="FJ85" s="251"/>
      <c r="FK85" s="251"/>
      <c r="FL85" s="251"/>
      <c r="FM85" s="251"/>
      <c r="FN85" s="251"/>
      <c r="FO85" s="251"/>
      <c r="FP85" s="251"/>
      <c r="FQ85" s="251"/>
      <c r="FR85" s="251"/>
      <c r="FS85" s="251"/>
      <c r="FT85" s="251"/>
      <c r="FU85" s="251"/>
      <c r="FV85" s="251"/>
      <c r="FW85" s="251"/>
      <c r="FX85" s="251"/>
      <c r="FY85" s="251"/>
      <c r="FZ85" s="251"/>
      <c r="GA85" s="251"/>
      <c r="GB85" s="251"/>
      <c r="GC85" s="251"/>
      <c r="GD85" s="251"/>
      <c r="GE85" s="251"/>
      <c r="GF85" s="251"/>
      <c r="GG85" s="251"/>
      <c r="GH85" s="251"/>
      <c r="GI85" s="251"/>
      <c r="GJ85" s="251"/>
      <c r="GK85" s="251"/>
      <c r="GL85" s="251"/>
      <c r="GM85" s="251"/>
      <c r="GN85" s="251"/>
      <c r="GO85" s="251"/>
      <c r="GP85" s="251"/>
      <c r="GQ85" s="251"/>
      <c r="GR85" s="251"/>
      <c r="GS85" s="251"/>
      <c r="GT85" s="251"/>
      <c r="GU85" s="251"/>
      <c r="GV85" s="251"/>
      <c r="GW85" s="251"/>
      <c r="GX85" s="251"/>
      <c r="GY85" s="251"/>
      <c r="GZ85" s="251"/>
      <c r="HA85" s="251"/>
      <c r="HB85" s="251"/>
      <c r="HC85" s="251"/>
      <c r="HD85" s="251"/>
      <c r="HE85" s="251"/>
      <c r="HF85" s="251"/>
      <c r="HG85" s="251"/>
      <c r="HH85" s="251"/>
      <c r="HI85" s="251"/>
      <c r="HJ85" s="251"/>
      <c r="HK85" s="251"/>
      <c r="HL85" s="251"/>
      <c r="HM85" s="251"/>
      <c r="HN85" s="251"/>
      <c r="HO85" s="251"/>
      <c r="HP85" s="251"/>
      <c r="HQ85" s="251"/>
      <c r="HR85" s="251"/>
      <c r="HS85" s="251"/>
      <c r="HT85" s="251"/>
      <c r="HU85" s="251"/>
      <c r="HV85" s="251"/>
      <c r="HW85" s="251"/>
      <c r="HX85" s="251"/>
      <c r="HY85" s="251"/>
      <c r="HZ85" s="251"/>
      <c r="IA85" s="251"/>
      <c r="IB85" s="251"/>
      <c r="IC85" s="251"/>
      <c r="ID85" s="251"/>
      <c r="IE85" s="251"/>
      <c r="IF85" s="251"/>
      <c r="IG85" s="251"/>
      <c r="IH85" s="251"/>
      <c r="II85" s="251"/>
      <c r="IJ85" s="251"/>
      <c r="IK85" s="251"/>
      <c r="IL85" s="251"/>
      <c r="IM85" s="251"/>
      <c r="IN85" s="251"/>
      <c r="IO85" s="251"/>
      <c r="IP85" s="251"/>
      <c r="IQ85" s="251"/>
      <c r="IR85" s="251"/>
      <c r="IS85" s="251"/>
      <c r="IT85" s="251"/>
      <c r="IU85" s="251"/>
      <c r="IV85" s="251"/>
    </row>
    <row r="86" spans="2:256" x14ac:dyDescent="0.2">
      <c r="B86" s="251"/>
      <c r="C86" s="251"/>
      <c r="D86" s="251"/>
      <c r="E86" s="251"/>
      <c r="F86" s="251"/>
      <c r="G86" s="251"/>
      <c r="H86" s="251"/>
      <c r="I86" s="251"/>
      <c r="J86" s="251"/>
      <c r="K86" s="251"/>
      <c r="L86" s="251"/>
      <c r="M86" s="251"/>
      <c r="N86" s="251"/>
      <c r="AC86" s="251"/>
      <c r="AD86" s="251"/>
      <c r="AE86" s="251"/>
      <c r="AF86" s="251"/>
      <c r="AG86" s="251"/>
      <c r="AH86" s="251"/>
      <c r="AI86" s="251"/>
      <c r="AJ86" s="251"/>
      <c r="AK86" s="251"/>
      <c r="AL86" s="251"/>
      <c r="AM86" s="251"/>
      <c r="AN86" s="251"/>
      <c r="AO86" s="251"/>
      <c r="AP86" s="251"/>
      <c r="AQ86" s="251"/>
      <c r="AR86" s="251"/>
      <c r="AS86" s="251"/>
      <c r="AT86" s="251"/>
      <c r="AU86" s="251"/>
      <c r="AV86" s="251"/>
      <c r="AW86" s="251"/>
      <c r="AX86" s="251"/>
      <c r="AY86" s="251"/>
      <c r="AZ86" s="251"/>
      <c r="BA86" s="251"/>
      <c r="BB86" s="251"/>
      <c r="BC86" s="251"/>
      <c r="BD86" s="251"/>
      <c r="BE86" s="251"/>
      <c r="BF86" s="251"/>
      <c r="BG86" s="251"/>
      <c r="BH86" s="251"/>
      <c r="BI86" s="251"/>
      <c r="BJ86" s="251"/>
      <c r="BK86" s="251"/>
      <c r="BL86" s="251"/>
      <c r="BM86" s="251"/>
      <c r="BN86" s="251"/>
      <c r="BO86" s="251"/>
      <c r="BP86" s="251"/>
      <c r="BQ86" s="251"/>
      <c r="BR86" s="251"/>
      <c r="BS86" s="251"/>
      <c r="BT86" s="251"/>
      <c r="BU86" s="251"/>
      <c r="BV86" s="251"/>
      <c r="BW86" s="251"/>
      <c r="BX86" s="251"/>
      <c r="BY86" s="251"/>
      <c r="BZ86" s="251"/>
      <c r="CA86" s="251"/>
      <c r="CB86" s="251"/>
      <c r="CC86" s="251"/>
      <c r="CD86" s="251"/>
      <c r="CE86" s="251"/>
      <c r="CF86" s="251"/>
      <c r="CG86" s="251"/>
      <c r="CH86" s="251"/>
      <c r="CI86" s="251"/>
      <c r="CJ86" s="251"/>
      <c r="CK86" s="251"/>
      <c r="CL86" s="251"/>
      <c r="CM86" s="251"/>
      <c r="CN86" s="251"/>
      <c r="CO86" s="251"/>
      <c r="CP86" s="251"/>
      <c r="CQ86" s="251"/>
      <c r="CR86" s="251"/>
      <c r="CS86" s="251"/>
      <c r="CT86" s="251"/>
      <c r="CU86" s="251"/>
      <c r="CV86" s="251"/>
      <c r="CW86" s="251"/>
      <c r="CX86" s="251"/>
      <c r="CY86" s="251"/>
      <c r="CZ86" s="251"/>
      <c r="DA86" s="251"/>
      <c r="DB86" s="251"/>
      <c r="DC86" s="251"/>
      <c r="DD86" s="251"/>
      <c r="DE86" s="251"/>
      <c r="DF86" s="251"/>
      <c r="DG86" s="251"/>
      <c r="DH86" s="251"/>
      <c r="DI86" s="251"/>
      <c r="DJ86" s="251"/>
      <c r="DK86" s="251"/>
      <c r="DL86" s="251"/>
      <c r="DM86" s="251"/>
      <c r="DN86" s="251"/>
      <c r="DO86" s="251"/>
      <c r="DP86" s="251"/>
      <c r="DQ86" s="251"/>
      <c r="DR86" s="251"/>
      <c r="DS86" s="251"/>
      <c r="DT86" s="251"/>
      <c r="DU86" s="251"/>
      <c r="DV86" s="251"/>
      <c r="DW86" s="251"/>
      <c r="DX86" s="251"/>
      <c r="DY86" s="251"/>
      <c r="DZ86" s="251"/>
      <c r="EA86" s="251"/>
      <c r="EB86" s="251"/>
      <c r="EC86" s="251"/>
      <c r="ED86" s="251"/>
      <c r="EE86" s="251"/>
      <c r="EF86" s="251"/>
      <c r="EG86" s="251"/>
      <c r="EH86" s="251"/>
      <c r="EI86" s="251"/>
      <c r="EJ86" s="251"/>
      <c r="EK86" s="251"/>
      <c r="EL86" s="251"/>
      <c r="EM86" s="251"/>
      <c r="EN86" s="251"/>
      <c r="EO86" s="251"/>
      <c r="EP86" s="251"/>
      <c r="EQ86" s="251"/>
      <c r="ER86" s="251"/>
      <c r="ES86" s="251"/>
      <c r="ET86" s="251"/>
      <c r="EU86" s="251"/>
      <c r="EV86" s="251"/>
      <c r="EW86" s="251"/>
      <c r="EX86" s="251"/>
      <c r="EY86" s="251"/>
      <c r="EZ86" s="251"/>
      <c r="FA86" s="251"/>
      <c r="FB86" s="251"/>
      <c r="FC86" s="251"/>
      <c r="FD86" s="251"/>
      <c r="FE86" s="251"/>
      <c r="FF86" s="251"/>
      <c r="FG86" s="251"/>
      <c r="FH86" s="251"/>
      <c r="FI86" s="251"/>
      <c r="FJ86" s="251"/>
      <c r="FK86" s="251"/>
      <c r="FL86" s="251"/>
      <c r="FM86" s="251"/>
      <c r="FN86" s="251"/>
      <c r="FO86" s="251"/>
      <c r="FP86" s="251"/>
      <c r="FQ86" s="251"/>
      <c r="FR86" s="251"/>
      <c r="FS86" s="251"/>
      <c r="FT86" s="251"/>
      <c r="FU86" s="251"/>
      <c r="FV86" s="251"/>
      <c r="FW86" s="251"/>
      <c r="FX86" s="251"/>
      <c r="FY86" s="251"/>
      <c r="FZ86" s="251"/>
      <c r="GA86" s="251"/>
      <c r="GB86" s="251"/>
      <c r="GC86" s="251"/>
      <c r="GD86" s="251"/>
      <c r="GE86" s="251"/>
      <c r="GF86" s="251"/>
      <c r="GG86" s="251"/>
      <c r="GH86" s="251"/>
      <c r="GI86" s="251"/>
      <c r="GJ86" s="251"/>
      <c r="GK86" s="251"/>
      <c r="GL86" s="251"/>
      <c r="GM86" s="251"/>
      <c r="GN86" s="251"/>
      <c r="GO86" s="251"/>
      <c r="GP86" s="251"/>
      <c r="GQ86" s="251"/>
      <c r="GR86" s="251"/>
      <c r="GS86" s="251"/>
      <c r="GT86" s="251"/>
      <c r="GU86" s="251"/>
      <c r="GV86" s="251"/>
      <c r="GW86" s="251"/>
      <c r="GX86" s="251"/>
      <c r="GY86" s="251"/>
      <c r="GZ86" s="251"/>
      <c r="HA86" s="251"/>
      <c r="HB86" s="251"/>
      <c r="HC86" s="251"/>
      <c r="HD86" s="251"/>
      <c r="HE86" s="251"/>
      <c r="HF86" s="251"/>
      <c r="HG86" s="251"/>
      <c r="HH86" s="251"/>
      <c r="HI86" s="251"/>
      <c r="HJ86" s="251"/>
      <c r="HK86" s="251"/>
      <c r="HL86" s="251"/>
      <c r="HM86" s="251"/>
      <c r="HN86" s="251"/>
      <c r="HO86" s="251"/>
      <c r="HP86" s="251"/>
      <c r="HQ86" s="251"/>
      <c r="HR86" s="251"/>
      <c r="HS86" s="251"/>
      <c r="HT86" s="251"/>
      <c r="HU86" s="251"/>
      <c r="HV86" s="251"/>
      <c r="HW86" s="251"/>
      <c r="HX86" s="251"/>
      <c r="HY86" s="251"/>
      <c r="HZ86" s="251"/>
      <c r="IA86" s="251"/>
      <c r="IB86" s="251"/>
      <c r="IC86" s="251"/>
      <c r="ID86" s="251"/>
      <c r="IE86" s="251"/>
      <c r="IF86" s="251"/>
      <c r="IG86" s="251"/>
      <c r="IH86" s="251"/>
      <c r="II86" s="251"/>
      <c r="IJ86" s="251"/>
      <c r="IK86" s="251"/>
      <c r="IL86" s="251"/>
      <c r="IM86" s="251"/>
      <c r="IN86" s="251"/>
      <c r="IO86" s="251"/>
      <c r="IP86" s="251"/>
      <c r="IQ86" s="251"/>
      <c r="IR86" s="251"/>
      <c r="IS86" s="251"/>
      <c r="IT86" s="251"/>
      <c r="IU86" s="251"/>
      <c r="IV86" s="251"/>
    </row>
    <row r="87" spans="2:256" x14ac:dyDescent="0.2">
      <c r="B87" s="251"/>
      <c r="C87" s="251"/>
      <c r="D87" s="251"/>
      <c r="E87" s="251"/>
      <c r="F87" s="251"/>
      <c r="G87" s="251"/>
      <c r="H87" s="251"/>
      <c r="I87" s="251"/>
      <c r="J87" s="251"/>
      <c r="K87" s="251"/>
      <c r="L87" s="251"/>
      <c r="M87" s="251"/>
      <c r="N87" s="251"/>
      <c r="AC87" s="251"/>
      <c r="AD87" s="251"/>
      <c r="AE87" s="251"/>
      <c r="AF87" s="251"/>
      <c r="AG87" s="251"/>
      <c r="AH87" s="251"/>
      <c r="AI87" s="251"/>
      <c r="AJ87" s="251"/>
      <c r="AK87" s="251"/>
      <c r="AL87" s="251"/>
      <c r="AM87" s="251"/>
      <c r="AN87" s="251"/>
      <c r="AO87" s="251"/>
      <c r="AP87" s="251"/>
      <c r="AQ87" s="251"/>
      <c r="AR87" s="251"/>
      <c r="AS87" s="251"/>
      <c r="AT87" s="251"/>
      <c r="AU87" s="251"/>
      <c r="AV87" s="251"/>
      <c r="AW87" s="251"/>
      <c r="AX87" s="251"/>
      <c r="AY87" s="251"/>
      <c r="AZ87" s="251"/>
      <c r="BA87" s="251"/>
      <c r="BB87" s="251"/>
      <c r="BC87" s="251"/>
      <c r="BD87" s="251"/>
      <c r="BE87" s="251"/>
      <c r="BF87" s="251"/>
      <c r="BG87" s="251"/>
      <c r="BH87" s="251"/>
      <c r="BI87" s="251"/>
      <c r="BJ87" s="251"/>
      <c r="BK87" s="251"/>
      <c r="BL87" s="251"/>
      <c r="BM87" s="251"/>
      <c r="BN87" s="251"/>
      <c r="BO87" s="251"/>
      <c r="BP87" s="251"/>
      <c r="BQ87" s="251"/>
      <c r="BR87" s="251"/>
      <c r="BS87" s="251"/>
      <c r="BT87" s="251"/>
      <c r="BU87" s="251"/>
      <c r="BV87" s="251"/>
      <c r="BW87" s="251"/>
      <c r="BX87" s="251"/>
      <c r="BY87" s="251"/>
      <c r="BZ87" s="251"/>
      <c r="CA87" s="251"/>
      <c r="CB87" s="251"/>
      <c r="CC87" s="251"/>
      <c r="CD87" s="251"/>
      <c r="CE87" s="251"/>
      <c r="CF87" s="251"/>
      <c r="CG87" s="251"/>
      <c r="CH87" s="251"/>
      <c r="CI87" s="251"/>
      <c r="CJ87" s="251"/>
      <c r="CK87" s="251"/>
      <c r="CL87" s="251"/>
      <c r="CM87" s="251"/>
      <c r="CN87" s="251"/>
      <c r="CO87" s="251"/>
      <c r="CP87" s="251"/>
      <c r="CQ87" s="251"/>
      <c r="CR87" s="251"/>
      <c r="CS87" s="251"/>
      <c r="CT87" s="251"/>
      <c r="CU87" s="251"/>
      <c r="CV87" s="251"/>
      <c r="CW87" s="251"/>
      <c r="CX87" s="251"/>
      <c r="CY87" s="251"/>
      <c r="CZ87" s="251"/>
      <c r="DA87" s="251"/>
      <c r="DB87" s="251"/>
      <c r="DC87" s="251"/>
      <c r="DD87" s="251"/>
      <c r="DE87" s="251"/>
      <c r="DF87" s="251"/>
      <c r="DG87" s="251"/>
      <c r="DH87" s="251"/>
      <c r="DI87" s="251"/>
      <c r="DJ87" s="251"/>
      <c r="DK87" s="251"/>
      <c r="DL87" s="251"/>
      <c r="DM87" s="251"/>
      <c r="DN87" s="251"/>
      <c r="DO87" s="251"/>
      <c r="DP87" s="251"/>
      <c r="DQ87" s="251"/>
      <c r="DR87" s="251"/>
      <c r="DS87" s="251"/>
      <c r="DT87" s="251"/>
      <c r="DU87" s="251"/>
      <c r="DV87" s="251"/>
      <c r="DW87" s="251"/>
      <c r="DX87" s="251"/>
      <c r="DY87" s="251"/>
      <c r="DZ87" s="251"/>
      <c r="EA87" s="251"/>
      <c r="EB87" s="251"/>
      <c r="EC87" s="251"/>
      <c r="ED87" s="251"/>
      <c r="EE87" s="251"/>
      <c r="EF87" s="251"/>
      <c r="EG87" s="251"/>
      <c r="EH87" s="251"/>
      <c r="EI87" s="251"/>
      <c r="EJ87" s="251"/>
      <c r="EK87" s="251"/>
      <c r="EL87" s="251"/>
      <c r="EM87" s="251"/>
      <c r="EN87" s="251"/>
      <c r="EO87" s="251"/>
      <c r="EP87" s="251"/>
      <c r="EQ87" s="251"/>
      <c r="ER87" s="251"/>
      <c r="ES87" s="251"/>
      <c r="ET87" s="251"/>
      <c r="EU87" s="251"/>
      <c r="EV87" s="251"/>
      <c r="EW87" s="251"/>
      <c r="EX87" s="251"/>
      <c r="EY87" s="251"/>
      <c r="EZ87" s="251"/>
      <c r="FA87" s="251"/>
      <c r="FB87" s="251"/>
      <c r="FC87" s="251"/>
      <c r="FD87" s="251"/>
      <c r="FE87" s="251"/>
      <c r="FF87" s="251"/>
      <c r="FG87" s="251"/>
      <c r="FH87" s="251"/>
      <c r="FI87" s="251"/>
      <c r="FJ87" s="251"/>
      <c r="FK87" s="251"/>
      <c r="FL87" s="251"/>
      <c r="FM87" s="251"/>
      <c r="FN87" s="251"/>
      <c r="FO87" s="251"/>
      <c r="FP87" s="251"/>
      <c r="FQ87" s="251"/>
      <c r="FR87" s="251"/>
      <c r="FS87" s="251"/>
      <c r="FT87" s="251"/>
      <c r="FU87" s="251"/>
      <c r="FV87" s="251"/>
      <c r="FW87" s="251"/>
      <c r="FX87" s="251"/>
      <c r="FY87" s="251"/>
      <c r="FZ87" s="251"/>
      <c r="GA87" s="251"/>
      <c r="GB87" s="251"/>
      <c r="GC87" s="251"/>
      <c r="GD87" s="251"/>
      <c r="GE87" s="251"/>
      <c r="GF87" s="251"/>
      <c r="GG87" s="251"/>
      <c r="GH87" s="251"/>
      <c r="GI87" s="251"/>
      <c r="GJ87" s="251"/>
      <c r="GK87" s="251"/>
      <c r="GL87" s="251"/>
      <c r="GM87" s="251"/>
      <c r="GN87" s="251"/>
      <c r="GO87" s="251"/>
      <c r="GP87" s="251"/>
      <c r="GQ87" s="251"/>
      <c r="GR87" s="251"/>
      <c r="GS87" s="251"/>
      <c r="GT87" s="251"/>
      <c r="GU87" s="251"/>
      <c r="GV87" s="251"/>
      <c r="GW87" s="251"/>
      <c r="GX87" s="251"/>
      <c r="GY87" s="251"/>
      <c r="GZ87" s="251"/>
      <c r="HA87" s="251"/>
      <c r="HB87" s="251"/>
      <c r="HC87" s="251"/>
      <c r="HD87" s="251"/>
      <c r="HE87" s="251"/>
      <c r="HF87" s="251"/>
      <c r="HG87" s="251"/>
      <c r="HH87" s="251"/>
      <c r="HI87" s="251"/>
      <c r="HJ87" s="251"/>
      <c r="HK87" s="251"/>
      <c r="HL87" s="251"/>
      <c r="HM87" s="251"/>
      <c r="HN87" s="251"/>
      <c r="HO87" s="251"/>
      <c r="HP87" s="251"/>
      <c r="HQ87" s="251"/>
      <c r="HR87" s="251"/>
      <c r="HS87" s="251"/>
      <c r="HT87" s="251"/>
      <c r="HU87" s="251"/>
      <c r="HV87" s="251"/>
      <c r="HW87" s="251"/>
      <c r="HX87" s="251"/>
      <c r="HY87" s="251"/>
      <c r="HZ87" s="251"/>
      <c r="IA87" s="251"/>
      <c r="IB87" s="251"/>
      <c r="IC87" s="251"/>
      <c r="ID87" s="251"/>
      <c r="IE87" s="251"/>
      <c r="IF87" s="251"/>
      <c r="IG87" s="251"/>
      <c r="IH87" s="251"/>
      <c r="II87" s="251"/>
      <c r="IJ87" s="251"/>
      <c r="IK87" s="251"/>
      <c r="IL87" s="251"/>
      <c r="IM87" s="251"/>
      <c r="IN87" s="251"/>
      <c r="IO87" s="251"/>
      <c r="IP87" s="251"/>
      <c r="IQ87" s="251"/>
      <c r="IR87" s="251"/>
      <c r="IS87" s="251"/>
      <c r="IT87" s="251"/>
      <c r="IU87" s="251"/>
      <c r="IV87" s="251"/>
    </row>
    <row r="88" spans="2:256" x14ac:dyDescent="0.2">
      <c r="B88" s="251"/>
      <c r="C88" s="251"/>
      <c r="D88" s="251"/>
      <c r="E88" s="251"/>
      <c r="F88" s="251"/>
      <c r="G88" s="251"/>
      <c r="H88" s="251"/>
      <c r="I88" s="251"/>
      <c r="J88" s="251"/>
      <c r="K88" s="251"/>
      <c r="L88" s="251"/>
      <c r="M88" s="251"/>
      <c r="N88" s="251"/>
      <c r="AC88" s="251"/>
      <c r="AD88" s="251"/>
      <c r="AE88" s="251"/>
      <c r="AF88" s="251"/>
      <c r="AG88" s="251"/>
      <c r="AH88" s="251"/>
      <c r="AI88" s="251"/>
      <c r="AJ88" s="251"/>
      <c r="AK88" s="251"/>
      <c r="AL88" s="251"/>
      <c r="AM88" s="251"/>
      <c r="AN88" s="251"/>
      <c r="AO88" s="251"/>
      <c r="AP88" s="251"/>
      <c r="AQ88" s="251"/>
      <c r="AR88" s="251"/>
      <c r="AS88" s="251"/>
      <c r="AT88" s="251"/>
      <c r="AU88" s="251"/>
      <c r="AV88" s="251"/>
      <c r="AW88" s="251"/>
      <c r="AX88" s="251"/>
      <c r="AY88" s="251"/>
      <c r="AZ88" s="251"/>
      <c r="BA88" s="251"/>
      <c r="BB88" s="251"/>
      <c r="BC88" s="251"/>
      <c r="BD88" s="251"/>
      <c r="BE88" s="251"/>
      <c r="BF88" s="251"/>
      <c r="BG88" s="251"/>
      <c r="BH88" s="251"/>
      <c r="BI88" s="251"/>
      <c r="BJ88" s="251"/>
      <c r="BK88" s="251"/>
      <c r="BL88" s="251"/>
      <c r="BM88" s="251"/>
      <c r="BN88" s="251"/>
      <c r="BO88" s="251"/>
      <c r="BP88" s="251"/>
      <c r="BQ88" s="251"/>
      <c r="BR88" s="251"/>
      <c r="BS88" s="251"/>
      <c r="BT88" s="251"/>
      <c r="BU88" s="251"/>
      <c r="BV88" s="251"/>
      <c r="BW88" s="251"/>
      <c r="BX88" s="251"/>
      <c r="BY88" s="251"/>
      <c r="BZ88" s="251"/>
      <c r="CA88" s="251"/>
      <c r="CB88" s="251"/>
      <c r="CC88" s="251"/>
      <c r="CD88" s="251"/>
      <c r="CE88" s="251"/>
      <c r="CF88" s="251"/>
      <c r="CG88" s="251"/>
      <c r="CH88" s="251"/>
      <c r="CI88" s="251"/>
      <c r="CJ88" s="251"/>
      <c r="CK88" s="251"/>
      <c r="CL88" s="251"/>
      <c r="CM88" s="251"/>
      <c r="CN88" s="251"/>
      <c r="CO88" s="251"/>
      <c r="CP88" s="251"/>
      <c r="CQ88" s="251"/>
      <c r="CR88" s="251"/>
      <c r="CS88" s="251"/>
      <c r="CT88" s="251"/>
      <c r="CU88" s="251"/>
      <c r="CV88" s="251"/>
      <c r="CW88" s="251"/>
      <c r="CX88" s="251"/>
      <c r="CY88" s="251"/>
      <c r="CZ88" s="251"/>
      <c r="DA88" s="251"/>
      <c r="DB88" s="251"/>
      <c r="DC88" s="251"/>
      <c r="DD88" s="251"/>
      <c r="DE88" s="251"/>
      <c r="DF88" s="251"/>
      <c r="DG88" s="251"/>
      <c r="DH88" s="251"/>
      <c r="DI88" s="251"/>
      <c r="DJ88" s="251"/>
      <c r="DK88" s="251"/>
      <c r="DL88" s="251"/>
      <c r="DM88" s="251"/>
      <c r="DN88" s="251"/>
      <c r="DO88" s="251"/>
      <c r="DP88" s="251"/>
      <c r="DQ88" s="251"/>
      <c r="DR88" s="251"/>
      <c r="DS88" s="251"/>
      <c r="DT88" s="251"/>
      <c r="DU88" s="251"/>
      <c r="DV88" s="251"/>
      <c r="DW88" s="251"/>
      <c r="DX88" s="251"/>
      <c r="DY88" s="251"/>
      <c r="DZ88" s="251"/>
      <c r="EA88" s="251"/>
      <c r="EB88" s="251"/>
      <c r="EC88" s="251"/>
      <c r="ED88" s="251"/>
      <c r="EE88" s="251"/>
      <c r="EF88" s="251"/>
      <c r="EG88" s="251"/>
      <c r="EH88" s="251"/>
      <c r="EI88" s="251"/>
      <c r="EJ88" s="251"/>
      <c r="EK88" s="251"/>
      <c r="EL88" s="251"/>
      <c r="EM88" s="251"/>
      <c r="EN88" s="251"/>
      <c r="EO88" s="251"/>
      <c r="EP88" s="251"/>
      <c r="EQ88" s="251"/>
      <c r="ER88" s="251"/>
      <c r="ES88" s="251"/>
      <c r="ET88" s="251"/>
      <c r="EU88" s="251"/>
      <c r="EV88" s="251"/>
      <c r="EW88" s="251"/>
      <c r="EX88" s="251"/>
      <c r="EY88" s="251"/>
      <c r="EZ88" s="251"/>
      <c r="FA88" s="251"/>
      <c r="FB88" s="251"/>
      <c r="FC88" s="251"/>
      <c r="FD88" s="251"/>
      <c r="FE88" s="251"/>
      <c r="FF88" s="251"/>
      <c r="FG88" s="251"/>
      <c r="FH88" s="251"/>
      <c r="FI88" s="251"/>
      <c r="FJ88" s="251"/>
      <c r="FK88" s="251"/>
      <c r="FL88" s="251"/>
      <c r="FM88" s="251"/>
      <c r="FN88" s="251"/>
      <c r="FO88" s="251"/>
      <c r="FP88" s="251"/>
      <c r="FQ88" s="251"/>
      <c r="FR88" s="251"/>
      <c r="FS88" s="251"/>
      <c r="FT88" s="251"/>
      <c r="FU88" s="251"/>
      <c r="FV88" s="251"/>
      <c r="FW88" s="251"/>
      <c r="FX88" s="251"/>
      <c r="FY88" s="251"/>
      <c r="FZ88" s="251"/>
      <c r="GA88" s="251"/>
      <c r="GB88" s="251"/>
      <c r="GC88" s="251"/>
      <c r="GD88" s="251"/>
      <c r="GE88" s="251"/>
      <c r="GF88" s="251"/>
      <c r="GG88" s="251"/>
      <c r="GH88" s="251"/>
      <c r="GI88" s="251"/>
      <c r="GJ88" s="251"/>
      <c r="GK88" s="251"/>
      <c r="GL88" s="251"/>
      <c r="GM88" s="251"/>
      <c r="GN88" s="251"/>
      <c r="GO88" s="251"/>
      <c r="GP88" s="251"/>
      <c r="GQ88" s="251"/>
      <c r="GR88" s="251"/>
      <c r="GS88" s="251"/>
      <c r="GT88" s="251"/>
      <c r="GU88" s="251"/>
      <c r="GV88" s="251"/>
      <c r="GW88" s="251"/>
      <c r="GX88" s="251"/>
      <c r="GY88" s="251"/>
      <c r="GZ88" s="251"/>
      <c r="HA88" s="251"/>
      <c r="HB88" s="251"/>
      <c r="HC88" s="251"/>
      <c r="HD88" s="251"/>
      <c r="HE88" s="251"/>
      <c r="HF88" s="251"/>
      <c r="HG88" s="251"/>
      <c r="HH88" s="251"/>
      <c r="HI88" s="251"/>
      <c r="HJ88" s="251"/>
      <c r="HK88" s="251"/>
      <c r="HL88" s="251"/>
      <c r="HM88" s="251"/>
      <c r="HN88" s="251"/>
      <c r="HO88" s="251"/>
      <c r="HP88" s="251"/>
      <c r="HQ88" s="251"/>
      <c r="HR88" s="251"/>
      <c r="HS88" s="251"/>
      <c r="HT88" s="251"/>
      <c r="HU88" s="251"/>
      <c r="HV88" s="251"/>
      <c r="HW88" s="251"/>
      <c r="HX88" s="251"/>
      <c r="HY88" s="251"/>
      <c r="HZ88" s="251"/>
      <c r="IA88" s="251"/>
      <c r="IB88" s="251"/>
      <c r="IC88" s="251"/>
      <c r="ID88" s="251"/>
      <c r="IE88" s="251"/>
      <c r="IF88" s="251"/>
      <c r="IG88" s="251"/>
      <c r="IH88" s="251"/>
      <c r="II88" s="251"/>
      <c r="IJ88" s="251"/>
      <c r="IK88" s="251"/>
      <c r="IL88" s="251"/>
      <c r="IM88" s="251"/>
      <c r="IN88" s="251"/>
      <c r="IO88" s="251"/>
      <c r="IP88" s="251"/>
      <c r="IQ88" s="251"/>
      <c r="IR88" s="251"/>
      <c r="IS88" s="251"/>
      <c r="IT88" s="251"/>
      <c r="IU88" s="251"/>
      <c r="IV88" s="251"/>
    </row>
    <row r="89" spans="2:256" x14ac:dyDescent="0.2">
      <c r="B89" s="251"/>
      <c r="C89" s="251"/>
      <c r="D89" s="251"/>
      <c r="E89" s="251"/>
      <c r="F89" s="251"/>
      <c r="G89" s="251"/>
      <c r="H89" s="251"/>
      <c r="I89" s="251"/>
      <c r="J89" s="251"/>
      <c r="K89" s="251"/>
      <c r="L89" s="251"/>
      <c r="M89" s="251"/>
      <c r="N89" s="251"/>
      <c r="AC89" s="251"/>
      <c r="AD89" s="251"/>
      <c r="AE89" s="251"/>
      <c r="AF89" s="251"/>
      <c r="AG89" s="251"/>
      <c r="AH89" s="251"/>
      <c r="AI89" s="251"/>
      <c r="AJ89" s="251"/>
      <c r="AK89" s="251"/>
      <c r="AL89" s="251"/>
      <c r="AM89" s="251"/>
      <c r="AN89" s="251"/>
      <c r="AO89" s="251"/>
      <c r="AP89" s="251"/>
      <c r="AQ89" s="251"/>
      <c r="AR89" s="251"/>
      <c r="AS89" s="251"/>
      <c r="AT89" s="251"/>
      <c r="AU89" s="251"/>
      <c r="AV89" s="251"/>
      <c r="AW89" s="251"/>
      <c r="AX89" s="251"/>
      <c r="AY89" s="251"/>
      <c r="AZ89" s="251"/>
      <c r="BA89" s="251"/>
      <c r="BB89" s="251"/>
      <c r="BC89" s="251"/>
      <c r="BD89" s="251"/>
      <c r="BE89" s="251"/>
      <c r="BF89" s="251"/>
      <c r="BG89" s="251"/>
      <c r="BH89" s="251"/>
      <c r="BI89" s="251"/>
      <c r="BJ89" s="251"/>
      <c r="BK89" s="251"/>
      <c r="BL89" s="251"/>
      <c r="BM89" s="251"/>
      <c r="BN89" s="251"/>
      <c r="BO89" s="251"/>
      <c r="BP89" s="251"/>
      <c r="BQ89" s="251"/>
      <c r="BR89" s="251"/>
      <c r="BS89" s="251"/>
      <c r="BT89" s="251"/>
      <c r="BU89" s="251"/>
      <c r="BV89" s="251"/>
      <c r="BW89" s="251"/>
      <c r="BX89" s="251"/>
      <c r="BY89" s="251"/>
      <c r="BZ89" s="251"/>
      <c r="CA89" s="251"/>
      <c r="CB89" s="251"/>
      <c r="CC89" s="251"/>
      <c r="CD89" s="251"/>
      <c r="CE89" s="251"/>
      <c r="CF89" s="251"/>
      <c r="CG89" s="251"/>
      <c r="CH89" s="251"/>
      <c r="CI89" s="251"/>
      <c r="CJ89" s="251"/>
      <c r="CK89" s="251"/>
      <c r="CL89" s="251"/>
      <c r="CM89" s="251"/>
      <c r="CN89" s="251"/>
      <c r="CO89" s="251"/>
      <c r="CP89" s="251"/>
      <c r="CQ89" s="251"/>
      <c r="CR89" s="251"/>
      <c r="CS89" s="251"/>
      <c r="CT89" s="251"/>
      <c r="CU89" s="251"/>
      <c r="CV89" s="251"/>
      <c r="CW89" s="251"/>
      <c r="CX89" s="251"/>
      <c r="CY89" s="251"/>
      <c r="CZ89" s="251"/>
      <c r="DA89" s="251"/>
      <c r="DB89" s="251"/>
      <c r="DC89" s="251"/>
      <c r="DD89" s="251"/>
      <c r="DE89" s="251"/>
      <c r="DF89" s="251"/>
      <c r="DG89" s="251"/>
      <c r="DH89" s="251"/>
      <c r="DI89" s="251"/>
      <c r="DJ89" s="251"/>
      <c r="DK89" s="251"/>
      <c r="DL89" s="251"/>
      <c r="DM89" s="251"/>
      <c r="DN89" s="251"/>
      <c r="DO89" s="251"/>
      <c r="DP89" s="251"/>
      <c r="DQ89" s="251"/>
      <c r="DR89" s="251"/>
      <c r="DS89" s="251"/>
      <c r="DT89" s="251"/>
      <c r="DU89" s="251"/>
      <c r="DV89" s="251"/>
      <c r="DW89" s="251"/>
      <c r="DX89" s="251"/>
      <c r="DY89" s="251"/>
      <c r="DZ89" s="251"/>
      <c r="EA89" s="251"/>
      <c r="EB89" s="251"/>
      <c r="EC89" s="251"/>
      <c r="ED89" s="251"/>
      <c r="EE89" s="251"/>
      <c r="EF89" s="251"/>
      <c r="EG89" s="251"/>
      <c r="EH89" s="251"/>
      <c r="EI89" s="251"/>
      <c r="EJ89" s="251"/>
      <c r="EK89" s="251"/>
      <c r="EL89" s="251"/>
      <c r="EM89" s="251"/>
      <c r="EN89" s="251"/>
      <c r="EO89" s="251"/>
      <c r="EP89" s="251"/>
      <c r="EQ89" s="251"/>
      <c r="ER89" s="251"/>
      <c r="ES89" s="251"/>
      <c r="ET89" s="251"/>
      <c r="EU89" s="251"/>
      <c r="EV89" s="251"/>
      <c r="EW89" s="251"/>
      <c r="EX89" s="251"/>
      <c r="EY89" s="251"/>
      <c r="EZ89" s="251"/>
      <c r="FA89" s="251"/>
      <c r="FB89" s="251"/>
      <c r="FC89" s="251"/>
      <c r="FD89" s="251"/>
      <c r="FE89" s="251"/>
      <c r="FF89" s="251"/>
      <c r="FG89" s="251"/>
      <c r="FH89" s="251"/>
      <c r="FI89" s="251"/>
      <c r="FJ89" s="251"/>
      <c r="FK89" s="251"/>
      <c r="FL89" s="251"/>
      <c r="FM89" s="251"/>
      <c r="FN89" s="251"/>
      <c r="FO89" s="251"/>
      <c r="FP89" s="251"/>
      <c r="FQ89" s="251"/>
      <c r="FR89" s="251"/>
      <c r="FS89" s="251"/>
      <c r="FT89" s="251"/>
      <c r="FU89" s="251"/>
      <c r="FV89" s="251"/>
      <c r="FW89" s="251"/>
      <c r="FX89" s="251"/>
      <c r="FY89" s="251"/>
      <c r="FZ89" s="251"/>
      <c r="GA89" s="251"/>
      <c r="GB89" s="251"/>
      <c r="GC89" s="251"/>
      <c r="GD89" s="251"/>
      <c r="GE89" s="251"/>
      <c r="GF89" s="251"/>
      <c r="GG89" s="251"/>
      <c r="GH89" s="251"/>
      <c r="GI89" s="251"/>
      <c r="GJ89" s="251"/>
      <c r="GK89" s="251"/>
      <c r="GL89" s="251"/>
      <c r="GM89" s="251"/>
      <c r="GN89" s="251"/>
      <c r="GO89" s="251"/>
      <c r="GP89" s="251"/>
      <c r="GQ89" s="251"/>
      <c r="GR89" s="251"/>
      <c r="GS89" s="251"/>
      <c r="GT89" s="251"/>
      <c r="GU89" s="251"/>
      <c r="GV89" s="251"/>
      <c r="GW89" s="251"/>
      <c r="GX89" s="251"/>
      <c r="GY89" s="251"/>
      <c r="GZ89" s="251"/>
      <c r="HA89" s="251"/>
      <c r="HB89" s="251"/>
      <c r="HC89" s="251"/>
      <c r="HD89" s="251"/>
      <c r="HE89" s="251"/>
      <c r="HF89" s="251"/>
      <c r="HG89" s="251"/>
      <c r="HH89" s="251"/>
      <c r="HI89" s="251"/>
      <c r="HJ89" s="251"/>
      <c r="HK89" s="251"/>
      <c r="HL89" s="251"/>
      <c r="HM89" s="251"/>
      <c r="HN89" s="251"/>
      <c r="HO89" s="251"/>
      <c r="HP89" s="251"/>
      <c r="HQ89" s="251"/>
      <c r="HR89" s="251"/>
      <c r="HS89" s="251"/>
      <c r="HT89" s="251"/>
      <c r="HU89" s="251"/>
      <c r="HV89" s="251"/>
      <c r="HW89" s="251"/>
      <c r="HX89" s="251"/>
      <c r="HY89" s="251"/>
      <c r="HZ89" s="251"/>
      <c r="IA89" s="251"/>
      <c r="IB89" s="251"/>
      <c r="IC89" s="251"/>
      <c r="ID89" s="251"/>
      <c r="IE89" s="251"/>
      <c r="IF89" s="251"/>
      <c r="IG89" s="251"/>
      <c r="IH89" s="251"/>
      <c r="II89" s="251"/>
      <c r="IJ89" s="251"/>
      <c r="IK89" s="251"/>
      <c r="IL89" s="251"/>
      <c r="IM89" s="251"/>
      <c r="IN89" s="251"/>
      <c r="IO89" s="251"/>
      <c r="IP89" s="251"/>
      <c r="IQ89" s="251"/>
      <c r="IR89" s="251"/>
      <c r="IS89" s="251"/>
      <c r="IT89" s="251"/>
      <c r="IU89" s="251"/>
      <c r="IV89" s="251"/>
    </row>
    <row r="90" spans="2:256" x14ac:dyDescent="0.2">
      <c r="B90" s="251"/>
      <c r="C90" s="251"/>
      <c r="D90" s="251"/>
      <c r="E90" s="251"/>
      <c r="F90" s="251"/>
      <c r="G90" s="251"/>
      <c r="H90" s="251"/>
      <c r="I90" s="251"/>
      <c r="J90" s="251"/>
      <c r="K90" s="251"/>
      <c r="L90" s="251"/>
      <c r="M90" s="251"/>
      <c r="N90" s="251"/>
      <c r="AC90" s="251"/>
      <c r="AD90" s="251"/>
      <c r="AE90" s="251"/>
      <c r="AF90" s="251"/>
      <c r="AG90" s="251"/>
      <c r="AH90" s="251"/>
      <c r="AI90" s="251"/>
      <c r="AJ90" s="251"/>
      <c r="AK90" s="251"/>
      <c r="AL90" s="251"/>
      <c r="AM90" s="251"/>
      <c r="AN90" s="251"/>
      <c r="AO90" s="251"/>
      <c r="AP90" s="251"/>
      <c r="AQ90" s="251"/>
      <c r="AR90" s="251"/>
      <c r="AS90" s="251"/>
      <c r="AT90" s="251"/>
      <c r="AU90" s="251"/>
      <c r="AV90" s="251"/>
      <c r="AW90" s="251"/>
      <c r="AX90" s="251"/>
      <c r="AY90" s="251"/>
      <c r="AZ90" s="251"/>
      <c r="BA90" s="251"/>
      <c r="BB90" s="251"/>
      <c r="BC90" s="251"/>
      <c r="BD90" s="251"/>
      <c r="BE90" s="251"/>
      <c r="BF90" s="251"/>
      <c r="BG90" s="251"/>
      <c r="BH90" s="251"/>
      <c r="BI90" s="251"/>
      <c r="BJ90" s="251"/>
      <c r="BK90" s="251"/>
      <c r="BL90" s="251"/>
      <c r="BM90" s="251"/>
      <c r="BN90" s="251"/>
      <c r="BO90" s="251"/>
      <c r="BP90" s="251"/>
      <c r="BQ90" s="251"/>
      <c r="BR90" s="251"/>
      <c r="BS90" s="251"/>
      <c r="BT90" s="251"/>
      <c r="BU90" s="251"/>
      <c r="BV90" s="251"/>
      <c r="BW90" s="251"/>
      <c r="BX90" s="251"/>
      <c r="BY90" s="251"/>
      <c r="BZ90" s="251"/>
      <c r="CA90" s="251"/>
      <c r="CB90" s="251"/>
      <c r="CC90" s="251"/>
      <c r="CD90" s="251"/>
      <c r="CE90" s="251"/>
      <c r="CF90" s="251"/>
      <c r="CG90" s="251"/>
      <c r="CH90" s="251"/>
      <c r="CI90" s="251"/>
      <c r="CJ90" s="251"/>
      <c r="CK90" s="251"/>
      <c r="CL90" s="251"/>
      <c r="CM90" s="251"/>
      <c r="CN90" s="251"/>
      <c r="CO90" s="251"/>
      <c r="CP90" s="251"/>
      <c r="CQ90" s="251"/>
      <c r="CR90" s="251"/>
      <c r="CS90" s="251"/>
      <c r="CT90" s="251"/>
      <c r="CU90" s="251"/>
      <c r="CV90" s="251"/>
      <c r="CW90" s="251"/>
      <c r="CX90" s="251"/>
      <c r="CY90" s="251"/>
      <c r="CZ90" s="251"/>
      <c r="DA90" s="251"/>
      <c r="DB90" s="251"/>
      <c r="DC90" s="251"/>
      <c r="DD90" s="251"/>
      <c r="DE90" s="251"/>
      <c r="DF90" s="251"/>
      <c r="DG90" s="251"/>
      <c r="DH90" s="251"/>
      <c r="DI90" s="251"/>
      <c r="DJ90" s="251"/>
      <c r="DK90" s="251"/>
      <c r="DL90" s="251"/>
      <c r="DM90" s="251"/>
      <c r="DN90" s="251"/>
      <c r="DO90" s="251"/>
      <c r="DP90" s="251"/>
      <c r="DQ90" s="251"/>
      <c r="DR90" s="251"/>
      <c r="DS90" s="251"/>
      <c r="DT90" s="251"/>
      <c r="DU90" s="251"/>
      <c r="DV90" s="251"/>
      <c r="DW90" s="251"/>
      <c r="DX90" s="251"/>
      <c r="DY90" s="251"/>
      <c r="DZ90" s="251"/>
      <c r="EA90" s="251"/>
      <c r="EB90" s="251"/>
      <c r="EC90" s="251"/>
      <c r="ED90" s="251"/>
      <c r="EE90" s="251"/>
      <c r="EF90" s="251"/>
      <c r="EG90" s="251"/>
      <c r="EH90" s="251"/>
      <c r="EI90" s="251"/>
      <c r="EJ90" s="251"/>
      <c r="EK90" s="251"/>
      <c r="EL90" s="251"/>
      <c r="EM90" s="251"/>
      <c r="EN90" s="251"/>
      <c r="EO90" s="251"/>
      <c r="EP90" s="251"/>
      <c r="EQ90" s="251"/>
      <c r="ER90" s="251"/>
      <c r="ES90" s="251"/>
      <c r="ET90" s="251"/>
      <c r="EU90" s="251"/>
      <c r="EV90" s="251"/>
      <c r="EW90" s="251"/>
      <c r="EX90" s="251"/>
      <c r="EY90" s="251"/>
      <c r="EZ90" s="251"/>
      <c r="FA90" s="251"/>
      <c r="FB90" s="251"/>
      <c r="FC90" s="251"/>
      <c r="FD90" s="251"/>
      <c r="FE90" s="251"/>
      <c r="FF90" s="251"/>
      <c r="FG90" s="251"/>
      <c r="FH90" s="251"/>
      <c r="FI90" s="251"/>
      <c r="FJ90" s="251"/>
      <c r="FK90" s="251"/>
      <c r="FL90" s="251"/>
      <c r="FM90" s="251"/>
      <c r="FN90" s="251"/>
      <c r="FO90" s="251"/>
      <c r="FP90" s="251"/>
      <c r="FQ90" s="251"/>
      <c r="FR90" s="251"/>
      <c r="FS90" s="251"/>
      <c r="FT90" s="251"/>
      <c r="FU90" s="251"/>
      <c r="FV90" s="251"/>
      <c r="FW90" s="251"/>
      <c r="FX90" s="251"/>
      <c r="FY90" s="251"/>
      <c r="FZ90" s="251"/>
      <c r="GA90" s="251"/>
      <c r="GB90" s="251"/>
      <c r="GC90" s="251"/>
      <c r="GD90" s="251"/>
      <c r="GE90" s="251"/>
      <c r="GF90" s="251"/>
      <c r="GG90" s="251"/>
      <c r="GH90" s="251"/>
      <c r="GI90" s="251"/>
      <c r="GJ90" s="251"/>
      <c r="GK90" s="251"/>
      <c r="GL90" s="251"/>
      <c r="GM90" s="251"/>
      <c r="GN90" s="251"/>
      <c r="GO90" s="251"/>
      <c r="GP90" s="251"/>
      <c r="GQ90" s="251"/>
      <c r="GR90" s="251"/>
      <c r="GS90" s="251"/>
      <c r="GT90" s="251"/>
      <c r="GU90" s="251"/>
      <c r="GV90" s="251"/>
      <c r="GW90" s="251"/>
      <c r="GX90" s="251"/>
      <c r="GY90" s="251"/>
      <c r="GZ90" s="251"/>
      <c r="HA90" s="251"/>
      <c r="HB90" s="251"/>
      <c r="HC90" s="251"/>
      <c r="HD90" s="251"/>
      <c r="HE90" s="251"/>
      <c r="HF90" s="251"/>
      <c r="HG90" s="251"/>
      <c r="HH90" s="251"/>
      <c r="HI90" s="251"/>
      <c r="HJ90" s="251"/>
      <c r="HK90" s="251"/>
      <c r="HL90" s="251"/>
      <c r="HM90" s="251"/>
      <c r="HN90" s="251"/>
      <c r="HO90" s="251"/>
      <c r="HP90" s="251"/>
      <c r="HQ90" s="251"/>
      <c r="HR90" s="251"/>
      <c r="HS90" s="251"/>
      <c r="HT90" s="251"/>
      <c r="HU90" s="251"/>
      <c r="HV90" s="251"/>
      <c r="HW90" s="251"/>
      <c r="HX90" s="251"/>
      <c r="HY90" s="251"/>
      <c r="HZ90" s="251"/>
      <c r="IA90" s="251"/>
      <c r="IB90" s="251"/>
      <c r="IC90" s="251"/>
      <c r="ID90" s="251"/>
      <c r="IE90" s="251"/>
      <c r="IF90" s="251"/>
      <c r="IG90" s="251"/>
      <c r="IH90" s="251"/>
      <c r="II90" s="251"/>
      <c r="IJ90" s="251"/>
      <c r="IK90" s="251"/>
      <c r="IL90" s="251"/>
      <c r="IM90" s="251"/>
      <c r="IN90" s="251"/>
      <c r="IO90" s="251"/>
      <c r="IP90" s="251"/>
      <c r="IQ90" s="251"/>
      <c r="IR90" s="251"/>
      <c r="IS90" s="251"/>
      <c r="IT90" s="251"/>
      <c r="IU90" s="251"/>
      <c r="IV90" s="251"/>
    </row>
    <row r="91" spans="2:256" x14ac:dyDescent="0.2">
      <c r="B91" s="251"/>
      <c r="C91" s="251"/>
      <c r="D91" s="251"/>
      <c r="E91" s="251"/>
      <c r="F91" s="251"/>
      <c r="G91" s="251"/>
      <c r="H91" s="251"/>
      <c r="I91" s="251"/>
      <c r="J91" s="251"/>
      <c r="K91" s="251"/>
      <c r="L91" s="251"/>
      <c r="M91" s="251"/>
      <c r="N91" s="251"/>
      <c r="AC91" s="251"/>
      <c r="AD91" s="251"/>
      <c r="AE91" s="251"/>
      <c r="AF91" s="251"/>
      <c r="AG91" s="251"/>
      <c r="AH91" s="251"/>
      <c r="AI91" s="251"/>
      <c r="AJ91" s="251"/>
      <c r="AK91" s="251"/>
      <c r="AL91" s="251"/>
      <c r="AM91" s="251"/>
      <c r="AN91" s="251"/>
      <c r="AO91" s="251"/>
      <c r="AP91" s="251"/>
      <c r="AQ91" s="251"/>
      <c r="AR91" s="251"/>
      <c r="AS91" s="251"/>
      <c r="AT91" s="251"/>
      <c r="AU91" s="251"/>
      <c r="AV91" s="251"/>
      <c r="AW91" s="251"/>
      <c r="AX91" s="251"/>
      <c r="AY91" s="251"/>
      <c r="AZ91" s="251"/>
      <c r="BA91" s="251"/>
      <c r="BB91" s="251"/>
      <c r="BC91" s="251"/>
      <c r="BD91" s="251"/>
      <c r="BE91" s="251"/>
      <c r="BF91" s="251"/>
      <c r="BG91" s="251"/>
      <c r="BH91" s="251"/>
      <c r="BI91" s="251"/>
      <c r="BJ91" s="251"/>
      <c r="BK91" s="251"/>
      <c r="BL91" s="251"/>
      <c r="BM91" s="251"/>
      <c r="BN91" s="251"/>
      <c r="BO91" s="251"/>
      <c r="BP91" s="251"/>
      <c r="BQ91" s="251"/>
      <c r="BR91" s="251"/>
      <c r="BS91" s="251"/>
      <c r="BT91" s="251"/>
      <c r="BU91" s="251"/>
      <c r="BV91" s="251"/>
      <c r="BW91" s="251"/>
      <c r="BX91" s="251"/>
      <c r="BY91" s="251"/>
      <c r="BZ91" s="251"/>
      <c r="CA91" s="251"/>
      <c r="CB91" s="251"/>
      <c r="CC91" s="251"/>
      <c r="CD91" s="251"/>
      <c r="CE91" s="251"/>
      <c r="CF91" s="251"/>
      <c r="CG91" s="251"/>
      <c r="CH91" s="251"/>
      <c r="CI91" s="251"/>
      <c r="CJ91" s="251"/>
      <c r="CK91" s="251"/>
      <c r="CL91" s="251"/>
      <c r="CM91" s="251"/>
      <c r="CN91" s="251"/>
      <c r="CO91" s="251"/>
      <c r="CP91" s="251"/>
      <c r="CQ91" s="251"/>
      <c r="CR91" s="251"/>
      <c r="CS91" s="251"/>
      <c r="CT91" s="251"/>
      <c r="CU91" s="251"/>
      <c r="CV91" s="251"/>
      <c r="CW91" s="251"/>
      <c r="CX91" s="251"/>
      <c r="CY91" s="251"/>
      <c r="CZ91" s="251"/>
      <c r="DA91" s="251"/>
      <c r="DB91" s="251"/>
      <c r="DC91" s="251"/>
      <c r="DD91" s="251"/>
      <c r="DE91" s="251"/>
      <c r="DF91" s="251"/>
      <c r="DG91" s="251"/>
      <c r="DH91" s="251"/>
      <c r="DI91" s="251"/>
      <c r="DJ91" s="251"/>
      <c r="DK91" s="251"/>
      <c r="DL91" s="251"/>
      <c r="DM91" s="251"/>
      <c r="DN91" s="251"/>
      <c r="DO91" s="251"/>
      <c r="DP91" s="251"/>
      <c r="DQ91" s="251"/>
      <c r="DR91" s="251"/>
      <c r="DS91" s="251"/>
      <c r="DT91" s="251"/>
      <c r="DU91" s="251"/>
      <c r="DV91" s="251"/>
      <c r="DW91" s="251"/>
      <c r="DX91" s="251"/>
      <c r="DY91" s="251"/>
      <c r="DZ91" s="251"/>
      <c r="EA91" s="251"/>
      <c r="EB91" s="251"/>
      <c r="EC91" s="251"/>
      <c r="ED91" s="251"/>
      <c r="EE91" s="251"/>
      <c r="EF91" s="251"/>
      <c r="EG91" s="251"/>
      <c r="EH91" s="251"/>
      <c r="EI91" s="251"/>
      <c r="EJ91" s="251"/>
      <c r="EK91" s="251"/>
      <c r="EL91" s="251"/>
      <c r="EM91" s="251"/>
      <c r="EN91" s="251"/>
      <c r="EO91" s="251"/>
      <c r="EP91" s="251"/>
      <c r="EQ91" s="251"/>
      <c r="ER91" s="251"/>
      <c r="ES91" s="251"/>
      <c r="ET91" s="251"/>
      <c r="EU91" s="251"/>
      <c r="EV91" s="251"/>
      <c r="EW91" s="251"/>
      <c r="EX91" s="251"/>
      <c r="EY91" s="251"/>
      <c r="EZ91" s="251"/>
      <c r="FA91" s="251"/>
      <c r="FB91" s="251"/>
      <c r="FC91" s="251"/>
      <c r="FD91" s="251"/>
      <c r="FE91" s="251"/>
      <c r="FF91" s="251"/>
      <c r="FG91" s="251"/>
      <c r="FH91" s="251"/>
      <c r="FI91" s="251"/>
      <c r="FJ91" s="251"/>
      <c r="FK91" s="251"/>
      <c r="FL91" s="251"/>
      <c r="FM91" s="251"/>
      <c r="FN91" s="251"/>
      <c r="FO91" s="251"/>
      <c r="FP91" s="251"/>
      <c r="FQ91" s="251"/>
      <c r="FR91" s="251"/>
      <c r="FS91" s="251"/>
      <c r="FT91" s="251"/>
      <c r="FU91" s="251"/>
      <c r="FV91" s="251"/>
      <c r="FW91" s="251"/>
      <c r="FX91" s="251"/>
      <c r="FY91" s="251"/>
      <c r="FZ91" s="251"/>
      <c r="GA91" s="251"/>
      <c r="GB91" s="251"/>
      <c r="GC91" s="251"/>
      <c r="GD91" s="251"/>
      <c r="GE91" s="251"/>
      <c r="GF91" s="251"/>
      <c r="GG91" s="251"/>
      <c r="GH91" s="251"/>
      <c r="GI91" s="251"/>
      <c r="GJ91" s="251"/>
      <c r="GK91" s="251"/>
      <c r="GL91" s="251"/>
      <c r="GM91" s="251"/>
      <c r="GN91" s="251"/>
      <c r="GO91" s="251"/>
      <c r="GP91" s="251"/>
      <c r="GQ91" s="251"/>
      <c r="GR91" s="251"/>
      <c r="GS91" s="251"/>
      <c r="GT91" s="251"/>
      <c r="GU91" s="251"/>
      <c r="GV91" s="251"/>
      <c r="GW91" s="251"/>
      <c r="GX91" s="251"/>
      <c r="GY91" s="251"/>
      <c r="GZ91" s="251"/>
      <c r="HA91" s="251"/>
      <c r="HB91" s="251"/>
      <c r="HC91" s="251"/>
      <c r="HD91" s="251"/>
      <c r="HE91" s="251"/>
      <c r="HF91" s="251"/>
      <c r="HG91" s="251"/>
      <c r="HH91" s="251"/>
      <c r="HI91" s="251"/>
      <c r="HJ91" s="251"/>
      <c r="HK91" s="251"/>
      <c r="HL91" s="251"/>
      <c r="HM91" s="251"/>
      <c r="HN91" s="251"/>
      <c r="HO91" s="251"/>
      <c r="HP91" s="251"/>
      <c r="HQ91" s="251"/>
      <c r="HR91" s="251"/>
      <c r="HS91" s="251"/>
      <c r="HT91" s="251"/>
      <c r="HU91" s="251"/>
      <c r="HV91" s="251"/>
      <c r="HW91" s="251"/>
      <c r="HX91" s="251"/>
      <c r="HY91" s="251"/>
      <c r="HZ91" s="251"/>
      <c r="IA91" s="251"/>
      <c r="IB91" s="251"/>
      <c r="IC91" s="251"/>
      <c r="ID91" s="251"/>
      <c r="IE91" s="251"/>
      <c r="IF91" s="251"/>
      <c r="IG91" s="251"/>
      <c r="IH91" s="251"/>
      <c r="II91" s="251"/>
      <c r="IJ91" s="251"/>
      <c r="IK91" s="251"/>
      <c r="IL91" s="251"/>
      <c r="IM91" s="251"/>
      <c r="IN91" s="251"/>
      <c r="IO91" s="251"/>
      <c r="IP91" s="251"/>
      <c r="IQ91" s="251"/>
      <c r="IR91" s="251"/>
      <c r="IS91" s="251"/>
      <c r="IT91" s="251"/>
      <c r="IU91" s="251"/>
      <c r="IV91" s="251"/>
    </row>
    <row r="92" spans="2:256" x14ac:dyDescent="0.2">
      <c r="D92" s="251"/>
      <c r="E92" s="251"/>
      <c r="F92" s="251"/>
      <c r="G92" s="251"/>
      <c r="H92" s="251"/>
      <c r="I92" s="251"/>
      <c r="J92" s="251"/>
      <c r="K92" s="251"/>
      <c r="L92" s="251"/>
      <c r="M92" s="251"/>
      <c r="N92" s="251"/>
      <c r="AC92" s="251"/>
      <c r="AD92" s="251"/>
      <c r="AE92" s="251"/>
      <c r="AF92" s="251"/>
      <c r="AG92" s="251"/>
      <c r="AH92" s="251"/>
      <c r="AI92" s="251"/>
      <c r="AJ92" s="251"/>
      <c r="AK92" s="251"/>
      <c r="AL92" s="251"/>
      <c r="AM92" s="251"/>
      <c r="AN92" s="251"/>
      <c r="AO92" s="251"/>
      <c r="AP92" s="251"/>
      <c r="AQ92" s="251"/>
      <c r="AR92" s="251"/>
      <c r="AS92" s="251"/>
      <c r="AT92" s="251"/>
      <c r="AU92" s="251"/>
      <c r="AV92" s="251"/>
      <c r="AW92" s="251"/>
      <c r="AX92" s="251"/>
      <c r="AY92" s="251"/>
      <c r="AZ92" s="251"/>
      <c r="BA92" s="251"/>
      <c r="BB92" s="251"/>
      <c r="BC92" s="251"/>
      <c r="BD92" s="251"/>
      <c r="BE92" s="251"/>
      <c r="BF92" s="251"/>
      <c r="BG92" s="251"/>
      <c r="BH92" s="251"/>
      <c r="BI92" s="251"/>
      <c r="BJ92" s="251"/>
      <c r="BK92" s="251"/>
      <c r="BL92" s="251"/>
      <c r="BM92" s="251"/>
      <c r="BN92" s="251"/>
      <c r="BO92" s="251"/>
      <c r="BP92" s="251"/>
      <c r="BQ92" s="251"/>
      <c r="BR92" s="251"/>
      <c r="BS92" s="251"/>
      <c r="BT92" s="251"/>
      <c r="BU92" s="251"/>
      <c r="BV92" s="251"/>
      <c r="BW92" s="251"/>
      <c r="BX92" s="251"/>
      <c r="BY92" s="251"/>
      <c r="BZ92" s="251"/>
      <c r="CA92" s="251"/>
      <c r="CB92" s="251"/>
      <c r="CC92" s="251"/>
      <c r="CD92" s="251"/>
      <c r="CE92" s="251"/>
      <c r="CF92" s="251"/>
      <c r="CG92" s="251"/>
      <c r="CH92" s="251"/>
      <c r="CI92" s="251"/>
      <c r="CJ92" s="251"/>
      <c r="CK92" s="251"/>
      <c r="CL92" s="251"/>
      <c r="CM92" s="251"/>
      <c r="CN92" s="251"/>
      <c r="CO92" s="251"/>
      <c r="CP92" s="251"/>
      <c r="CQ92" s="251"/>
      <c r="CR92" s="251"/>
      <c r="CS92" s="251"/>
      <c r="CT92" s="251"/>
      <c r="CU92" s="251"/>
      <c r="CV92" s="251"/>
      <c r="CW92" s="251"/>
      <c r="CX92" s="251"/>
      <c r="CY92" s="251"/>
      <c r="CZ92" s="251"/>
      <c r="DA92" s="251"/>
      <c r="DB92" s="251"/>
      <c r="DC92" s="251"/>
      <c r="DD92" s="251"/>
      <c r="DE92" s="251"/>
      <c r="DF92" s="251"/>
      <c r="DG92" s="251"/>
      <c r="DH92" s="251"/>
      <c r="DI92" s="251"/>
      <c r="DJ92" s="251"/>
      <c r="DK92" s="251"/>
      <c r="DL92" s="251"/>
      <c r="DM92" s="251"/>
      <c r="DN92" s="251"/>
      <c r="DO92" s="251"/>
      <c r="DP92" s="251"/>
      <c r="DQ92" s="251"/>
      <c r="DR92" s="251"/>
      <c r="DS92" s="251"/>
      <c r="DT92" s="251"/>
      <c r="DU92" s="251"/>
      <c r="DV92" s="251"/>
      <c r="DW92" s="251"/>
      <c r="DX92" s="251"/>
      <c r="DY92" s="251"/>
      <c r="DZ92" s="251"/>
      <c r="EA92" s="251"/>
      <c r="EB92" s="251"/>
      <c r="EC92" s="251"/>
      <c r="ED92" s="251"/>
      <c r="EE92" s="251"/>
      <c r="EF92" s="251"/>
      <c r="EG92" s="251"/>
      <c r="EH92" s="251"/>
      <c r="EI92" s="251"/>
      <c r="EJ92" s="251"/>
      <c r="EK92" s="251"/>
      <c r="EL92" s="251"/>
      <c r="EM92" s="251"/>
      <c r="EN92" s="251"/>
      <c r="EO92" s="251"/>
      <c r="EP92" s="251"/>
      <c r="EQ92" s="251"/>
      <c r="ER92" s="251"/>
      <c r="ES92" s="251"/>
      <c r="ET92" s="251"/>
      <c r="EU92" s="251"/>
      <c r="EV92" s="251"/>
      <c r="EW92" s="251"/>
      <c r="EX92" s="251"/>
      <c r="EY92" s="251"/>
      <c r="EZ92" s="251"/>
      <c r="FA92" s="251"/>
      <c r="FB92" s="251"/>
      <c r="FC92" s="251"/>
      <c r="FD92" s="251"/>
      <c r="FE92" s="251"/>
      <c r="FF92" s="251"/>
      <c r="FG92" s="251"/>
      <c r="FH92" s="251"/>
      <c r="FI92" s="251"/>
      <c r="FJ92" s="251"/>
      <c r="FK92" s="251"/>
      <c r="FL92" s="251"/>
      <c r="FM92" s="251"/>
      <c r="FN92" s="251"/>
      <c r="FO92" s="251"/>
      <c r="FP92" s="251"/>
      <c r="FQ92" s="251"/>
      <c r="FR92" s="251"/>
      <c r="FS92" s="251"/>
      <c r="FT92" s="251"/>
      <c r="FU92" s="251"/>
      <c r="FV92" s="251"/>
      <c r="FW92" s="251"/>
      <c r="FX92" s="251"/>
      <c r="FY92" s="251"/>
      <c r="FZ92" s="251"/>
      <c r="GA92" s="251"/>
      <c r="GB92" s="251"/>
      <c r="GC92" s="251"/>
      <c r="GD92" s="251"/>
      <c r="GE92" s="251"/>
      <c r="GF92" s="251"/>
      <c r="GG92" s="251"/>
      <c r="GH92" s="251"/>
      <c r="GI92" s="251"/>
      <c r="GJ92" s="251"/>
      <c r="GK92" s="251"/>
      <c r="GL92" s="251"/>
      <c r="GM92" s="251"/>
      <c r="GN92" s="251"/>
      <c r="GO92" s="251"/>
      <c r="GP92" s="251"/>
      <c r="GQ92" s="251"/>
      <c r="GR92" s="251"/>
      <c r="GS92" s="251"/>
      <c r="GT92" s="251"/>
      <c r="GU92" s="251"/>
      <c r="GV92" s="251"/>
      <c r="GW92" s="251"/>
      <c r="GX92" s="251"/>
      <c r="GY92" s="251"/>
      <c r="GZ92" s="251"/>
      <c r="HA92" s="251"/>
      <c r="HB92" s="251"/>
      <c r="HC92" s="251"/>
      <c r="HD92" s="251"/>
      <c r="HE92" s="251"/>
      <c r="HF92" s="251"/>
      <c r="HG92" s="251"/>
      <c r="HH92" s="251"/>
      <c r="HI92" s="251"/>
      <c r="HJ92" s="251"/>
      <c r="HK92" s="251"/>
      <c r="HL92" s="251"/>
      <c r="HM92" s="251"/>
      <c r="HN92" s="251"/>
      <c r="HO92" s="251"/>
      <c r="HP92" s="251"/>
      <c r="HQ92" s="251"/>
      <c r="HR92" s="251"/>
      <c r="HS92" s="251"/>
      <c r="HT92" s="251"/>
      <c r="HU92" s="251"/>
      <c r="HV92" s="251"/>
      <c r="HW92" s="251"/>
      <c r="HX92" s="251"/>
      <c r="HY92" s="251"/>
      <c r="HZ92" s="251"/>
      <c r="IA92" s="251"/>
      <c r="IB92" s="251"/>
      <c r="IC92" s="251"/>
      <c r="ID92" s="251"/>
      <c r="IE92" s="251"/>
      <c r="IF92" s="251"/>
      <c r="IG92" s="251"/>
      <c r="IH92" s="251"/>
      <c r="II92" s="251"/>
      <c r="IJ92" s="251"/>
      <c r="IK92" s="251"/>
      <c r="IL92" s="251"/>
      <c r="IM92" s="251"/>
      <c r="IN92" s="251"/>
      <c r="IO92" s="251"/>
      <c r="IP92" s="251"/>
      <c r="IQ92" s="251"/>
      <c r="IR92" s="251"/>
      <c r="IS92" s="251"/>
      <c r="IT92" s="251"/>
      <c r="IU92" s="251"/>
      <c r="IV92" s="251"/>
    </row>
  </sheetData>
  <sheetProtection password="CC38" sheet="1" objects="1" scenarios="1"/>
  <mergeCells count="5">
    <mergeCell ref="B7:I7"/>
    <mergeCell ref="C9:I9"/>
    <mergeCell ref="C11:I11"/>
    <mergeCell ref="C13:I13"/>
    <mergeCell ref="E23:I24"/>
  </mergeCells>
  <phoneticPr fontId="4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M28"/>
  <sheetViews>
    <sheetView zoomScale="85" workbookViewId="0">
      <selection activeCell="A7" sqref="A7"/>
    </sheetView>
  </sheetViews>
  <sheetFormatPr defaultRowHeight="12.75" x14ac:dyDescent="0.2"/>
  <cols>
    <col min="1" max="16384" width="9.140625" style="6"/>
  </cols>
  <sheetData>
    <row r="2" spans="2:9" x14ac:dyDescent="0.2">
      <c r="B2" s="81" t="s">
        <v>46</v>
      </c>
    </row>
    <row r="4" spans="2:9" x14ac:dyDescent="0.2">
      <c r="B4" s="83" t="s">
        <v>47</v>
      </c>
      <c r="H4" s="82"/>
      <c r="I4" s="83" t="s">
        <v>48</v>
      </c>
    </row>
    <row r="5" spans="2:9" x14ac:dyDescent="0.2">
      <c r="B5" s="6" t="s">
        <v>49</v>
      </c>
      <c r="H5" s="82"/>
      <c r="I5" s="6" t="s">
        <v>50</v>
      </c>
    </row>
    <row r="6" spans="2:9" x14ac:dyDescent="0.2">
      <c r="H6" s="82"/>
    </row>
    <row r="7" spans="2:9" x14ac:dyDescent="0.2">
      <c r="H7" s="82"/>
    </row>
    <row r="8" spans="2:9" x14ac:dyDescent="0.2">
      <c r="H8" s="82"/>
    </row>
    <row r="9" spans="2:9" x14ac:dyDescent="0.2">
      <c r="H9" s="82"/>
    </row>
    <row r="10" spans="2:9" x14ac:dyDescent="0.2">
      <c r="H10" s="82"/>
    </row>
    <row r="11" spans="2:9" x14ac:dyDescent="0.2">
      <c r="H11" s="82"/>
    </row>
    <row r="12" spans="2:9" x14ac:dyDescent="0.2">
      <c r="H12" s="82"/>
    </row>
    <row r="13" spans="2:9" x14ac:dyDescent="0.2">
      <c r="H13" s="82"/>
    </row>
    <row r="14" spans="2:9" x14ac:dyDescent="0.2">
      <c r="H14" s="82"/>
    </row>
    <row r="15" spans="2:9" x14ac:dyDescent="0.2">
      <c r="H15" s="82"/>
    </row>
    <row r="16" spans="2:9" x14ac:dyDescent="0.2">
      <c r="H16" s="82"/>
    </row>
    <row r="17" spans="2:13" x14ac:dyDescent="0.2">
      <c r="H17" s="82"/>
    </row>
    <row r="18" spans="2:13" x14ac:dyDescent="0.2">
      <c r="H18" s="82"/>
    </row>
    <row r="19" spans="2:13" x14ac:dyDescent="0.2">
      <c r="H19" s="82"/>
    </row>
    <row r="20" spans="2:13" x14ac:dyDescent="0.2">
      <c r="H20" s="82"/>
    </row>
    <row r="21" spans="2:13" x14ac:dyDescent="0.2">
      <c r="H21" s="82"/>
    </row>
    <row r="22" spans="2:13" x14ac:dyDescent="0.2">
      <c r="H22" s="82"/>
    </row>
    <row r="23" spans="2:13" x14ac:dyDescent="0.2">
      <c r="B23" s="140"/>
      <c r="C23" s="140"/>
      <c r="D23" s="140"/>
      <c r="E23" s="140"/>
      <c r="F23" s="140"/>
      <c r="G23" s="140"/>
      <c r="H23" s="141"/>
      <c r="I23" s="140"/>
      <c r="J23" s="140"/>
      <c r="K23" s="140"/>
      <c r="L23" s="140"/>
      <c r="M23" s="140"/>
    </row>
    <row r="25" spans="2:13" x14ac:dyDescent="0.2">
      <c r="B25" s="83" t="s">
        <v>70</v>
      </c>
    </row>
    <row r="26" spans="2:13" x14ac:dyDescent="0.2">
      <c r="B26" s="6" t="s">
        <v>71</v>
      </c>
    </row>
    <row r="28" spans="2:13" x14ac:dyDescent="0.2">
      <c r="B28" s="6" t="s">
        <v>72</v>
      </c>
      <c r="D28" s="6" t="s">
        <v>73</v>
      </c>
      <c r="H28" s="6" t="s">
        <v>74</v>
      </c>
    </row>
  </sheetData>
  <sheetProtection password="CC38" sheet="1" objects="1" scenarios="1"/>
  <phoneticPr fontId="1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30"/>
  <sheetViews>
    <sheetView workbookViewId="0">
      <selection activeCell="B11" sqref="B11"/>
    </sheetView>
  </sheetViews>
  <sheetFormatPr defaultColWidth="0" defaultRowHeight="12.75" zeroHeight="1" x14ac:dyDescent="0.2"/>
  <cols>
    <col min="1" max="1" width="1" style="2" customWidth="1"/>
    <col min="2" max="11" width="12.7109375" style="2" customWidth="1"/>
    <col min="12" max="12" width="20" style="2" customWidth="1"/>
    <col min="13" max="16384" width="9.140625" style="2" hidden="1"/>
  </cols>
  <sheetData>
    <row r="1" spans="1:14" ht="7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5" customHeight="1" thickBot="1" x14ac:dyDescent="0.25">
      <c r="A2" s="1"/>
      <c r="B2" s="42"/>
      <c r="C2" s="43"/>
      <c r="D2" s="43"/>
      <c r="E2" s="43"/>
      <c r="F2" s="349" t="s">
        <v>33</v>
      </c>
      <c r="G2" s="349"/>
      <c r="H2" s="43"/>
      <c r="I2" s="43"/>
      <c r="J2" s="43"/>
      <c r="K2" s="133"/>
    </row>
    <row r="3" spans="1:14" ht="15" customHeight="1" x14ac:dyDescent="0.2">
      <c r="A3" s="1"/>
      <c r="B3" s="44"/>
      <c r="C3" s="348" t="s">
        <v>8</v>
      </c>
      <c r="D3" s="348"/>
      <c r="E3" s="348"/>
      <c r="F3" s="348"/>
      <c r="G3" s="348"/>
      <c r="H3" s="348"/>
      <c r="I3" s="348"/>
      <c r="J3" s="348"/>
      <c r="K3" s="45"/>
      <c r="L3" s="1"/>
    </row>
    <row r="4" spans="1:14" ht="15" customHeight="1" x14ac:dyDescent="0.2">
      <c r="A4" s="1"/>
      <c r="B4" s="46" t="s">
        <v>26</v>
      </c>
      <c r="C4" s="47"/>
      <c r="D4" s="47"/>
      <c r="E4" s="47"/>
      <c r="F4" s="47"/>
      <c r="G4" s="47"/>
      <c r="H4" s="47"/>
      <c r="I4" s="47"/>
      <c r="J4" s="47"/>
      <c r="K4" s="48"/>
      <c r="L4" s="1"/>
    </row>
    <row r="5" spans="1:14" ht="15" customHeight="1" x14ac:dyDescent="0.2">
      <c r="A5" s="1"/>
      <c r="B5" s="46" t="s">
        <v>43</v>
      </c>
      <c r="C5" s="49" t="s">
        <v>7</v>
      </c>
      <c r="D5" s="49" t="s">
        <v>7</v>
      </c>
      <c r="E5" s="49" t="s">
        <v>7</v>
      </c>
      <c r="F5" s="49" t="s">
        <v>7</v>
      </c>
      <c r="G5" s="49" t="s">
        <v>7</v>
      </c>
      <c r="H5" s="49" t="s">
        <v>7</v>
      </c>
      <c r="I5" s="49" t="s">
        <v>7</v>
      </c>
      <c r="J5" s="49" t="s">
        <v>7</v>
      </c>
      <c r="K5" s="48" t="s">
        <v>45</v>
      </c>
      <c r="L5" s="1"/>
    </row>
    <row r="6" spans="1:14" ht="15" customHeight="1" x14ac:dyDescent="0.2">
      <c r="A6" s="1"/>
      <c r="B6" s="50" t="s">
        <v>13</v>
      </c>
      <c r="C6" s="51">
        <v>1</v>
      </c>
      <c r="D6" s="51"/>
      <c r="E6" s="51"/>
      <c r="F6" s="51"/>
      <c r="G6" s="51"/>
      <c r="H6" s="51"/>
      <c r="I6" s="51"/>
      <c r="J6" s="51"/>
      <c r="K6" s="52" t="s">
        <v>63</v>
      </c>
      <c r="L6" s="1"/>
    </row>
    <row r="7" spans="1:14" ht="15" customHeight="1" x14ac:dyDescent="0.2">
      <c r="A7" s="1"/>
      <c r="B7" s="53" t="s">
        <v>1</v>
      </c>
      <c r="C7" s="139">
        <v>0.3</v>
      </c>
      <c r="D7" s="139"/>
      <c r="E7" s="139"/>
      <c r="F7" s="139"/>
      <c r="G7" s="139"/>
      <c r="H7" s="139"/>
      <c r="I7" s="139"/>
      <c r="J7" s="139"/>
      <c r="K7" s="54" t="s">
        <v>63</v>
      </c>
      <c r="L7" s="1"/>
    </row>
    <row r="8" spans="1:14" ht="15" customHeight="1" x14ac:dyDescent="0.2">
      <c r="A8" s="1"/>
      <c r="B8" s="55" t="s">
        <v>9</v>
      </c>
      <c r="C8" s="56">
        <v>17</v>
      </c>
      <c r="D8" s="56"/>
      <c r="E8" s="56"/>
      <c r="F8" s="56"/>
      <c r="G8" s="56"/>
      <c r="H8" s="56"/>
      <c r="I8" s="56"/>
      <c r="J8" s="56"/>
      <c r="K8" s="57" t="s">
        <v>64</v>
      </c>
      <c r="L8" s="1"/>
    </row>
    <row r="9" spans="1:14" ht="15" customHeight="1" x14ac:dyDescent="0.2">
      <c r="A9" s="1"/>
      <c r="B9" s="55" t="s">
        <v>2</v>
      </c>
      <c r="C9" s="58">
        <v>0.8</v>
      </c>
      <c r="D9" s="58"/>
      <c r="E9" s="58"/>
      <c r="F9" s="58"/>
      <c r="G9" s="58"/>
      <c r="H9" s="58"/>
      <c r="I9" s="58"/>
      <c r="J9" s="58"/>
      <c r="K9" s="57" t="s">
        <v>65</v>
      </c>
      <c r="L9" s="1"/>
      <c r="N9" s="236" t="s">
        <v>112</v>
      </c>
    </row>
    <row r="10" spans="1:14" ht="15" customHeight="1" x14ac:dyDescent="0.2">
      <c r="A10" s="1"/>
      <c r="B10" s="55" t="s">
        <v>3</v>
      </c>
      <c r="C10" s="58">
        <v>7</v>
      </c>
      <c r="D10" s="58"/>
      <c r="E10" s="58"/>
      <c r="F10" s="58"/>
      <c r="G10" s="58"/>
      <c r="H10" s="58"/>
      <c r="I10" s="58"/>
      <c r="J10" s="58"/>
      <c r="K10" s="57" t="s">
        <v>65</v>
      </c>
      <c r="L10" s="1"/>
      <c r="N10" s="2" t="s">
        <v>113</v>
      </c>
    </row>
    <row r="11" spans="1:14" ht="15" customHeight="1" x14ac:dyDescent="0.2">
      <c r="A11" s="1"/>
      <c r="B11" s="59" t="s">
        <v>44</v>
      </c>
      <c r="C11" s="60" t="s">
        <v>116</v>
      </c>
      <c r="D11" s="60"/>
      <c r="E11" s="60"/>
      <c r="F11" s="60"/>
      <c r="G11" s="60"/>
      <c r="H11" s="60"/>
      <c r="I11" s="60"/>
      <c r="J11" s="60"/>
      <c r="K11" s="61" t="s">
        <v>63</v>
      </c>
      <c r="L11" s="1"/>
      <c r="N11" s="2" t="s">
        <v>114</v>
      </c>
    </row>
    <row r="12" spans="1:14" ht="15" customHeight="1" x14ac:dyDescent="0.2">
      <c r="A12" s="1"/>
      <c r="B12" s="53" t="s">
        <v>34</v>
      </c>
      <c r="C12" s="62">
        <v>-72.31</v>
      </c>
      <c r="D12" s="62"/>
      <c r="E12" s="62"/>
      <c r="F12" s="62"/>
      <c r="G12" s="62"/>
      <c r="H12" s="62"/>
      <c r="I12" s="62"/>
      <c r="J12" s="62"/>
      <c r="K12" s="54" t="s">
        <v>66</v>
      </c>
      <c r="L12" s="1"/>
      <c r="N12" s="2" t="s">
        <v>115</v>
      </c>
    </row>
    <row r="13" spans="1:14" ht="15" customHeight="1" x14ac:dyDescent="0.2">
      <c r="A13" s="1"/>
      <c r="B13" s="53" t="s">
        <v>35</v>
      </c>
      <c r="C13" s="62">
        <v>-72.31</v>
      </c>
      <c r="D13" s="62"/>
      <c r="E13" s="62"/>
      <c r="F13" s="62"/>
      <c r="G13" s="62"/>
      <c r="H13" s="62"/>
      <c r="I13" s="62"/>
      <c r="J13" s="62"/>
      <c r="K13" s="54" t="s">
        <v>66</v>
      </c>
      <c r="L13" s="1"/>
      <c r="N13" s="2" t="s">
        <v>116</v>
      </c>
    </row>
    <row r="14" spans="1:14" ht="15" customHeight="1" x14ac:dyDescent="0.2">
      <c r="A14" s="1"/>
      <c r="B14" s="136" t="s">
        <v>36</v>
      </c>
      <c r="C14" s="63">
        <v>235</v>
      </c>
      <c r="D14" s="63"/>
      <c r="E14" s="63"/>
      <c r="F14" s="63"/>
      <c r="G14" s="63"/>
      <c r="H14" s="63"/>
      <c r="I14" s="63"/>
      <c r="J14" s="63"/>
      <c r="K14" s="135" t="s">
        <v>66</v>
      </c>
      <c r="L14" s="1"/>
    </row>
    <row r="15" spans="1:14" ht="15" customHeight="1" x14ac:dyDescent="0.2">
      <c r="A15" s="1"/>
      <c r="B15" s="64" t="s">
        <v>37</v>
      </c>
      <c r="C15" s="237">
        <v>1.02</v>
      </c>
      <c r="D15" s="237"/>
      <c r="E15" s="237"/>
      <c r="F15" s="237"/>
      <c r="G15" s="237"/>
      <c r="H15" s="237"/>
      <c r="I15" s="237"/>
      <c r="J15" s="237"/>
      <c r="K15" s="54" t="s">
        <v>63</v>
      </c>
      <c r="L15" s="1"/>
    </row>
    <row r="16" spans="1:14" ht="15" customHeight="1" x14ac:dyDescent="0.2">
      <c r="A16" s="1"/>
      <c r="B16" s="65" t="s">
        <v>38</v>
      </c>
      <c r="C16" s="238">
        <v>1.1000000000000001</v>
      </c>
      <c r="D16" s="238"/>
      <c r="E16" s="238"/>
      <c r="F16" s="238"/>
      <c r="G16" s="238"/>
      <c r="H16" s="238"/>
      <c r="I16" s="238"/>
      <c r="J16" s="238"/>
      <c r="K16" s="66" t="s">
        <v>63</v>
      </c>
      <c r="L16" s="1"/>
    </row>
    <row r="17" spans="1:12" ht="15" customHeight="1" x14ac:dyDescent="0.2">
      <c r="A17" s="1"/>
      <c r="B17" s="345" t="s">
        <v>19</v>
      </c>
      <c r="C17" s="346"/>
      <c r="D17" s="346"/>
      <c r="E17" s="346"/>
      <c r="F17" s="346"/>
      <c r="G17" s="346"/>
      <c r="H17" s="346"/>
      <c r="I17" s="346"/>
      <c r="J17" s="346"/>
      <c r="K17" s="347"/>
      <c r="L17" s="3"/>
    </row>
    <row r="18" spans="1:12" ht="15" customHeight="1" x14ac:dyDescent="0.2">
      <c r="A18" s="1"/>
      <c r="B18" s="50" t="s">
        <v>0</v>
      </c>
      <c r="C18" s="67">
        <f>IF(C6=1,206000,IF(C6=2,70000,IF(C6=3,195000,"invalid input")))</f>
        <v>206000</v>
      </c>
      <c r="D18" s="67" t="str">
        <f t="shared" ref="D18:J18" si="0">IF(D6=1,206000,IF(D6=2,70000,IF(D6=3,195000,"invalid input")))</f>
        <v>invalid input</v>
      </c>
      <c r="E18" s="67" t="str">
        <f t="shared" si="0"/>
        <v>invalid input</v>
      </c>
      <c r="F18" s="67" t="str">
        <f t="shared" si="0"/>
        <v>invalid input</v>
      </c>
      <c r="G18" s="67" t="str">
        <f t="shared" si="0"/>
        <v>invalid input</v>
      </c>
      <c r="H18" s="67" t="str">
        <f t="shared" si="0"/>
        <v>invalid input</v>
      </c>
      <c r="I18" s="67" t="str">
        <f t="shared" si="0"/>
        <v>invalid input</v>
      </c>
      <c r="J18" s="67" t="str">
        <f t="shared" si="0"/>
        <v>invalid input</v>
      </c>
      <c r="K18" s="68" t="s">
        <v>66</v>
      </c>
      <c r="L18" s="1"/>
    </row>
    <row r="19" spans="1:12" ht="15" customHeight="1" x14ac:dyDescent="0.2">
      <c r="A19" s="1"/>
      <c r="B19" s="53" t="s">
        <v>2</v>
      </c>
      <c r="C19" s="69">
        <f>C9/C10</f>
        <v>0.1142857142857143</v>
      </c>
      <c r="D19" s="69" t="e">
        <f t="shared" ref="D19:J19" si="1">D9/D10</f>
        <v>#DIV/0!</v>
      </c>
      <c r="E19" s="69" t="e">
        <f t="shared" si="1"/>
        <v>#DIV/0!</v>
      </c>
      <c r="F19" s="69" t="e">
        <f t="shared" si="1"/>
        <v>#DIV/0!</v>
      </c>
      <c r="G19" s="69" t="e">
        <f t="shared" si="1"/>
        <v>#DIV/0!</v>
      </c>
      <c r="H19" s="69" t="e">
        <f t="shared" si="1"/>
        <v>#DIV/0!</v>
      </c>
      <c r="I19" s="69" t="e">
        <f t="shared" si="1"/>
        <v>#DIV/0!</v>
      </c>
      <c r="J19" s="69" t="e">
        <f t="shared" si="1"/>
        <v>#DIV/0!</v>
      </c>
      <c r="K19" s="70" t="s">
        <v>63</v>
      </c>
      <c r="L19" s="1"/>
    </row>
    <row r="20" spans="1:12" ht="15" customHeight="1" x14ac:dyDescent="0.2">
      <c r="A20" s="1"/>
      <c r="B20" s="53" t="s">
        <v>5</v>
      </c>
      <c r="C20" s="275">
        <f>IF(C12&lt;C13,C13/C12,C12/C13)</f>
        <v>1</v>
      </c>
      <c r="D20" s="69" t="e">
        <f t="shared" ref="D20:J20" si="2">IF(D12&lt;D13,D13/D12,D12/D13)</f>
        <v>#DIV/0!</v>
      </c>
      <c r="E20" s="69" t="e">
        <f t="shared" si="2"/>
        <v>#DIV/0!</v>
      </c>
      <c r="F20" s="69" t="e">
        <f t="shared" si="2"/>
        <v>#DIV/0!</v>
      </c>
      <c r="G20" s="69" t="e">
        <f t="shared" si="2"/>
        <v>#DIV/0!</v>
      </c>
      <c r="H20" s="69" t="e">
        <f t="shared" si="2"/>
        <v>#DIV/0!</v>
      </c>
      <c r="I20" s="69" t="e">
        <f t="shared" si="2"/>
        <v>#DIV/0!</v>
      </c>
      <c r="J20" s="69" t="e">
        <f t="shared" si="2"/>
        <v>#DIV/0!</v>
      </c>
      <c r="K20" s="70" t="s">
        <v>63</v>
      </c>
      <c r="L20" s="1"/>
    </row>
    <row r="21" spans="1:12" ht="15" customHeight="1" x14ac:dyDescent="0.2">
      <c r="A21" s="1"/>
      <c r="B21" s="55" t="s">
        <v>39</v>
      </c>
      <c r="C21" s="71">
        <f>IF(C20&lt;-1,IF(C19*(1-C20)/2&gt;=2/3,23.9*((1-C20)/2)^2,(15.87+(1.87/(C19*(1-C20)/2)^2)+8.6*(C19*(1-C20)/2)^2)*((1-C20)/2)^2),IF(C20&lt;0,(1+C20)*C29-C20*C30+10*C20*(1+C20),IF(C20&lt;=1,IF(C19&lt;1,(2.1/(C20+1.1))*(C19+1/C19)^2,8.4/(C20+1.1)),"invalid input")))</f>
        <v>78.575561224489789</v>
      </c>
      <c r="D21" s="71" t="e">
        <f>IF(D20&lt;-1,IF(D19*(1-D20)/2&gt;=2/3,23.9*((1-D20)/2)^2,(15.87+(1.87/(D19*(1-D20)/2)^2)+8.6*(D19*(1-D20)/2)^2)*((1-D20)/2)^2),IF(D20&lt;0,(1+D20)*D29-D20*D30+10*D20*(1+D20),IF(D20&lt;=1,IF(D19&lt;1,(2.1/(D20+1.1))*(D19+1/D19)^2,8.4/(D20+1.1)),"invalid input")))</f>
        <v>#DIV/0!</v>
      </c>
      <c r="E21" s="71" t="e">
        <f t="shared" ref="E21:J21" si="3">IF(E20&lt;-1,IF(E19*(1-E20)/2&gt;=2/3,23.9*((1-E20)/2)^2,(15.87+(1.87/(E19*(1-E20)/2)^2)+8.6*(E19*(1-E20)/2)^2)*((1-E20)/2)^2),IF(E20&lt;0,(1+E20)*E29-E20*E30+10*E20*(1+E20),IF(E20&lt;=1,IF(E19&lt;1,(2.1/(E20+1.1))*(E19+1/E19)^2,8.4/(E20+1.1)),"invalid input")))</f>
        <v>#DIV/0!</v>
      </c>
      <c r="F21" s="71" t="e">
        <f t="shared" si="3"/>
        <v>#DIV/0!</v>
      </c>
      <c r="G21" s="71" t="e">
        <f t="shared" si="3"/>
        <v>#DIV/0!</v>
      </c>
      <c r="H21" s="71" t="e">
        <f t="shared" si="3"/>
        <v>#DIV/0!</v>
      </c>
      <c r="I21" s="71" t="e">
        <f t="shared" si="3"/>
        <v>#DIV/0!</v>
      </c>
      <c r="J21" s="71" t="e">
        <f t="shared" si="3"/>
        <v>#DIV/0!</v>
      </c>
      <c r="K21" s="72" t="s">
        <v>63</v>
      </c>
      <c r="L21" s="1"/>
    </row>
    <row r="22" spans="1:12" ht="15" customHeight="1" x14ac:dyDescent="0.2">
      <c r="A22" s="1"/>
      <c r="B22" s="65" t="s">
        <v>4</v>
      </c>
      <c r="C22" s="73">
        <f>IF(C19&gt;=1,1,IF(C11=$N10,1.05,IF(C11=$N11,1.1,IF(C11=$N12,1.21,IF(C11=$N13,1.3,"invalid input")))))</f>
        <v>1.3</v>
      </c>
      <c r="D22" s="73" t="e">
        <f t="shared" ref="D22:J22" si="4">IF(D19&gt;=1,1,IF(D11=$N10,1.05,IF(D11=$N11,1.1,IF(D11=$N12,1.21,IF(D11=$N13,1.3,"invalid input")))))</f>
        <v>#DIV/0!</v>
      </c>
      <c r="E22" s="73" t="e">
        <f t="shared" si="4"/>
        <v>#DIV/0!</v>
      </c>
      <c r="F22" s="73" t="e">
        <f t="shared" si="4"/>
        <v>#DIV/0!</v>
      </c>
      <c r="G22" s="73" t="e">
        <f t="shared" si="4"/>
        <v>#DIV/0!</v>
      </c>
      <c r="H22" s="73" t="e">
        <f t="shared" si="4"/>
        <v>#DIV/0!</v>
      </c>
      <c r="I22" s="73" t="e">
        <f t="shared" si="4"/>
        <v>#DIV/0!</v>
      </c>
      <c r="J22" s="73" t="e">
        <f t="shared" si="4"/>
        <v>#DIV/0!</v>
      </c>
      <c r="K22" s="74" t="s">
        <v>63</v>
      </c>
      <c r="L22" s="1"/>
    </row>
    <row r="23" spans="1:12" ht="15" customHeight="1" x14ac:dyDescent="0.2">
      <c r="A23" s="1"/>
      <c r="B23" s="75" t="s">
        <v>40</v>
      </c>
      <c r="C23" s="76">
        <f>((((PI())^2)*C18)/(12*(1-C7^2))*(C8/C10)^2)*C21*C22/1000000</f>
        <v>112.17005532138894</v>
      </c>
      <c r="D23" s="76" t="e">
        <f t="shared" ref="D23:J23" si="5">((((PI())^2)*D18)/(12*(1-D7^2))*(D8/D10)^2)*D21*D22/1000000</f>
        <v>#VALUE!</v>
      </c>
      <c r="E23" s="76" t="e">
        <f t="shared" si="5"/>
        <v>#VALUE!</v>
      </c>
      <c r="F23" s="76" t="e">
        <f t="shared" si="5"/>
        <v>#VALUE!</v>
      </c>
      <c r="G23" s="76" t="e">
        <f t="shared" si="5"/>
        <v>#VALUE!</v>
      </c>
      <c r="H23" s="76" t="e">
        <f t="shared" si="5"/>
        <v>#VALUE!</v>
      </c>
      <c r="I23" s="76" t="e">
        <f t="shared" si="5"/>
        <v>#VALUE!</v>
      </c>
      <c r="J23" s="76" t="e">
        <f t="shared" si="5"/>
        <v>#VALUE!</v>
      </c>
      <c r="K23" s="77" t="s">
        <v>66</v>
      </c>
      <c r="L23" s="1"/>
    </row>
    <row r="24" spans="1:12" ht="15" customHeight="1" x14ac:dyDescent="0.2">
      <c r="A24" s="1"/>
      <c r="B24" s="75" t="s">
        <v>41</v>
      </c>
      <c r="C24" s="273">
        <f>IF(C14/2&gt;=C23,C23,C14*(1-C14/4/C23))</f>
        <v>112.17005532138894</v>
      </c>
      <c r="D24" s="76" t="e">
        <f t="shared" ref="D24:J24" si="6">IF(D14/2&gt;=D23,D23,D14*(1-D14/4/D23))</f>
        <v>#VALUE!</v>
      </c>
      <c r="E24" s="76" t="e">
        <f t="shared" si="6"/>
        <v>#VALUE!</v>
      </c>
      <c r="F24" s="76" t="e">
        <f t="shared" si="6"/>
        <v>#VALUE!</v>
      </c>
      <c r="G24" s="76" t="e">
        <f t="shared" si="6"/>
        <v>#VALUE!</v>
      </c>
      <c r="H24" s="76" t="e">
        <f t="shared" si="6"/>
        <v>#VALUE!</v>
      </c>
      <c r="I24" s="76" t="e">
        <f t="shared" si="6"/>
        <v>#VALUE!</v>
      </c>
      <c r="J24" s="76" t="e">
        <f t="shared" si="6"/>
        <v>#VALUE!</v>
      </c>
      <c r="K24" s="77" t="s">
        <v>66</v>
      </c>
      <c r="L24" s="1"/>
    </row>
    <row r="25" spans="1:12" ht="15" customHeight="1" x14ac:dyDescent="0.2">
      <c r="A25" s="1"/>
      <c r="B25" s="75" t="s">
        <v>42</v>
      </c>
      <c r="C25" s="76">
        <f>-C24/C15/C16</f>
        <v>-99.973311338136298</v>
      </c>
      <c r="D25" s="76" t="e">
        <f t="shared" ref="D25:J25" si="7">-D24/D15/D16</f>
        <v>#VALUE!</v>
      </c>
      <c r="E25" s="76" t="e">
        <f t="shared" si="7"/>
        <v>#VALUE!</v>
      </c>
      <c r="F25" s="76" t="e">
        <f t="shared" si="7"/>
        <v>#VALUE!</v>
      </c>
      <c r="G25" s="76" t="e">
        <f t="shared" si="7"/>
        <v>#VALUE!</v>
      </c>
      <c r="H25" s="76" t="e">
        <f t="shared" si="7"/>
        <v>#VALUE!</v>
      </c>
      <c r="I25" s="76" t="e">
        <f t="shared" si="7"/>
        <v>#VALUE!</v>
      </c>
      <c r="J25" s="76" t="e">
        <f t="shared" si="7"/>
        <v>#VALUE!</v>
      </c>
      <c r="K25" s="77" t="s">
        <v>66</v>
      </c>
      <c r="L25" s="1"/>
    </row>
    <row r="26" spans="1:12" ht="15" customHeight="1" thickBot="1" x14ac:dyDescent="0.25">
      <c r="A26" s="1"/>
      <c r="B26" s="78"/>
      <c r="C26" s="79" t="str">
        <f>IF(AND(C12&gt;=0,C13&gt;=0),"No compr.!",IF(C12&gt;C25,"no buckling","buckling"))</f>
        <v>no buckling</v>
      </c>
      <c r="D26" s="79" t="str">
        <f t="shared" ref="D26:J26" si="8">IF(AND(D12&gt;=0,D13&gt;=0),"No compr.!",IF(D12&gt;D25,"no buckling","buckling"))</f>
        <v>No compr.!</v>
      </c>
      <c r="E26" s="79" t="str">
        <f t="shared" si="8"/>
        <v>No compr.!</v>
      </c>
      <c r="F26" s="79" t="str">
        <f t="shared" si="8"/>
        <v>No compr.!</v>
      </c>
      <c r="G26" s="79" t="str">
        <f t="shared" si="8"/>
        <v>No compr.!</v>
      </c>
      <c r="H26" s="79" t="str">
        <f t="shared" si="8"/>
        <v>No compr.!</v>
      </c>
      <c r="I26" s="79" t="str">
        <f t="shared" si="8"/>
        <v>No compr.!</v>
      </c>
      <c r="J26" s="79" t="str">
        <f t="shared" si="8"/>
        <v>No compr.!</v>
      </c>
      <c r="K26" s="80"/>
      <c r="L26" s="1"/>
    </row>
    <row r="27" spans="1:12" ht="48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idden="1" x14ac:dyDescent="0.2"/>
    <row r="29" spans="1:12" hidden="1" x14ac:dyDescent="0.2">
      <c r="B29" s="2" t="s">
        <v>11</v>
      </c>
      <c r="C29" s="2">
        <f>IF(C19&lt;1,1.909*(C19+1/C19)^2,7.636)</f>
        <v>150.000746377551</v>
      </c>
      <c r="D29" s="2" t="e">
        <f>IF(D19&lt;1,1.909*(D19+1/D19)^2,7.636)</f>
        <v>#DIV/0!</v>
      </c>
      <c r="E29" s="2" t="e">
        <f t="shared" ref="E29:J29" si="9">IF(E19&lt;1,1.909*(E19+1/E19)^2,7.636)</f>
        <v>#DIV/0!</v>
      </c>
      <c r="F29" s="2" t="e">
        <f t="shared" si="9"/>
        <v>#DIV/0!</v>
      </c>
      <c r="G29" s="2" t="e">
        <f t="shared" si="9"/>
        <v>#DIV/0!</v>
      </c>
      <c r="H29" s="2" t="e">
        <f t="shared" si="9"/>
        <v>#DIV/0!</v>
      </c>
      <c r="I29" s="2" t="e">
        <f t="shared" si="9"/>
        <v>#DIV/0!</v>
      </c>
      <c r="J29" s="2" t="e">
        <f t="shared" si="9"/>
        <v>#DIV/0!</v>
      </c>
    </row>
    <row r="30" spans="1:12" hidden="1" x14ac:dyDescent="0.2">
      <c r="B30" s="2" t="s">
        <v>12</v>
      </c>
      <c r="C30" s="2">
        <f>IF(C19&lt;0.666666,15.87+(1.87/C19^2)+8.6*C19^2,23.9)</f>
        <v>159.15420153061223</v>
      </c>
      <c r="D30" s="2" t="e">
        <f>IF(D19&lt;0.666666,15.87+(1.87/D19^2)+8.6*D19^2,23.9)</f>
        <v>#DIV/0!</v>
      </c>
      <c r="E30" s="2" t="e">
        <f t="shared" ref="E30:J30" si="10">IF(E19&lt;0.666666,15.87+(1.87/E19^2)+8.6*E19^2,23.9)</f>
        <v>#DIV/0!</v>
      </c>
      <c r="F30" s="2" t="e">
        <f t="shared" si="10"/>
        <v>#DIV/0!</v>
      </c>
      <c r="G30" s="2" t="e">
        <f t="shared" si="10"/>
        <v>#DIV/0!</v>
      </c>
      <c r="H30" s="2" t="e">
        <f t="shared" si="10"/>
        <v>#DIV/0!</v>
      </c>
      <c r="I30" s="2" t="e">
        <f t="shared" si="10"/>
        <v>#DIV/0!</v>
      </c>
      <c r="J30" s="2" t="e">
        <f t="shared" si="10"/>
        <v>#DIV/0!</v>
      </c>
    </row>
  </sheetData>
  <sheetProtection password="CC38" sheet="1" objects="1" scenarios="1"/>
  <mergeCells count="3">
    <mergeCell ref="B17:K17"/>
    <mergeCell ref="C3:J3"/>
    <mergeCell ref="F2:G2"/>
  </mergeCells>
  <phoneticPr fontId="0" type="noConversion"/>
  <conditionalFormatting sqref="C11:J11">
    <cfRule type="expression" dxfId="35" priority="1" stopIfTrue="1">
      <formula>C19&gt;=1</formula>
    </cfRule>
  </conditionalFormatting>
  <dataValidations count="1">
    <dataValidation type="list" allowBlank="1" showInputMessage="1" showErrorMessage="1" sqref="C11:J11" xr:uid="{00000000-0002-0000-0200-000000000000}">
      <formula1>$N$10:$N$13</formula1>
    </dataValidation>
  </dataValidations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36"/>
  <sheetViews>
    <sheetView zoomScale="115" zoomScaleNormal="115" workbookViewId="0">
      <selection activeCell="C12" sqref="C12"/>
    </sheetView>
  </sheetViews>
  <sheetFormatPr defaultColWidth="0" defaultRowHeight="12.75" zeroHeight="1" x14ac:dyDescent="0.2"/>
  <cols>
    <col min="1" max="1" width="1" style="2" customWidth="1"/>
    <col min="2" max="11" width="12.7109375" style="2" customWidth="1"/>
    <col min="12" max="12" width="20" style="2" customWidth="1"/>
    <col min="13" max="16384" width="9.140625" style="2" hidden="1"/>
  </cols>
  <sheetData>
    <row r="1" spans="1:14" ht="7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5" customHeight="1" thickBot="1" x14ac:dyDescent="0.25">
      <c r="A2" s="1"/>
      <c r="B2" s="42"/>
      <c r="C2" s="43"/>
      <c r="D2" s="43"/>
      <c r="E2" s="43"/>
      <c r="F2" s="287" t="s">
        <v>144</v>
      </c>
      <c r="G2" s="287"/>
      <c r="H2" s="43"/>
      <c r="I2" s="43"/>
      <c r="J2" s="43"/>
      <c r="K2" s="133"/>
    </row>
    <row r="3" spans="1:14" ht="15" customHeight="1" x14ac:dyDescent="0.2">
      <c r="A3" s="1"/>
      <c r="B3" s="44"/>
      <c r="C3" s="348" t="s">
        <v>8</v>
      </c>
      <c r="D3" s="348"/>
      <c r="E3" s="348"/>
      <c r="F3" s="348"/>
      <c r="G3" s="348"/>
      <c r="H3" s="348"/>
      <c r="I3" s="348"/>
      <c r="J3" s="348"/>
      <c r="K3" s="45"/>
      <c r="L3" s="1"/>
    </row>
    <row r="4" spans="1:14" ht="15" customHeight="1" x14ac:dyDescent="0.2">
      <c r="A4" s="1"/>
      <c r="B4" s="46" t="s">
        <v>26</v>
      </c>
      <c r="C4" s="47">
        <v>1</v>
      </c>
      <c r="D4" s="47">
        <v>2</v>
      </c>
      <c r="E4" s="47">
        <v>8</v>
      </c>
      <c r="F4" s="47">
        <v>52</v>
      </c>
      <c r="G4" s="47">
        <v>56</v>
      </c>
      <c r="H4" s="47">
        <v>57</v>
      </c>
      <c r="I4" s="47"/>
      <c r="J4" s="47"/>
      <c r="K4" s="48"/>
      <c r="L4" s="1"/>
    </row>
    <row r="5" spans="1:14" ht="15" customHeight="1" x14ac:dyDescent="0.2">
      <c r="A5" s="1"/>
      <c r="B5" s="46" t="s">
        <v>43</v>
      </c>
      <c r="C5" s="49" t="s">
        <v>7</v>
      </c>
      <c r="D5" s="49" t="s">
        <v>7</v>
      </c>
      <c r="E5" s="49" t="s">
        <v>7</v>
      </c>
      <c r="F5" s="49" t="s">
        <v>7</v>
      </c>
      <c r="G5" s="49" t="s">
        <v>7</v>
      </c>
      <c r="H5" s="49" t="s">
        <v>7</v>
      </c>
      <c r="I5" s="49" t="s">
        <v>7</v>
      </c>
      <c r="J5" s="49" t="s">
        <v>7</v>
      </c>
      <c r="K5" s="48" t="s">
        <v>45</v>
      </c>
      <c r="L5" s="1"/>
    </row>
    <row r="6" spans="1:14" ht="15" customHeight="1" x14ac:dyDescent="0.2">
      <c r="A6" s="1"/>
      <c r="B6" s="297" t="s">
        <v>13</v>
      </c>
      <c r="C6" s="292">
        <v>1</v>
      </c>
      <c r="D6" s="51">
        <v>1</v>
      </c>
      <c r="E6" s="51">
        <v>1</v>
      </c>
      <c r="F6" s="51">
        <v>1</v>
      </c>
      <c r="G6" s="51">
        <v>1</v>
      </c>
      <c r="H6" s="51">
        <v>1</v>
      </c>
      <c r="I6" s="51"/>
      <c r="J6" s="51"/>
      <c r="K6" s="52" t="s">
        <v>63</v>
      </c>
      <c r="L6" s="1"/>
    </row>
    <row r="7" spans="1:14" ht="15" customHeight="1" x14ac:dyDescent="0.2">
      <c r="A7" s="1"/>
      <c r="B7" s="298" t="s">
        <v>1</v>
      </c>
      <c r="C7" s="293">
        <v>0.3</v>
      </c>
      <c r="D7" s="139">
        <v>0.3</v>
      </c>
      <c r="E7" s="139">
        <v>0.3</v>
      </c>
      <c r="F7" s="139">
        <v>0.3</v>
      </c>
      <c r="G7" s="139">
        <v>0.3</v>
      </c>
      <c r="H7" s="139">
        <v>0.3</v>
      </c>
      <c r="I7" s="139"/>
      <c r="J7" s="139"/>
      <c r="K7" s="54" t="s">
        <v>63</v>
      </c>
      <c r="L7" s="1"/>
    </row>
    <row r="8" spans="1:14" ht="15" customHeight="1" x14ac:dyDescent="0.2">
      <c r="A8" s="1"/>
      <c r="B8" s="299" t="s">
        <v>9</v>
      </c>
      <c r="C8" s="294">
        <v>36.5</v>
      </c>
      <c r="D8" s="56">
        <v>36.5</v>
      </c>
      <c r="E8" s="56">
        <v>36.5</v>
      </c>
      <c r="F8" s="56">
        <v>36.5</v>
      </c>
      <c r="G8" s="56">
        <v>36.5</v>
      </c>
      <c r="H8" s="56">
        <v>36.5</v>
      </c>
      <c r="I8" s="56"/>
      <c r="J8" s="56"/>
      <c r="K8" s="57" t="s">
        <v>64</v>
      </c>
      <c r="L8" s="1"/>
    </row>
    <row r="9" spans="1:14" ht="15" customHeight="1" x14ac:dyDescent="0.2">
      <c r="A9" s="1"/>
      <c r="B9" s="299" t="s">
        <v>2</v>
      </c>
      <c r="C9" s="295">
        <v>0.8</v>
      </c>
      <c r="D9" s="58">
        <v>0.8</v>
      </c>
      <c r="E9" s="58">
        <v>0.8</v>
      </c>
      <c r="F9" s="58">
        <v>0.82</v>
      </c>
      <c r="G9" s="58">
        <v>0.82</v>
      </c>
      <c r="H9" s="58">
        <v>0.82</v>
      </c>
      <c r="I9" s="58"/>
      <c r="J9" s="58"/>
      <c r="K9" s="57" t="s">
        <v>65</v>
      </c>
      <c r="L9" s="1"/>
      <c r="N9" s="236" t="s">
        <v>112</v>
      </c>
    </row>
    <row r="10" spans="1:14" ht="15" customHeight="1" x14ac:dyDescent="0.2">
      <c r="A10" s="1"/>
      <c r="B10" s="299" t="s">
        <v>3</v>
      </c>
      <c r="C10" s="295">
        <v>4.82</v>
      </c>
      <c r="D10" s="58">
        <v>4.82</v>
      </c>
      <c r="E10" s="58">
        <v>4.82</v>
      </c>
      <c r="F10" s="58">
        <v>4.82</v>
      </c>
      <c r="G10" s="58">
        <v>4.82</v>
      </c>
      <c r="H10" s="58">
        <v>482</v>
      </c>
      <c r="I10" s="58"/>
      <c r="J10" s="58"/>
      <c r="K10" s="57" t="s">
        <v>65</v>
      </c>
      <c r="L10" s="1"/>
      <c r="N10" s="2" t="s">
        <v>113</v>
      </c>
    </row>
    <row r="11" spans="1:14" ht="15" customHeight="1" x14ac:dyDescent="0.2">
      <c r="A11" s="1"/>
      <c r="B11" s="300" t="s">
        <v>44</v>
      </c>
      <c r="C11" s="296" t="s">
        <v>113</v>
      </c>
      <c r="D11" s="60" t="s">
        <v>113</v>
      </c>
      <c r="E11" s="60" t="s">
        <v>113</v>
      </c>
      <c r="F11" s="60" t="s">
        <v>113</v>
      </c>
      <c r="G11" s="60" t="s">
        <v>113</v>
      </c>
      <c r="H11" s="60" t="s">
        <v>113</v>
      </c>
      <c r="I11" s="60"/>
      <c r="J11" s="60"/>
      <c r="K11" s="61" t="s">
        <v>63</v>
      </c>
      <c r="L11" s="1"/>
      <c r="N11" s="2" t="s">
        <v>114</v>
      </c>
    </row>
    <row r="12" spans="1:14" ht="15" customHeight="1" x14ac:dyDescent="0.2">
      <c r="A12" s="1"/>
      <c r="B12" s="298" t="s">
        <v>152</v>
      </c>
      <c r="C12" s="237">
        <v>-157.4</v>
      </c>
      <c r="D12" s="62">
        <v>-145.41999999999999</v>
      </c>
      <c r="E12" s="62">
        <v>-144.85</v>
      </c>
      <c r="F12" s="62">
        <v>-115.24</v>
      </c>
      <c r="G12" s="62">
        <v>-129</v>
      </c>
      <c r="H12" s="62">
        <v>-110.97</v>
      </c>
      <c r="I12" s="62"/>
      <c r="J12" s="62"/>
      <c r="K12" s="54" t="s">
        <v>66</v>
      </c>
      <c r="L12" s="1"/>
      <c r="N12" s="2" t="s">
        <v>115</v>
      </c>
    </row>
    <row r="13" spans="1:14" ht="15" customHeight="1" x14ac:dyDescent="0.2">
      <c r="A13" s="1"/>
      <c r="B13" s="298" t="s">
        <v>153</v>
      </c>
      <c r="C13" s="237">
        <v>-1.1299999999999999</v>
      </c>
      <c r="D13" s="62">
        <v>-3.07</v>
      </c>
      <c r="E13" s="62">
        <v>-1.55</v>
      </c>
      <c r="F13" s="62">
        <v>-5.63</v>
      </c>
      <c r="G13" s="62">
        <v>-5.14</v>
      </c>
      <c r="H13" s="62">
        <v>-5.73</v>
      </c>
      <c r="I13" s="62"/>
      <c r="J13" s="62"/>
      <c r="K13" s="54" t="s">
        <v>66</v>
      </c>
      <c r="L13" s="1"/>
      <c r="N13" s="2" t="s">
        <v>116</v>
      </c>
    </row>
    <row r="14" spans="1:14" ht="15" customHeight="1" x14ac:dyDescent="0.2">
      <c r="A14" s="1"/>
      <c r="B14" s="301" t="s">
        <v>154</v>
      </c>
      <c r="C14" s="237">
        <v>4.01</v>
      </c>
      <c r="D14" s="237">
        <v>1.87</v>
      </c>
      <c r="E14" s="237">
        <v>2.73</v>
      </c>
      <c r="F14" s="237">
        <v>10.95</v>
      </c>
      <c r="G14" s="237">
        <v>5.28</v>
      </c>
      <c r="H14" s="237">
        <v>11.56</v>
      </c>
      <c r="I14" s="237"/>
      <c r="J14" s="237"/>
      <c r="K14" s="61" t="s">
        <v>148</v>
      </c>
      <c r="L14" s="1"/>
    </row>
    <row r="15" spans="1:14" ht="15" customHeight="1" x14ac:dyDescent="0.2">
      <c r="A15" s="1"/>
      <c r="B15" s="302" t="s">
        <v>36</v>
      </c>
      <c r="C15" s="63">
        <v>355</v>
      </c>
      <c r="D15" s="63">
        <v>355</v>
      </c>
      <c r="E15" s="63">
        <v>355</v>
      </c>
      <c r="F15" s="63">
        <v>355</v>
      </c>
      <c r="G15" s="63">
        <v>355</v>
      </c>
      <c r="H15" s="63">
        <v>355</v>
      </c>
      <c r="I15" s="63"/>
      <c r="J15" s="63"/>
      <c r="K15" s="135" t="s">
        <v>66</v>
      </c>
      <c r="L15" s="1"/>
    </row>
    <row r="16" spans="1:14" ht="15" customHeight="1" x14ac:dyDescent="0.2">
      <c r="A16" s="1"/>
      <c r="B16" s="64" t="s">
        <v>37</v>
      </c>
      <c r="C16" s="237">
        <v>1.02</v>
      </c>
      <c r="D16" s="313">
        <v>1.02</v>
      </c>
      <c r="E16" s="237">
        <v>1.02</v>
      </c>
      <c r="F16" s="237">
        <v>1.02</v>
      </c>
      <c r="G16" s="237">
        <v>1.02</v>
      </c>
      <c r="H16" s="237">
        <v>1.02</v>
      </c>
      <c r="I16" s="237"/>
      <c r="J16" s="237"/>
      <c r="K16" s="54" t="s">
        <v>63</v>
      </c>
      <c r="L16" s="1"/>
    </row>
    <row r="17" spans="1:12" ht="15" customHeight="1" x14ac:dyDescent="0.2">
      <c r="A17" s="1"/>
      <c r="B17" s="65" t="s">
        <v>38</v>
      </c>
      <c r="C17" s="238">
        <v>1.1000000000000001</v>
      </c>
      <c r="D17" s="314">
        <v>1.1000000000000001</v>
      </c>
      <c r="E17" s="238">
        <v>1.1000000000000001</v>
      </c>
      <c r="F17" s="238">
        <v>1.1000000000000001</v>
      </c>
      <c r="G17" s="238">
        <v>1.1000000000000001</v>
      </c>
      <c r="H17" s="238">
        <v>1.1000000000000001</v>
      </c>
      <c r="I17" s="238"/>
      <c r="J17" s="238"/>
      <c r="K17" s="66" t="s">
        <v>63</v>
      </c>
      <c r="L17" s="1"/>
    </row>
    <row r="18" spans="1:12" ht="15" customHeight="1" x14ac:dyDescent="0.2">
      <c r="A18" s="1"/>
      <c r="B18" s="345" t="s">
        <v>19</v>
      </c>
      <c r="C18" s="346"/>
      <c r="D18" s="346"/>
      <c r="E18" s="346"/>
      <c r="F18" s="346"/>
      <c r="G18" s="346"/>
      <c r="H18" s="346"/>
      <c r="I18" s="346"/>
      <c r="J18" s="346"/>
      <c r="K18" s="347"/>
      <c r="L18" s="3"/>
    </row>
    <row r="19" spans="1:12" ht="15" customHeight="1" x14ac:dyDescent="0.2">
      <c r="A19" s="1"/>
      <c r="B19" s="50" t="s">
        <v>0</v>
      </c>
      <c r="C19" s="67">
        <f>IF(C6=1,206000,IF(C6=2,70000,IF(C6=3,195000,"invalid input")))</f>
        <v>206000</v>
      </c>
      <c r="D19" s="67">
        <f t="shared" ref="D19:J19" si="0">IF(D6=1,206000,IF(D6=2,70000,IF(D6=3,195000,"invalid input")))</f>
        <v>206000</v>
      </c>
      <c r="E19" s="67">
        <f t="shared" si="0"/>
        <v>206000</v>
      </c>
      <c r="F19" s="67">
        <f t="shared" si="0"/>
        <v>206000</v>
      </c>
      <c r="G19" s="67">
        <f t="shared" si="0"/>
        <v>206000</v>
      </c>
      <c r="H19" s="67">
        <f t="shared" si="0"/>
        <v>206000</v>
      </c>
      <c r="I19" s="67" t="str">
        <f t="shared" si="0"/>
        <v>invalid input</v>
      </c>
      <c r="J19" s="67" t="str">
        <f t="shared" si="0"/>
        <v>invalid input</v>
      </c>
      <c r="K19" s="68" t="s">
        <v>66</v>
      </c>
      <c r="L19" s="1"/>
    </row>
    <row r="20" spans="1:12" ht="15" customHeight="1" x14ac:dyDescent="0.2">
      <c r="A20" s="1"/>
      <c r="B20" s="53" t="s">
        <v>2</v>
      </c>
      <c r="C20" s="69">
        <f>C9/C10</f>
        <v>0.16597510373443983</v>
      </c>
      <c r="D20" s="69">
        <f t="shared" ref="D20:J20" si="1">D9/D10</f>
        <v>0.16597510373443983</v>
      </c>
      <c r="E20" s="69">
        <f t="shared" si="1"/>
        <v>0.16597510373443983</v>
      </c>
      <c r="F20" s="69">
        <f t="shared" si="1"/>
        <v>0.17012448132780081</v>
      </c>
      <c r="G20" s="69">
        <f t="shared" si="1"/>
        <v>0.17012448132780081</v>
      </c>
      <c r="H20" s="69">
        <f t="shared" si="1"/>
        <v>1.7012448132780083E-3</v>
      </c>
      <c r="I20" s="69" t="e">
        <f t="shared" si="1"/>
        <v>#DIV/0!</v>
      </c>
      <c r="J20" s="69" t="e">
        <f t="shared" si="1"/>
        <v>#DIV/0!</v>
      </c>
      <c r="K20" s="70" t="s">
        <v>63</v>
      </c>
      <c r="L20" s="1"/>
    </row>
    <row r="21" spans="1:12" ht="15" customHeight="1" x14ac:dyDescent="0.2">
      <c r="A21" s="1"/>
      <c r="B21" s="53" t="s">
        <v>5</v>
      </c>
      <c r="C21" s="275">
        <v>1</v>
      </c>
      <c r="D21" s="69">
        <v>1</v>
      </c>
      <c r="E21" s="69">
        <v>1</v>
      </c>
      <c r="F21" s="69">
        <v>1</v>
      </c>
      <c r="G21" s="69">
        <v>1</v>
      </c>
      <c r="H21" s="69">
        <v>1</v>
      </c>
      <c r="I21" s="69">
        <v>1</v>
      </c>
      <c r="J21" s="69">
        <v>1</v>
      </c>
      <c r="K21" s="70" t="s">
        <v>63</v>
      </c>
      <c r="L21" s="1"/>
    </row>
    <row r="22" spans="1:12" ht="15" customHeight="1" x14ac:dyDescent="0.2">
      <c r="A22" s="1"/>
      <c r="B22" s="55" t="s">
        <v>39</v>
      </c>
      <c r="C22" s="71">
        <f>IF(C21&lt;-1,IF(C20*(1-C21)/2&gt;=2/3,23.9*((1-C21)/2)^2,(15.87+(1.87/(C20*(1-C21)/2)^2)+8.6*(C20*(1-C21)/2)^2)*((1-C21)/2)^2),IF(C21&lt;0,(1+C21)*C35-C21*C36+10*C21*(1+C21),IF(C21&lt;=1,IF(C20&lt;1,(2.1/(C21+1.1))*(C20+1/C20)^2,8.4/(C21+1.1)),"invalid input")))</f>
        <v>38.328172735059667</v>
      </c>
      <c r="D22" s="71">
        <f>IF(D21&lt;-1,IF(D20*(1-D21)/2&gt;=2/3,23.9*((1-D21)/2)^2,(15.87+(1.87/(D20*(1-D21)/2)^2)+8.6*(D20*(1-D21)/2)^2)*((1-D21)/2)^2),IF(D21&lt;0,(1+D21)*D35-D21*D36+10*D21*(1+D21),IF(D21&lt;=1,IF(D20&lt;1,(2.1/(D21+1.1))*(D20+1/D20)^2,8.4/(D21+1.1)),"invalid input")))</f>
        <v>38.328172735059667</v>
      </c>
      <c r="E22" s="71">
        <f t="shared" ref="E22:J22" si="2">IF(E21&lt;-1,IF(E20*(1-E21)/2&gt;=2/3,23.9*((1-E21)/2)^2,(15.87+(1.87/(E20*(1-E21)/2)^2)+8.6*(E20*(1-E21)/2)^2)*((1-E21)/2)^2),IF(E21&lt;0,(1+E21)*E35-E21*E36+10*E21*(1+E21),IF(E21&lt;=1,IF(E20&lt;1,(2.1/(E21+1.1))*(E20+1/E20)^2,8.4/(E21+1.1)),"invalid input")))</f>
        <v>38.328172735059667</v>
      </c>
      <c r="F22" s="71">
        <f t="shared" si="2"/>
        <v>36.580399804941237</v>
      </c>
      <c r="G22" s="71">
        <f t="shared" si="2"/>
        <v>36.580399804941237</v>
      </c>
      <c r="H22" s="71">
        <f t="shared" si="2"/>
        <v>345516.57466083585</v>
      </c>
      <c r="I22" s="71" t="e">
        <f t="shared" si="2"/>
        <v>#DIV/0!</v>
      </c>
      <c r="J22" s="71" t="e">
        <f t="shared" si="2"/>
        <v>#DIV/0!</v>
      </c>
      <c r="K22" s="72" t="s">
        <v>63</v>
      </c>
      <c r="L22" s="1"/>
    </row>
    <row r="23" spans="1:12" ht="15" customHeight="1" x14ac:dyDescent="0.2">
      <c r="A23" s="1"/>
      <c r="B23" s="59" t="s">
        <v>149</v>
      </c>
      <c r="C23" s="71">
        <f>IF(C20&gt;1,5.34+4/(C20^2),5.34/(C20^2)+4)</f>
        <v>197.84533750000003</v>
      </c>
      <c r="D23" s="71">
        <f t="shared" ref="D23:J23" si="3">IF(D20&gt;1,5.34+4/(D20^2),5.34/(D20^2)+4)</f>
        <v>197.84533750000003</v>
      </c>
      <c r="E23" s="71">
        <f t="shared" si="3"/>
        <v>197.84533750000003</v>
      </c>
      <c r="F23" s="71">
        <f t="shared" si="3"/>
        <v>188.50478286734091</v>
      </c>
      <c r="G23" s="71">
        <f t="shared" si="3"/>
        <v>188.50478286734091</v>
      </c>
      <c r="H23" s="71">
        <f t="shared" si="3"/>
        <v>1845051.8286734086</v>
      </c>
      <c r="I23" s="71" t="e">
        <f t="shared" si="3"/>
        <v>#DIV/0!</v>
      </c>
      <c r="J23" s="71" t="e">
        <f t="shared" si="3"/>
        <v>#DIV/0!</v>
      </c>
      <c r="K23" s="289" t="s">
        <v>63</v>
      </c>
      <c r="L23" s="1"/>
    </row>
    <row r="24" spans="1:12" ht="15" customHeight="1" x14ac:dyDescent="0.2">
      <c r="A24" s="1"/>
      <c r="B24" s="288" t="s">
        <v>146</v>
      </c>
      <c r="C24" s="71">
        <f>MAX(1.25,1000*C9/C8*SQRT(C15/C19))</f>
        <v>1.25</v>
      </c>
      <c r="D24" s="71">
        <f t="shared" ref="D24:J24" si="4">MAX(1.25,1000*D9/D8*SQRT(D15/D19))</f>
        <v>1.25</v>
      </c>
      <c r="E24" s="71">
        <f t="shared" si="4"/>
        <v>1.25</v>
      </c>
      <c r="F24" s="71">
        <f t="shared" si="4"/>
        <v>1.25</v>
      </c>
      <c r="G24" s="71">
        <f t="shared" si="4"/>
        <v>1.25</v>
      </c>
      <c r="H24" s="71">
        <f t="shared" si="4"/>
        <v>1.25</v>
      </c>
      <c r="I24" s="71" t="e">
        <f t="shared" si="4"/>
        <v>#DIV/0!</v>
      </c>
      <c r="J24" s="71" t="e">
        <f t="shared" si="4"/>
        <v>#DIV/0!</v>
      </c>
      <c r="K24" s="289" t="s">
        <v>63</v>
      </c>
      <c r="L24" s="1"/>
    </row>
    <row r="25" spans="1:12" ht="15" customHeight="1" x14ac:dyDescent="0.2">
      <c r="A25" s="1"/>
      <c r="B25" s="65" t="s">
        <v>4</v>
      </c>
      <c r="C25" s="73">
        <f>IF(C20&gt;=1,1,IF(C11=$N10,1.05,IF(C11=$N11,1.1,IF(C11=$N12,1.21,IF(C11=$N13,1.3,"invalid input")))))</f>
        <v>1.05</v>
      </c>
      <c r="D25" s="73">
        <f t="shared" ref="D25:J25" si="5">IF(D20&gt;=1,1,IF(D11=$N10,1.05,IF(D11=$N11,1.1,IF(D11=$N12,1.21,IF(D11=$N13,1.3,"invalid input")))))</f>
        <v>1.05</v>
      </c>
      <c r="E25" s="73">
        <f t="shared" si="5"/>
        <v>1.05</v>
      </c>
      <c r="F25" s="73">
        <f t="shared" si="5"/>
        <v>1.05</v>
      </c>
      <c r="G25" s="73">
        <f t="shared" si="5"/>
        <v>1.05</v>
      </c>
      <c r="H25" s="73">
        <f t="shared" si="5"/>
        <v>1.05</v>
      </c>
      <c r="I25" s="73" t="e">
        <f t="shared" si="5"/>
        <v>#DIV/0!</v>
      </c>
      <c r="J25" s="73" t="e">
        <f t="shared" si="5"/>
        <v>#DIV/0!</v>
      </c>
      <c r="K25" s="74" t="s">
        <v>63</v>
      </c>
      <c r="L25" s="1"/>
    </row>
    <row r="26" spans="1:12" ht="15" customHeight="1" x14ac:dyDescent="0.2">
      <c r="A26" s="1"/>
      <c r="B26" s="75" t="s">
        <v>40</v>
      </c>
      <c r="C26" s="76">
        <f>((((PI())^2)*C19)/(12*(1-C7^2))*(C8/C10)^2)*C22*C25/1000000</f>
        <v>429.6782731811108</v>
      </c>
      <c r="D26" s="76">
        <f t="shared" ref="D26:J26" si="6">((((PI())^2)*D19)/(12*(1-D7^2))*(D8/D10)^2)*D22*D25/1000000</f>
        <v>429.6782731811108</v>
      </c>
      <c r="E26" s="76">
        <f t="shared" si="6"/>
        <v>429.6782731811108</v>
      </c>
      <c r="F26" s="76">
        <f t="shared" si="6"/>
        <v>410.08485139925165</v>
      </c>
      <c r="G26" s="76">
        <f t="shared" si="6"/>
        <v>410.08485139925165</v>
      </c>
      <c r="H26" s="76">
        <f t="shared" si="6"/>
        <v>387.34161991479328</v>
      </c>
      <c r="I26" s="76" t="e">
        <f t="shared" si="6"/>
        <v>#VALUE!</v>
      </c>
      <c r="J26" s="76" t="e">
        <f t="shared" si="6"/>
        <v>#VALUE!</v>
      </c>
      <c r="K26" s="77" t="s">
        <v>66</v>
      </c>
      <c r="L26" s="1"/>
    </row>
    <row r="27" spans="1:12" ht="15" customHeight="1" x14ac:dyDescent="0.2">
      <c r="A27" s="1"/>
      <c r="B27" s="75" t="s">
        <v>145</v>
      </c>
      <c r="C27" s="273">
        <f>IF(C15/2&gt;=C26,C26,C15*(1-C15/4/C26))</f>
        <v>281.6747891003555</v>
      </c>
      <c r="D27" s="76">
        <f t="shared" ref="D27:J27" si="7">IF(D15/2&gt;=D26,D26,D15*(1-D15/4/D26))</f>
        <v>281.6747891003555</v>
      </c>
      <c r="E27" s="76">
        <f t="shared" si="7"/>
        <v>281.6747891003555</v>
      </c>
      <c r="F27" s="76">
        <f t="shared" si="7"/>
        <v>278.17138784205895</v>
      </c>
      <c r="G27" s="76">
        <f t="shared" si="7"/>
        <v>278.17138784205895</v>
      </c>
      <c r="H27" s="76">
        <f t="shared" si="7"/>
        <v>273.6603029983437</v>
      </c>
      <c r="I27" s="76" t="e">
        <f t="shared" si="7"/>
        <v>#VALUE!</v>
      </c>
      <c r="J27" s="76" t="e">
        <f t="shared" si="7"/>
        <v>#VALUE!</v>
      </c>
      <c r="K27" s="77" t="s">
        <v>66</v>
      </c>
      <c r="L27" s="1"/>
    </row>
    <row r="28" spans="1:12" ht="15" customHeight="1" x14ac:dyDescent="0.2">
      <c r="A28" s="1"/>
      <c r="B28" s="75" t="s">
        <v>147</v>
      </c>
      <c r="C28" s="273">
        <f>((2.25/C24)-(1.25/(C24^2)))*C15</f>
        <v>355</v>
      </c>
      <c r="D28" s="273">
        <f t="shared" ref="D28:J28" si="8">((2.25/D24)-(1.25/D24^2))*D15</f>
        <v>355</v>
      </c>
      <c r="E28" s="273">
        <f t="shared" si="8"/>
        <v>355</v>
      </c>
      <c r="F28" s="273">
        <f t="shared" si="8"/>
        <v>355</v>
      </c>
      <c r="G28" s="273">
        <f t="shared" si="8"/>
        <v>355</v>
      </c>
      <c r="H28" s="273">
        <f t="shared" si="8"/>
        <v>355</v>
      </c>
      <c r="I28" s="273" t="e">
        <f t="shared" si="8"/>
        <v>#DIV/0!</v>
      </c>
      <c r="J28" s="273" t="e">
        <f t="shared" si="8"/>
        <v>#DIV/0!</v>
      </c>
      <c r="K28" s="290" t="s">
        <v>148</v>
      </c>
      <c r="L28" s="1"/>
    </row>
    <row r="29" spans="1:12" ht="15" customHeight="1" x14ac:dyDescent="0.2">
      <c r="A29" s="1"/>
      <c r="B29" s="75" t="s">
        <v>150</v>
      </c>
      <c r="C29" s="273">
        <f>((PI()^2*C19)/(12*(1-C7^2)))*(C8/C10)^2*C23*0.000001</f>
        <v>2112.3301591472155</v>
      </c>
      <c r="D29" s="273">
        <f t="shared" ref="D29:J29" si="9">((PI()^2*D19)/(12*(1-D7^2)))*(D8/D10)^2*D23*0.000001</f>
        <v>2112.3301591472155</v>
      </c>
      <c r="E29" s="273">
        <f t="shared" si="9"/>
        <v>2112.3301591472155</v>
      </c>
      <c r="F29" s="273">
        <f t="shared" si="9"/>
        <v>2012.6041029103424</v>
      </c>
      <c r="G29" s="273">
        <f t="shared" si="9"/>
        <v>2012.6041029103424</v>
      </c>
      <c r="H29" s="273">
        <f t="shared" si="9"/>
        <v>1969.9016778176845</v>
      </c>
      <c r="I29" s="273" t="e">
        <f t="shared" si="9"/>
        <v>#VALUE!</v>
      </c>
      <c r="J29" s="273" t="e">
        <f t="shared" si="9"/>
        <v>#VALUE!</v>
      </c>
      <c r="K29" s="290" t="s">
        <v>148</v>
      </c>
      <c r="L29" s="1"/>
    </row>
    <row r="30" spans="1:12" ht="15" customHeight="1" x14ac:dyDescent="0.2">
      <c r="A30" s="1"/>
      <c r="B30" s="291" t="s">
        <v>151</v>
      </c>
      <c r="C30" s="273">
        <f>IF(C29&gt;C15/(2*SQRT(3)),C15/SQRT(3)*(1-(C15/(4*SQRT(3)*C29))),C29)</f>
        <v>199.98754544487096</v>
      </c>
      <c r="D30" s="273">
        <f t="shared" ref="D30:J30" si="10">IF(D29&gt;D15/(2*SQRT(3)),D15/SQRT(3)*(1-(D15/(4*SQRT(3)*D29))),D29)</f>
        <v>199.98754544487096</v>
      </c>
      <c r="E30" s="273">
        <f t="shared" si="10"/>
        <v>199.98754544487096</v>
      </c>
      <c r="F30" s="273">
        <f t="shared" si="10"/>
        <v>199.74118898688999</v>
      </c>
      <c r="G30" s="273">
        <f t="shared" si="10"/>
        <v>199.74118898688999</v>
      </c>
      <c r="H30" s="273">
        <f t="shared" si="10"/>
        <v>199.62807271170067</v>
      </c>
      <c r="I30" s="273" t="e">
        <f t="shared" si="10"/>
        <v>#VALUE!</v>
      </c>
      <c r="J30" s="273" t="e">
        <f t="shared" si="10"/>
        <v>#VALUE!</v>
      </c>
      <c r="K30" s="290" t="s">
        <v>148</v>
      </c>
      <c r="L30" s="1"/>
    </row>
    <row r="31" spans="1:12" ht="15" customHeight="1" x14ac:dyDescent="0.2">
      <c r="A31" s="1"/>
      <c r="B31" s="75" t="s">
        <v>155</v>
      </c>
      <c r="C31" s="76">
        <f>ABS(C16*C17*C12/C28)^1.9+ABS(C16*C17*C13/C27)^1.9+(C16*C17*C14/C30)^1.9</f>
        <v>0.26615041493838615</v>
      </c>
      <c r="D31" s="76">
        <f t="shared" ref="D31:J31" si="11">ABS(D16*D17*D12/D28)^1.9+ABS(D16*D17*D13/D27)^1.9+(D16*D17*D14/D30)^1.9</f>
        <v>0.22872299259171969</v>
      </c>
      <c r="E31" s="76">
        <f t="shared" si="11"/>
        <v>0.22703940370168008</v>
      </c>
      <c r="F31" s="76">
        <f t="shared" si="11"/>
        <v>0.15251007528240559</v>
      </c>
      <c r="G31" s="76">
        <f t="shared" si="11"/>
        <v>0.18371699985016024</v>
      </c>
      <c r="H31" s="76">
        <f t="shared" si="11"/>
        <v>0.14294937049770823</v>
      </c>
      <c r="I31" s="76" t="e">
        <f t="shared" si="11"/>
        <v>#DIV/0!</v>
      </c>
      <c r="J31" s="76" t="e">
        <f t="shared" si="11"/>
        <v>#DIV/0!</v>
      </c>
      <c r="K31" s="77" t="s">
        <v>66</v>
      </c>
      <c r="L31" s="1"/>
    </row>
    <row r="32" spans="1:12" ht="15" customHeight="1" thickBot="1" x14ac:dyDescent="0.25">
      <c r="A32" s="1"/>
      <c r="B32" s="78"/>
      <c r="C32" s="79" t="str">
        <f>IF(AND(C12&gt;=0,C13&gt;=0),"No compr.!",IF(C31&gt;1,"buckling","No buckling"))</f>
        <v>No buckling</v>
      </c>
      <c r="D32" s="79" t="str">
        <f t="shared" ref="D32:J32" si="12">IF(AND(D12&gt;=0,D13&gt;=0),"No compr.!",IF(D31&gt;1,"buckling","No buckling"))</f>
        <v>No buckling</v>
      </c>
      <c r="E32" s="79" t="str">
        <f t="shared" si="12"/>
        <v>No buckling</v>
      </c>
      <c r="F32" s="79" t="str">
        <f t="shared" si="12"/>
        <v>No buckling</v>
      </c>
      <c r="G32" s="79" t="str">
        <f t="shared" si="12"/>
        <v>No buckling</v>
      </c>
      <c r="H32" s="79" t="str">
        <f t="shared" si="12"/>
        <v>No buckling</v>
      </c>
      <c r="I32" s="79" t="str">
        <f t="shared" si="12"/>
        <v>No compr.!</v>
      </c>
      <c r="J32" s="79" t="str">
        <f t="shared" si="12"/>
        <v>No compr.!</v>
      </c>
      <c r="K32" s="80"/>
      <c r="L32" s="1"/>
    </row>
    <row r="33" spans="1:12" ht="48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idden="1" x14ac:dyDescent="0.2"/>
    <row r="35" spans="1:12" hidden="1" x14ac:dyDescent="0.2">
      <c r="B35" s="2" t="s">
        <v>11</v>
      </c>
      <c r="C35" s="2">
        <f>IF(C20&lt;1,1.909*(C20+1/C20)^2,7.636)</f>
        <v>73.16848175122891</v>
      </c>
      <c r="D35" s="2">
        <f>IF(D20&lt;1,1.909*(D20+1/D20)^2,7.636)</f>
        <v>73.16848175122891</v>
      </c>
      <c r="E35" s="2">
        <f t="shared" ref="E35:J35" si="13">IF(E20&lt;1,1.909*(E20+1/E20)^2,7.636)</f>
        <v>73.16848175122891</v>
      </c>
      <c r="F35" s="2">
        <f t="shared" si="13"/>
        <v>69.831983227632819</v>
      </c>
      <c r="G35" s="2">
        <f t="shared" si="13"/>
        <v>69.831983227632819</v>
      </c>
      <c r="H35" s="2">
        <f t="shared" si="13"/>
        <v>659591.14102753566</v>
      </c>
      <c r="I35" s="2" t="e">
        <f t="shared" si="13"/>
        <v>#DIV/0!</v>
      </c>
      <c r="J35" s="2" t="e">
        <f t="shared" si="13"/>
        <v>#DIV/0!</v>
      </c>
    </row>
    <row r="36" spans="1:12" hidden="1" x14ac:dyDescent="0.2">
      <c r="B36" s="2" t="s">
        <v>12</v>
      </c>
      <c r="C36" s="2">
        <f>IF(C20&lt;0.666666,15.87+(1.87/C20^2)+8.6*C20^2,23.9)</f>
        <v>83.989079271513077</v>
      </c>
      <c r="D36" s="2">
        <f>IF(D20&lt;0.666666,15.87+(1.87/D20^2)+8.6*D20^2,23.9)</f>
        <v>83.989079271513077</v>
      </c>
      <c r="E36" s="2">
        <f t="shared" ref="E36:J36" si="14">IF(E20&lt;0.666666,15.87+(1.87/E20^2)+8.6*E20^2,23.9)</f>
        <v>83.989079271513077</v>
      </c>
      <c r="F36" s="2">
        <f t="shared" si="14"/>
        <v>80.730129577699785</v>
      </c>
      <c r="G36" s="2">
        <f t="shared" si="14"/>
        <v>80.730129577699785</v>
      </c>
      <c r="H36" s="2">
        <f t="shared" si="14"/>
        <v>646128.12463524146</v>
      </c>
      <c r="I36" s="2" t="e">
        <f t="shared" si="14"/>
        <v>#DIV/0!</v>
      </c>
      <c r="J36" s="2" t="e">
        <f t="shared" si="14"/>
        <v>#DIV/0!</v>
      </c>
    </row>
  </sheetData>
  <sheetProtection password="CC38" sheet="1" objects="1" scenarios="1"/>
  <mergeCells count="2">
    <mergeCell ref="C3:J3"/>
    <mergeCell ref="B18:K18"/>
  </mergeCells>
  <phoneticPr fontId="43" type="noConversion"/>
  <conditionalFormatting sqref="C11:F11 H11:J11">
    <cfRule type="expression" dxfId="34" priority="2" stopIfTrue="1">
      <formula>C20&gt;=1</formula>
    </cfRule>
  </conditionalFormatting>
  <conditionalFormatting sqref="G11">
    <cfRule type="expression" dxfId="33" priority="1" stopIfTrue="1">
      <formula>G20&gt;=1</formula>
    </cfRule>
  </conditionalFormatting>
  <dataValidations count="1">
    <dataValidation type="list" allowBlank="1" showInputMessage="1" showErrorMessage="1" sqref="C11:J11" xr:uid="{00000000-0002-0000-0300-000000000000}">
      <formula1>$N$10:$N$13</formula1>
    </dataValidation>
  </dataValidations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9840-AD24-4B9A-853F-05725D3B5CF6}">
  <sheetPr codeName="Sheet13"/>
  <dimension ref="A1:N36"/>
  <sheetViews>
    <sheetView zoomScale="115" zoomScaleNormal="115" workbookViewId="0">
      <selection activeCell="B2" sqref="B2:K32"/>
    </sheetView>
  </sheetViews>
  <sheetFormatPr defaultColWidth="0" defaultRowHeight="12.75" zeroHeight="1" x14ac:dyDescent="0.2"/>
  <cols>
    <col min="1" max="1" width="1" style="2" customWidth="1"/>
    <col min="2" max="11" width="12.7109375" style="2" customWidth="1"/>
    <col min="12" max="12" width="20" style="2" customWidth="1"/>
    <col min="13" max="16384" width="9.140625" style="2" hidden="1"/>
  </cols>
  <sheetData>
    <row r="1" spans="1:14" ht="7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5" customHeight="1" thickBot="1" x14ac:dyDescent="0.25">
      <c r="A2" s="1"/>
      <c r="B2" s="42"/>
      <c r="C2" s="329"/>
      <c r="D2" s="329"/>
      <c r="E2" s="329"/>
      <c r="F2" s="287" t="s">
        <v>144</v>
      </c>
      <c r="G2" s="287"/>
      <c r="H2" s="329"/>
      <c r="I2" s="329"/>
      <c r="J2" s="329"/>
      <c r="K2" s="133"/>
    </row>
    <row r="3" spans="1:14" ht="15" customHeight="1" x14ac:dyDescent="0.2">
      <c r="A3" s="1"/>
      <c r="B3" s="44"/>
      <c r="C3" s="348" t="s">
        <v>8</v>
      </c>
      <c r="D3" s="348"/>
      <c r="E3" s="348"/>
      <c r="F3" s="348"/>
      <c r="G3" s="348"/>
      <c r="H3" s="348"/>
      <c r="I3" s="348"/>
      <c r="J3" s="348"/>
      <c r="K3" s="45"/>
      <c r="L3" s="1"/>
    </row>
    <row r="4" spans="1:14" ht="15" customHeight="1" x14ac:dyDescent="0.2">
      <c r="A4" s="1"/>
      <c r="B4" s="328" t="s">
        <v>26</v>
      </c>
      <c r="C4" s="47">
        <v>15</v>
      </c>
      <c r="D4" s="47">
        <v>16</v>
      </c>
      <c r="E4" s="47">
        <v>14</v>
      </c>
      <c r="F4" s="47"/>
      <c r="G4" s="47"/>
      <c r="H4" s="47"/>
      <c r="I4" s="47"/>
      <c r="J4" s="47"/>
      <c r="K4" s="48"/>
      <c r="L4" s="1"/>
    </row>
    <row r="5" spans="1:14" ht="15" customHeight="1" x14ac:dyDescent="0.2">
      <c r="A5" s="1"/>
      <c r="B5" s="328" t="s">
        <v>43</v>
      </c>
      <c r="C5" s="49" t="s">
        <v>7</v>
      </c>
      <c r="D5" s="49" t="s">
        <v>7</v>
      </c>
      <c r="E5" s="49" t="s">
        <v>7</v>
      </c>
      <c r="F5" s="49" t="s">
        <v>7</v>
      </c>
      <c r="G5" s="49" t="s">
        <v>7</v>
      </c>
      <c r="H5" s="49" t="s">
        <v>7</v>
      </c>
      <c r="I5" s="49" t="s">
        <v>7</v>
      </c>
      <c r="J5" s="49" t="s">
        <v>7</v>
      </c>
      <c r="K5" s="48" t="s">
        <v>45</v>
      </c>
      <c r="L5" s="1"/>
    </row>
    <row r="6" spans="1:14" ht="15" customHeight="1" x14ac:dyDescent="0.2">
      <c r="A6" s="1"/>
      <c r="B6" s="297" t="s">
        <v>13</v>
      </c>
      <c r="C6" s="292">
        <v>1</v>
      </c>
      <c r="D6" s="51">
        <v>1</v>
      </c>
      <c r="E6" s="51">
        <v>1</v>
      </c>
      <c r="F6" s="51"/>
      <c r="G6" s="51"/>
      <c r="H6" s="51"/>
      <c r="I6" s="51"/>
      <c r="J6" s="51"/>
      <c r="K6" s="52" t="s">
        <v>63</v>
      </c>
      <c r="L6" s="1"/>
    </row>
    <row r="7" spans="1:14" ht="15" customHeight="1" x14ac:dyDescent="0.2">
      <c r="A7" s="1"/>
      <c r="B7" s="298" t="s">
        <v>1</v>
      </c>
      <c r="C7" s="293">
        <v>0.3</v>
      </c>
      <c r="D7" s="139">
        <v>0.3</v>
      </c>
      <c r="E7" s="139">
        <v>0.3</v>
      </c>
      <c r="F7" s="139"/>
      <c r="G7" s="139"/>
      <c r="H7" s="139"/>
      <c r="I7" s="139"/>
      <c r="J7" s="139"/>
      <c r="K7" s="54" t="s">
        <v>63</v>
      </c>
      <c r="L7" s="1"/>
    </row>
    <row r="8" spans="1:14" ht="15" customHeight="1" x14ac:dyDescent="0.2">
      <c r="A8" s="1"/>
      <c r="B8" s="299" t="s">
        <v>9</v>
      </c>
      <c r="C8" s="294">
        <v>36.5</v>
      </c>
      <c r="D8" s="56">
        <v>36.5</v>
      </c>
      <c r="E8" s="56">
        <v>36.5</v>
      </c>
      <c r="F8" s="56"/>
      <c r="G8" s="56"/>
      <c r="H8" s="56"/>
      <c r="I8" s="56"/>
      <c r="J8" s="56"/>
      <c r="K8" s="57" t="s">
        <v>64</v>
      </c>
      <c r="L8" s="1"/>
    </row>
    <row r="9" spans="1:14" ht="15" customHeight="1" x14ac:dyDescent="0.2">
      <c r="A9" s="1"/>
      <c r="B9" s="299" t="s">
        <v>2</v>
      </c>
      <c r="C9" s="295">
        <v>1.0580000000000001</v>
      </c>
      <c r="D9" s="58">
        <v>1.0580000000000001</v>
      </c>
      <c r="E9" s="58">
        <v>1.056</v>
      </c>
      <c r="F9" s="58"/>
      <c r="G9" s="58"/>
      <c r="H9" s="58"/>
      <c r="I9" s="58"/>
      <c r="J9" s="58"/>
      <c r="K9" s="57" t="s">
        <v>65</v>
      </c>
      <c r="L9" s="1"/>
      <c r="N9" s="236" t="s">
        <v>112</v>
      </c>
    </row>
    <row r="10" spans="1:14" ht="15" customHeight="1" x14ac:dyDescent="0.2">
      <c r="A10" s="1"/>
      <c r="B10" s="299" t="s">
        <v>3</v>
      </c>
      <c r="C10" s="295">
        <v>4.82</v>
      </c>
      <c r="D10" s="58">
        <v>4.82</v>
      </c>
      <c r="E10" s="58">
        <v>4.82</v>
      </c>
      <c r="F10" s="58"/>
      <c r="G10" s="58"/>
      <c r="H10" s="58"/>
      <c r="I10" s="58"/>
      <c r="J10" s="58"/>
      <c r="K10" s="57" t="s">
        <v>65</v>
      </c>
      <c r="L10" s="1"/>
      <c r="N10" s="2" t="s">
        <v>113</v>
      </c>
    </row>
    <row r="11" spans="1:14" ht="15" customHeight="1" x14ac:dyDescent="0.2">
      <c r="A11" s="1"/>
      <c r="B11" s="300" t="s">
        <v>44</v>
      </c>
      <c r="C11" s="296" t="s">
        <v>113</v>
      </c>
      <c r="D11" s="60" t="s">
        <v>113</v>
      </c>
      <c r="E11" s="60" t="s">
        <v>113</v>
      </c>
      <c r="F11" s="60"/>
      <c r="G11" s="60"/>
      <c r="H11" s="60"/>
      <c r="I11" s="60"/>
      <c r="J11" s="60"/>
      <c r="K11" s="61" t="s">
        <v>63</v>
      </c>
      <c r="L11" s="1"/>
      <c r="N11" s="2" t="s">
        <v>114</v>
      </c>
    </row>
    <row r="12" spans="1:14" ht="15" customHeight="1" x14ac:dyDescent="0.2">
      <c r="A12" s="1"/>
      <c r="B12" s="298" t="s">
        <v>152</v>
      </c>
      <c r="C12" s="237">
        <v>-127.31</v>
      </c>
      <c r="D12" s="62">
        <v>-120.83</v>
      </c>
      <c r="E12" s="62">
        <v>-105.76</v>
      </c>
      <c r="F12" s="62"/>
      <c r="G12" s="62"/>
      <c r="H12" s="62"/>
      <c r="I12" s="62"/>
      <c r="J12" s="62"/>
      <c r="K12" s="54" t="s">
        <v>66</v>
      </c>
      <c r="L12" s="1"/>
      <c r="N12" s="2" t="s">
        <v>115</v>
      </c>
    </row>
    <row r="13" spans="1:14" ht="15" customHeight="1" x14ac:dyDescent="0.2">
      <c r="A13" s="1"/>
      <c r="B13" s="298" t="s">
        <v>153</v>
      </c>
      <c r="C13" s="237">
        <v>-28.21</v>
      </c>
      <c r="D13" s="62">
        <v>-21.31</v>
      </c>
      <c r="E13" s="62">
        <v>-1.84</v>
      </c>
      <c r="F13" s="62"/>
      <c r="G13" s="62"/>
      <c r="H13" s="62"/>
      <c r="I13" s="62"/>
      <c r="J13" s="62"/>
      <c r="K13" s="54" t="s">
        <v>66</v>
      </c>
      <c r="L13" s="1"/>
      <c r="N13" s="2" t="s">
        <v>116</v>
      </c>
    </row>
    <row r="14" spans="1:14" ht="15" customHeight="1" x14ac:dyDescent="0.2">
      <c r="A14" s="1"/>
      <c r="B14" s="301" t="s">
        <v>154</v>
      </c>
      <c r="C14" s="237">
        <v>14.76</v>
      </c>
      <c r="D14" s="237">
        <v>13.64</v>
      </c>
      <c r="E14" s="237">
        <v>3.09</v>
      </c>
      <c r="F14" s="237"/>
      <c r="G14" s="237"/>
      <c r="H14" s="237"/>
      <c r="I14" s="237"/>
      <c r="J14" s="237"/>
      <c r="K14" s="61" t="s">
        <v>148</v>
      </c>
      <c r="L14" s="1"/>
    </row>
    <row r="15" spans="1:14" ht="15" customHeight="1" x14ac:dyDescent="0.2">
      <c r="A15" s="1"/>
      <c r="B15" s="302" t="s">
        <v>36</v>
      </c>
      <c r="C15" s="63">
        <v>355</v>
      </c>
      <c r="D15" s="63">
        <v>355</v>
      </c>
      <c r="E15" s="63">
        <v>355</v>
      </c>
      <c r="F15" s="63"/>
      <c r="G15" s="63"/>
      <c r="H15" s="63"/>
      <c r="I15" s="63"/>
      <c r="J15" s="63"/>
      <c r="K15" s="135" t="s">
        <v>66</v>
      </c>
      <c r="L15" s="1"/>
    </row>
    <row r="16" spans="1:14" ht="15" customHeight="1" x14ac:dyDescent="0.2">
      <c r="A16" s="1"/>
      <c r="B16" s="64" t="s">
        <v>37</v>
      </c>
      <c r="C16" s="237">
        <v>1.02</v>
      </c>
      <c r="D16" s="313">
        <v>1.02</v>
      </c>
      <c r="E16" s="237">
        <v>1.02</v>
      </c>
      <c r="F16" s="237"/>
      <c r="G16" s="237"/>
      <c r="H16" s="237"/>
      <c r="I16" s="237"/>
      <c r="J16" s="237"/>
      <c r="K16" s="54" t="s">
        <v>63</v>
      </c>
      <c r="L16" s="1"/>
    </row>
    <row r="17" spans="1:12" ht="15" customHeight="1" x14ac:dyDescent="0.2">
      <c r="A17" s="1"/>
      <c r="B17" s="65" t="s">
        <v>38</v>
      </c>
      <c r="C17" s="238">
        <v>1.1000000000000001</v>
      </c>
      <c r="D17" s="314">
        <v>1.1000000000000001</v>
      </c>
      <c r="E17" s="238">
        <v>1.1000000000000001</v>
      </c>
      <c r="F17" s="238"/>
      <c r="G17" s="238"/>
      <c r="H17" s="238"/>
      <c r="I17" s="238"/>
      <c r="J17" s="238"/>
      <c r="K17" s="66" t="s">
        <v>63</v>
      </c>
      <c r="L17" s="1"/>
    </row>
    <row r="18" spans="1:12" ht="15" customHeight="1" x14ac:dyDescent="0.2">
      <c r="A18" s="1"/>
      <c r="B18" s="345" t="s">
        <v>19</v>
      </c>
      <c r="C18" s="346"/>
      <c r="D18" s="346"/>
      <c r="E18" s="346"/>
      <c r="F18" s="346"/>
      <c r="G18" s="346"/>
      <c r="H18" s="346"/>
      <c r="I18" s="346"/>
      <c r="J18" s="346"/>
      <c r="K18" s="347"/>
      <c r="L18" s="3"/>
    </row>
    <row r="19" spans="1:12" ht="15" customHeight="1" x14ac:dyDescent="0.2">
      <c r="A19" s="1"/>
      <c r="B19" s="50" t="s">
        <v>0</v>
      </c>
      <c r="C19" s="67">
        <f>IF(C6=1,206000,IF(C6=2,70000,IF(C6=3,195000,"invalid input")))</f>
        <v>206000</v>
      </c>
      <c r="D19" s="67">
        <f t="shared" ref="D19:J19" si="0">IF(D6=1,206000,IF(D6=2,70000,IF(D6=3,195000,"invalid input")))</f>
        <v>206000</v>
      </c>
      <c r="E19" s="67">
        <f t="shared" si="0"/>
        <v>206000</v>
      </c>
      <c r="F19" s="67" t="str">
        <f t="shared" si="0"/>
        <v>invalid input</v>
      </c>
      <c r="G19" s="67" t="str">
        <f t="shared" si="0"/>
        <v>invalid input</v>
      </c>
      <c r="H19" s="67" t="str">
        <f t="shared" si="0"/>
        <v>invalid input</v>
      </c>
      <c r="I19" s="67" t="str">
        <f t="shared" si="0"/>
        <v>invalid input</v>
      </c>
      <c r="J19" s="67" t="str">
        <f t="shared" si="0"/>
        <v>invalid input</v>
      </c>
      <c r="K19" s="68" t="s">
        <v>66</v>
      </c>
      <c r="L19" s="1"/>
    </row>
    <row r="20" spans="1:12" ht="15" customHeight="1" x14ac:dyDescent="0.2">
      <c r="A20" s="1"/>
      <c r="B20" s="53" t="s">
        <v>2</v>
      </c>
      <c r="C20" s="69">
        <f>C9/C10</f>
        <v>0.21950207468879668</v>
      </c>
      <c r="D20" s="69">
        <f t="shared" ref="D20:J20" si="1">D9/D10</f>
        <v>0.21950207468879668</v>
      </c>
      <c r="E20" s="69">
        <f t="shared" si="1"/>
        <v>0.21908713692946058</v>
      </c>
      <c r="F20" s="69" t="e">
        <f t="shared" si="1"/>
        <v>#DIV/0!</v>
      </c>
      <c r="G20" s="69" t="e">
        <f t="shared" si="1"/>
        <v>#DIV/0!</v>
      </c>
      <c r="H20" s="69" t="e">
        <f t="shared" si="1"/>
        <v>#DIV/0!</v>
      </c>
      <c r="I20" s="69" t="e">
        <f t="shared" si="1"/>
        <v>#DIV/0!</v>
      </c>
      <c r="J20" s="69" t="e">
        <f t="shared" si="1"/>
        <v>#DIV/0!</v>
      </c>
      <c r="K20" s="70" t="s">
        <v>63</v>
      </c>
      <c r="L20" s="1"/>
    </row>
    <row r="21" spans="1:12" ht="15" customHeight="1" x14ac:dyDescent="0.2">
      <c r="A21" s="1"/>
      <c r="B21" s="53" t="s">
        <v>5</v>
      </c>
      <c r="C21" s="275">
        <v>1</v>
      </c>
      <c r="D21" s="69">
        <v>1</v>
      </c>
      <c r="E21" s="69">
        <v>1</v>
      </c>
      <c r="F21" s="69">
        <v>1</v>
      </c>
      <c r="G21" s="69">
        <v>1</v>
      </c>
      <c r="H21" s="69">
        <v>1</v>
      </c>
      <c r="I21" s="69">
        <v>1</v>
      </c>
      <c r="J21" s="69">
        <v>1</v>
      </c>
      <c r="K21" s="70" t="s">
        <v>63</v>
      </c>
      <c r="L21" s="1"/>
    </row>
    <row r="22" spans="1:12" ht="15" customHeight="1" x14ac:dyDescent="0.2">
      <c r="A22" s="1"/>
      <c r="B22" s="55" t="s">
        <v>39</v>
      </c>
      <c r="C22" s="71">
        <f>IF(C21&lt;-1,IF(C20*(1-C21)/2&gt;=2/3,23.9*((1-C21)/2)^2,(15.87+(1.87/(C20*(1-C21)/2)^2)+8.6*(C20*(1-C21)/2)^2)*((1-C21)/2)^2),IF(C21&lt;0,(1+C21)*C35-C21*C36+10*C21*(1+C21),IF(C21&lt;=1,IF(C20&lt;1,(2.1/(C21+1.1))*(C20+1/C20)^2,8.4/(C21+1.1)),"invalid input")))</f>
        <v>22.803181321598291</v>
      </c>
      <c r="D22" s="71">
        <f>IF(D21&lt;-1,IF(D20*(1-D21)/2&gt;=2/3,23.9*((1-D21)/2)^2,(15.87+(1.87/(D20*(1-D21)/2)^2)+8.6*(D20*(1-D21)/2)^2)*((1-D21)/2)^2),IF(D21&lt;0,(1+D21)*D35-D21*D36+10*D21*(1+D21),IF(D21&lt;=1,IF(D20&lt;1,(2.1/(D21+1.1))*(D20+1/D20)^2,8.4/(D21+1.1)),"invalid input")))</f>
        <v>22.803181321598291</v>
      </c>
      <c r="E22" s="71">
        <f t="shared" ref="E22:J22" si="2">IF(E21&lt;-1,IF(E20*(1-E21)/2&gt;=2/3,23.9*((1-E21)/2)^2,(15.87+(1.87/(E20*(1-E21)/2)^2)+8.6*(E20*(1-E21)/2)^2)*((1-E21)/2)^2),IF(E21&lt;0,(1+E21)*E35-E21*E36+10*E21*(1+E21),IF(E21&lt;=1,IF(E20&lt;1,(2.1/(E21+1.1))*(E20+1/E20)^2,8.4/(E21+1.1)),"invalid input")))</f>
        <v>22.881691207544076</v>
      </c>
      <c r="F22" s="71" t="e">
        <f t="shared" si="2"/>
        <v>#DIV/0!</v>
      </c>
      <c r="G22" s="71" t="e">
        <f t="shared" si="2"/>
        <v>#DIV/0!</v>
      </c>
      <c r="H22" s="71" t="e">
        <f t="shared" si="2"/>
        <v>#DIV/0!</v>
      </c>
      <c r="I22" s="71" t="e">
        <f t="shared" si="2"/>
        <v>#DIV/0!</v>
      </c>
      <c r="J22" s="71" t="e">
        <f t="shared" si="2"/>
        <v>#DIV/0!</v>
      </c>
      <c r="K22" s="72" t="s">
        <v>63</v>
      </c>
      <c r="L22" s="1"/>
    </row>
    <row r="23" spans="1:12" ht="15" customHeight="1" x14ac:dyDescent="0.2">
      <c r="A23" s="1"/>
      <c r="B23" s="59" t="s">
        <v>149</v>
      </c>
      <c r="C23" s="71">
        <f>IF(C20&gt;1,5.34+4/(C20^2),5.34/(C20^2)+4)</f>
        <v>114.83170085870191</v>
      </c>
      <c r="D23" s="71">
        <f t="shared" ref="D23:J23" si="3">IF(D20&gt;1,5.34+4/(D20^2),5.34/(D20^2)+4)</f>
        <v>114.83170085870191</v>
      </c>
      <c r="E23" s="71">
        <f t="shared" si="3"/>
        <v>115.2519154614325</v>
      </c>
      <c r="F23" s="71" t="e">
        <f t="shared" si="3"/>
        <v>#DIV/0!</v>
      </c>
      <c r="G23" s="71" t="e">
        <f t="shared" si="3"/>
        <v>#DIV/0!</v>
      </c>
      <c r="H23" s="71" t="e">
        <f t="shared" si="3"/>
        <v>#DIV/0!</v>
      </c>
      <c r="I23" s="71" t="e">
        <f t="shared" si="3"/>
        <v>#DIV/0!</v>
      </c>
      <c r="J23" s="71" t="e">
        <f t="shared" si="3"/>
        <v>#DIV/0!</v>
      </c>
      <c r="K23" s="289" t="s">
        <v>63</v>
      </c>
      <c r="L23" s="1"/>
    </row>
    <row r="24" spans="1:12" ht="15" customHeight="1" x14ac:dyDescent="0.2">
      <c r="A24" s="1"/>
      <c r="B24" s="288" t="s">
        <v>146</v>
      </c>
      <c r="C24" s="71">
        <f>MAX(1.25,1000*C9/C8*SQRT(C15/C19))</f>
        <v>1.25</v>
      </c>
      <c r="D24" s="71">
        <f t="shared" ref="D24:J24" si="4">MAX(1.25,1000*D9/D8*SQRT(D15/D19))</f>
        <v>1.25</v>
      </c>
      <c r="E24" s="71">
        <f t="shared" si="4"/>
        <v>1.25</v>
      </c>
      <c r="F24" s="71" t="e">
        <f t="shared" si="4"/>
        <v>#DIV/0!</v>
      </c>
      <c r="G24" s="71" t="e">
        <f t="shared" si="4"/>
        <v>#DIV/0!</v>
      </c>
      <c r="H24" s="71" t="e">
        <f t="shared" si="4"/>
        <v>#DIV/0!</v>
      </c>
      <c r="I24" s="71" t="e">
        <f t="shared" si="4"/>
        <v>#DIV/0!</v>
      </c>
      <c r="J24" s="71" t="e">
        <f t="shared" si="4"/>
        <v>#DIV/0!</v>
      </c>
      <c r="K24" s="289" t="s">
        <v>63</v>
      </c>
      <c r="L24" s="1"/>
    </row>
    <row r="25" spans="1:12" ht="15" customHeight="1" x14ac:dyDescent="0.2">
      <c r="A25" s="1"/>
      <c r="B25" s="65" t="s">
        <v>4</v>
      </c>
      <c r="C25" s="73">
        <f>IF(C20&gt;=1,1,IF(C11=$N10,1.05,IF(C11=$N11,1.1,IF(C11=$N12,1.21,IF(C11=$N13,1.3,"invalid input")))))</f>
        <v>1.05</v>
      </c>
      <c r="D25" s="73">
        <f t="shared" ref="D25:J25" si="5">IF(D20&gt;=1,1,IF(D11=$N10,1.05,IF(D11=$N11,1.1,IF(D11=$N12,1.21,IF(D11=$N13,1.3,"invalid input")))))</f>
        <v>1.05</v>
      </c>
      <c r="E25" s="73">
        <f t="shared" si="5"/>
        <v>1.05</v>
      </c>
      <c r="F25" s="73" t="e">
        <f t="shared" si="5"/>
        <v>#DIV/0!</v>
      </c>
      <c r="G25" s="73" t="e">
        <f t="shared" si="5"/>
        <v>#DIV/0!</v>
      </c>
      <c r="H25" s="73" t="e">
        <f t="shared" si="5"/>
        <v>#DIV/0!</v>
      </c>
      <c r="I25" s="73" t="e">
        <f t="shared" si="5"/>
        <v>#DIV/0!</v>
      </c>
      <c r="J25" s="73" t="e">
        <f t="shared" si="5"/>
        <v>#DIV/0!</v>
      </c>
      <c r="K25" s="74" t="s">
        <v>63</v>
      </c>
      <c r="L25" s="1"/>
    </row>
    <row r="26" spans="1:12" ht="15" customHeight="1" x14ac:dyDescent="0.2">
      <c r="A26" s="1"/>
      <c r="B26" s="75" t="s">
        <v>40</v>
      </c>
      <c r="C26" s="76">
        <f>((((PI())^2)*C19)/(12*(1-C7^2))*(C8/C10)^2)*C22*C25/1000000</f>
        <v>255.63523836704135</v>
      </c>
      <c r="D26" s="76">
        <f t="shared" ref="D26:J26" si="6">((((PI())^2)*D19)/(12*(1-D7^2))*(D8/D10)^2)*D22*D25/1000000</f>
        <v>255.63523836704135</v>
      </c>
      <c r="E26" s="76">
        <f t="shared" si="6"/>
        <v>256.51537404306265</v>
      </c>
      <c r="F26" s="76" t="e">
        <f t="shared" si="6"/>
        <v>#VALUE!</v>
      </c>
      <c r="G26" s="76" t="e">
        <f t="shared" si="6"/>
        <v>#VALUE!</v>
      </c>
      <c r="H26" s="76" t="e">
        <f t="shared" si="6"/>
        <v>#VALUE!</v>
      </c>
      <c r="I26" s="76" t="e">
        <f t="shared" si="6"/>
        <v>#VALUE!</v>
      </c>
      <c r="J26" s="76" t="e">
        <f t="shared" si="6"/>
        <v>#VALUE!</v>
      </c>
      <c r="K26" s="77" t="s">
        <v>66</v>
      </c>
      <c r="L26" s="1"/>
    </row>
    <row r="27" spans="1:12" ht="15" customHeight="1" x14ac:dyDescent="0.2">
      <c r="A27" s="1"/>
      <c r="B27" s="75" t="s">
        <v>145</v>
      </c>
      <c r="C27" s="273">
        <f>IF(C15/2&gt;=C26,C26,C15*(1-C15/4/C26))</f>
        <v>231.75310257984353</v>
      </c>
      <c r="D27" s="76">
        <f t="shared" ref="D27:J27" si="7">IF(D15/2&gt;=D26,D26,D15*(1-D15/4/D26))</f>
        <v>231.75310257984353</v>
      </c>
      <c r="E27" s="76">
        <f t="shared" si="7"/>
        <v>232.1759777848213</v>
      </c>
      <c r="F27" s="76" t="e">
        <f t="shared" si="7"/>
        <v>#VALUE!</v>
      </c>
      <c r="G27" s="76" t="e">
        <f t="shared" si="7"/>
        <v>#VALUE!</v>
      </c>
      <c r="H27" s="76" t="e">
        <f t="shared" si="7"/>
        <v>#VALUE!</v>
      </c>
      <c r="I27" s="76" t="e">
        <f t="shared" si="7"/>
        <v>#VALUE!</v>
      </c>
      <c r="J27" s="76" t="e">
        <f t="shared" si="7"/>
        <v>#VALUE!</v>
      </c>
      <c r="K27" s="77" t="s">
        <v>66</v>
      </c>
      <c r="L27" s="1"/>
    </row>
    <row r="28" spans="1:12" ht="15" customHeight="1" x14ac:dyDescent="0.2">
      <c r="A28" s="1"/>
      <c r="B28" s="75" t="s">
        <v>147</v>
      </c>
      <c r="C28" s="273">
        <f>((2.25/C24)-(1.25/(C24^2)))*C15</f>
        <v>355</v>
      </c>
      <c r="D28" s="273">
        <f t="shared" ref="D28:J28" si="8">((2.25/D24)-(1.25/D24^2))*D15</f>
        <v>355</v>
      </c>
      <c r="E28" s="273">
        <f t="shared" si="8"/>
        <v>355</v>
      </c>
      <c r="F28" s="273" t="e">
        <f t="shared" si="8"/>
        <v>#DIV/0!</v>
      </c>
      <c r="G28" s="273" t="e">
        <f t="shared" si="8"/>
        <v>#DIV/0!</v>
      </c>
      <c r="H28" s="273" t="e">
        <f t="shared" si="8"/>
        <v>#DIV/0!</v>
      </c>
      <c r="I28" s="273" t="e">
        <f t="shared" si="8"/>
        <v>#DIV/0!</v>
      </c>
      <c r="J28" s="273" t="e">
        <f t="shared" si="8"/>
        <v>#DIV/0!</v>
      </c>
      <c r="K28" s="290" t="s">
        <v>148</v>
      </c>
      <c r="L28" s="1"/>
    </row>
    <row r="29" spans="1:12" ht="15" customHeight="1" x14ac:dyDescent="0.2">
      <c r="A29" s="1"/>
      <c r="B29" s="75" t="s">
        <v>150</v>
      </c>
      <c r="C29" s="273">
        <f>((PI()^2*C19)/(12*(1-C7^2)))*(C8/C10)^2*C23*0.000001</f>
        <v>1226.0206281080905</v>
      </c>
      <c r="D29" s="273">
        <f t="shared" ref="D29:J29" si="9">((PI()^2*D19)/(12*(1-D7^2)))*(D8/D10)^2*D23*0.000001</f>
        <v>1226.0206281080905</v>
      </c>
      <c r="E29" s="273">
        <f t="shared" si="9"/>
        <v>1230.5071224065066</v>
      </c>
      <c r="F29" s="273" t="e">
        <f t="shared" si="9"/>
        <v>#VALUE!</v>
      </c>
      <c r="G29" s="273" t="e">
        <f t="shared" si="9"/>
        <v>#VALUE!</v>
      </c>
      <c r="H29" s="273" t="e">
        <f t="shared" si="9"/>
        <v>#VALUE!</v>
      </c>
      <c r="I29" s="273" t="e">
        <f t="shared" si="9"/>
        <v>#VALUE!</v>
      </c>
      <c r="J29" s="273" t="e">
        <f t="shared" si="9"/>
        <v>#VALUE!</v>
      </c>
      <c r="K29" s="290" t="s">
        <v>148</v>
      </c>
      <c r="L29" s="1"/>
    </row>
    <row r="30" spans="1:12" ht="15" customHeight="1" x14ac:dyDescent="0.2">
      <c r="A30" s="1"/>
      <c r="B30" s="291" t="s">
        <v>151</v>
      </c>
      <c r="C30" s="273">
        <f>IF(C29&gt;C15/(2*SQRT(3)),C15/SQRT(3)*(1-(C15/(4*SQRT(3)*C29))),C29)</f>
        <v>196.39335320251533</v>
      </c>
      <c r="D30" s="273">
        <f t="shared" ref="D30:J30" si="10">IF(D29&gt;D15/(2*SQRT(3)),D15/SQRT(3)*(1-(D15/(4*SQRT(3)*D29))),D29)</f>
        <v>196.39335320251533</v>
      </c>
      <c r="E30" s="273">
        <f t="shared" si="10"/>
        <v>196.4245852654451</v>
      </c>
      <c r="F30" s="273" t="e">
        <f t="shared" si="10"/>
        <v>#VALUE!</v>
      </c>
      <c r="G30" s="273" t="e">
        <f t="shared" si="10"/>
        <v>#VALUE!</v>
      </c>
      <c r="H30" s="273" t="e">
        <f t="shared" si="10"/>
        <v>#VALUE!</v>
      </c>
      <c r="I30" s="273" t="e">
        <f t="shared" si="10"/>
        <v>#VALUE!</v>
      </c>
      <c r="J30" s="273" t="e">
        <f t="shared" si="10"/>
        <v>#VALUE!</v>
      </c>
      <c r="K30" s="290" t="s">
        <v>148</v>
      </c>
      <c r="L30" s="1"/>
    </row>
    <row r="31" spans="1:12" ht="15" customHeight="1" x14ac:dyDescent="0.2">
      <c r="A31" s="1"/>
      <c r="B31" s="75" t="s">
        <v>155</v>
      </c>
      <c r="C31" s="76">
        <f>ABS(C16*C17*C12/C28)^1.9+ABS(C16*C17*C13/C27)^1.9+(C16*C17*C14/C30)^1.9</f>
        <v>0.20920099862164143</v>
      </c>
      <c r="D31" s="76">
        <f t="shared" ref="D31:J31" si="11">ABS(D16*D17*D12/D28)^1.9+ABS(D16*D17*D13/D27)^1.9+(D16*D17*D14/D30)^1.9</f>
        <v>0.18177340648879461</v>
      </c>
      <c r="E31" s="76">
        <f t="shared" si="11"/>
        <v>0.12526365737217399</v>
      </c>
      <c r="F31" s="76" t="e">
        <f t="shared" si="11"/>
        <v>#DIV/0!</v>
      </c>
      <c r="G31" s="76" t="e">
        <f t="shared" si="11"/>
        <v>#DIV/0!</v>
      </c>
      <c r="H31" s="76" t="e">
        <f t="shared" si="11"/>
        <v>#DIV/0!</v>
      </c>
      <c r="I31" s="76" t="e">
        <f t="shared" si="11"/>
        <v>#DIV/0!</v>
      </c>
      <c r="J31" s="76" t="e">
        <f t="shared" si="11"/>
        <v>#DIV/0!</v>
      </c>
      <c r="K31" s="77" t="s">
        <v>66</v>
      </c>
      <c r="L31" s="1"/>
    </row>
    <row r="32" spans="1:12" ht="15" customHeight="1" thickBot="1" x14ac:dyDescent="0.25">
      <c r="A32" s="1"/>
      <c r="B32" s="78"/>
      <c r="C32" s="79" t="str">
        <f>IF(AND(C12&gt;=0,C13&gt;=0),"No compr.!",IF(C31&gt;1,"buckling","No buckling"))</f>
        <v>No buckling</v>
      </c>
      <c r="D32" s="79" t="str">
        <f t="shared" ref="D32:J32" si="12">IF(AND(D12&gt;=0,D13&gt;=0),"No compr.!",IF(D31&gt;1,"buckling","No buckling"))</f>
        <v>No buckling</v>
      </c>
      <c r="E32" s="79" t="str">
        <f t="shared" si="12"/>
        <v>No buckling</v>
      </c>
      <c r="F32" s="79" t="str">
        <f t="shared" si="12"/>
        <v>No compr.!</v>
      </c>
      <c r="G32" s="79" t="str">
        <f t="shared" si="12"/>
        <v>No compr.!</v>
      </c>
      <c r="H32" s="79" t="str">
        <f t="shared" si="12"/>
        <v>No compr.!</v>
      </c>
      <c r="I32" s="79" t="str">
        <f t="shared" si="12"/>
        <v>No compr.!</v>
      </c>
      <c r="J32" s="79" t="str">
        <f t="shared" si="12"/>
        <v>No compr.!</v>
      </c>
      <c r="K32" s="80"/>
      <c r="L32" s="1"/>
    </row>
    <row r="33" spans="1:12" ht="48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idden="1" x14ac:dyDescent="0.2"/>
    <row r="35" spans="1:12" hidden="1" x14ac:dyDescent="0.2">
      <c r="B35" s="2" t="s">
        <v>11</v>
      </c>
      <c r="C35" s="2">
        <f>IF(C20&lt;1,1.909*(C20+1/C20)^2,7.636)</f>
        <v>43.531273142931141</v>
      </c>
      <c r="D35" s="2">
        <f>IF(D20&lt;1,1.909*(D20+1/D20)^2,7.636)</f>
        <v>43.531273142931141</v>
      </c>
      <c r="E35" s="2">
        <f t="shared" ref="E35:J35" si="13">IF(E20&lt;1,1.909*(E20+1/E20)^2,7.636)</f>
        <v>43.681148515201642</v>
      </c>
      <c r="F35" s="2" t="e">
        <f t="shared" si="13"/>
        <v>#DIV/0!</v>
      </c>
      <c r="G35" s="2" t="e">
        <f t="shared" si="13"/>
        <v>#DIV/0!</v>
      </c>
      <c r="H35" s="2" t="e">
        <f t="shared" si="13"/>
        <v>#DIV/0!</v>
      </c>
      <c r="I35" s="2" t="e">
        <f t="shared" si="13"/>
        <v>#DIV/0!</v>
      </c>
      <c r="J35" s="2" t="e">
        <f t="shared" si="13"/>
        <v>#DIV/0!</v>
      </c>
    </row>
    <row r="36" spans="1:12" hidden="1" x14ac:dyDescent="0.2">
      <c r="B36" s="2" t="s">
        <v>12</v>
      </c>
      <c r="C36" s="2">
        <f>IF(C20&lt;0.666666,15.87+(1.87/C20^2)+8.6*C20^2,23.9)</f>
        <v>55.096208283523573</v>
      </c>
      <c r="D36" s="2">
        <f>IF(D20&lt;0.666666,15.87+(1.87/D20^2)+8.6*D20^2,23.9)</f>
        <v>55.096208283523573</v>
      </c>
      <c r="E36" s="2">
        <f t="shared" ref="E36:J36" si="14">IF(E20&lt;0.666666,15.87+(1.87/E20^2)+8.6*E20^2,23.9)</f>
        <v>55.241796996219712</v>
      </c>
      <c r="F36" s="2" t="e">
        <f t="shared" si="14"/>
        <v>#DIV/0!</v>
      </c>
      <c r="G36" s="2" t="e">
        <f t="shared" si="14"/>
        <v>#DIV/0!</v>
      </c>
      <c r="H36" s="2" t="e">
        <f t="shared" si="14"/>
        <v>#DIV/0!</v>
      </c>
      <c r="I36" s="2" t="e">
        <f t="shared" si="14"/>
        <v>#DIV/0!</v>
      </c>
      <c r="J36" s="2" t="e">
        <f t="shared" si="14"/>
        <v>#DIV/0!</v>
      </c>
    </row>
  </sheetData>
  <sheetProtection password="CC38" sheet="1" objects="1" scenarios="1"/>
  <mergeCells count="2">
    <mergeCell ref="C3:J3"/>
    <mergeCell ref="B18:K18"/>
  </mergeCells>
  <phoneticPr fontId="43" type="noConversion"/>
  <conditionalFormatting sqref="C11:F11 H11:J11">
    <cfRule type="expression" dxfId="32" priority="2" stopIfTrue="1">
      <formula>C20&gt;=1</formula>
    </cfRule>
  </conditionalFormatting>
  <conditionalFormatting sqref="G11">
    <cfRule type="expression" dxfId="31" priority="1" stopIfTrue="1">
      <formula>G20&gt;=1</formula>
    </cfRule>
  </conditionalFormatting>
  <dataValidations count="1">
    <dataValidation type="list" allowBlank="1" showInputMessage="1" showErrorMessage="1" sqref="C11:J11" xr:uid="{8E72E4E8-9D33-4BB8-9EFF-AE2A8A9E7D29}">
      <formula1>$N$10:$N$13</formula1>
    </dataValidation>
  </dataValidations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DF5F-F0A8-4AB6-A741-FDDA45AD3D98}">
  <sheetPr codeName="Sheet14"/>
  <dimension ref="A1:N36"/>
  <sheetViews>
    <sheetView zoomScale="115" zoomScaleNormal="115" workbookViewId="0">
      <selection activeCell="C20" sqref="C20"/>
    </sheetView>
  </sheetViews>
  <sheetFormatPr defaultColWidth="0" defaultRowHeight="12.75" zeroHeight="1" x14ac:dyDescent="0.2"/>
  <cols>
    <col min="1" max="1" width="1" style="2" customWidth="1"/>
    <col min="2" max="11" width="12.7109375" style="2" customWidth="1"/>
    <col min="12" max="12" width="20" style="2" customWidth="1"/>
    <col min="13" max="16384" width="9.140625" style="2" hidden="1"/>
  </cols>
  <sheetData>
    <row r="1" spans="1:14" ht="7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5" customHeight="1" thickBot="1" x14ac:dyDescent="0.25">
      <c r="A2" s="1"/>
      <c r="B2" s="42"/>
      <c r="C2" s="329"/>
      <c r="D2" s="329"/>
      <c r="E2" s="329"/>
      <c r="F2" s="287" t="s">
        <v>144</v>
      </c>
      <c r="G2" s="287"/>
      <c r="H2" s="329"/>
      <c r="I2" s="329"/>
      <c r="J2" s="329"/>
      <c r="K2" s="133"/>
    </row>
    <row r="3" spans="1:14" ht="15" customHeight="1" x14ac:dyDescent="0.2">
      <c r="A3" s="1"/>
      <c r="B3" s="44"/>
      <c r="C3" s="348" t="s">
        <v>8</v>
      </c>
      <c r="D3" s="348"/>
      <c r="E3" s="348"/>
      <c r="F3" s="348"/>
      <c r="G3" s="348"/>
      <c r="H3" s="348"/>
      <c r="I3" s="348"/>
      <c r="J3" s="348"/>
      <c r="K3" s="45"/>
      <c r="L3" s="1"/>
    </row>
    <row r="4" spans="1:14" ht="15" customHeight="1" x14ac:dyDescent="0.2">
      <c r="A4" s="1"/>
      <c r="B4" s="328" t="s">
        <v>26</v>
      </c>
      <c r="C4" s="47">
        <v>5</v>
      </c>
      <c r="D4" s="47">
        <v>20</v>
      </c>
      <c r="E4" s="47">
        <v>18</v>
      </c>
      <c r="F4" s="47">
        <v>21</v>
      </c>
      <c r="G4" s="47">
        <v>6</v>
      </c>
      <c r="H4" s="47"/>
      <c r="I4" s="47"/>
      <c r="J4" s="47"/>
      <c r="K4" s="48"/>
      <c r="L4" s="1"/>
    </row>
    <row r="5" spans="1:14" ht="15" customHeight="1" x14ac:dyDescent="0.2">
      <c r="A5" s="1"/>
      <c r="B5" s="328" t="s">
        <v>43</v>
      </c>
      <c r="C5" s="49" t="s">
        <v>7</v>
      </c>
      <c r="D5" s="49" t="s">
        <v>7</v>
      </c>
      <c r="E5" s="49" t="s">
        <v>7</v>
      </c>
      <c r="F5" s="49" t="s">
        <v>7</v>
      </c>
      <c r="G5" s="49" t="s">
        <v>7</v>
      </c>
      <c r="H5" s="49" t="s">
        <v>7</v>
      </c>
      <c r="I5" s="49" t="s">
        <v>7</v>
      </c>
      <c r="J5" s="49" t="s">
        <v>7</v>
      </c>
      <c r="K5" s="48" t="s">
        <v>45</v>
      </c>
      <c r="L5" s="1"/>
    </row>
    <row r="6" spans="1:14" ht="15" customHeight="1" x14ac:dyDescent="0.2">
      <c r="A6" s="1"/>
      <c r="B6" s="297" t="s">
        <v>13</v>
      </c>
      <c r="C6" s="292">
        <v>1</v>
      </c>
      <c r="D6" s="51">
        <v>1</v>
      </c>
      <c r="E6" s="51">
        <v>1</v>
      </c>
      <c r="F6" s="51">
        <v>1</v>
      </c>
      <c r="G6" s="51">
        <v>1</v>
      </c>
      <c r="H6" s="51"/>
      <c r="I6" s="51"/>
      <c r="J6" s="51"/>
      <c r="K6" s="52" t="s">
        <v>63</v>
      </c>
      <c r="L6" s="1"/>
    </row>
    <row r="7" spans="1:14" ht="15" customHeight="1" x14ac:dyDescent="0.2">
      <c r="A7" s="1"/>
      <c r="B7" s="298" t="s">
        <v>1</v>
      </c>
      <c r="C7" s="293">
        <v>0.3</v>
      </c>
      <c r="D7" s="139">
        <v>0.3</v>
      </c>
      <c r="E7" s="139">
        <v>0.3</v>
      </c>
      <c r="F7" s="139">
        <v>0.3</v>
      </c>
      <c r="G7" s="139">
        <v>0.3</v>
      </c>
      <c r="H7" s="139"/>
      <c r="I7" s="139"/>
      <c r="J7" s="139"/>
      <c r="K7" s="54" t="s">
        <v>63</v>
      </c>
      <c r="L7" s="1"/>
    </row>
    <row r="8" spans="1:14" ht="15" customHeight="1" x14ac:dyDescent="0.2">
      <c r="A8" s="1"/>
      <c r="B8" s="299" t="s">
        <v>9</v>
      </c>
      <c r="C8" s="294">
        <v>8.5</v>
      </c>
      <c r="D8" s="56">
        <v>8.5</v>
      </c>
      <c r="E8" s="56">
        <v>9.5</v>
      </c>
      <c r="F8" s="56">
        <v>8.5</v>
      </c>
      <c r="G8" s="56">
        <v>8.5</v>
      </c>
      <c r="H8" s="56"/>
      <c r="I8" s="56"/>
      <c r="J8" s="56"/>
      <c r="K8" s="57" t="s">
        <v>64</v>
      </c>
      <c r="L8" s="1"/>
    </row>
    <row r="9" spans="1:14" ht="15" customHeight="1" x14ac:dyDescent="0.2">
      <c r="A9" s="1"/>
      <c r="B9" s="299" t="s">
        <v>2</v>
      </c>
      <c r="C9" s="295">
        <v>1.0449999999999999</v>
      </c>
      <c r="D9" s="58">
        <v>0.8</v>
      </c>
      <c r="E9" s="58">
        <v>0.82</v>
      </c>
      <c r="F9" s="58">
        <v>0.8</v>
      </c>
      <c r="G9" s="58">
        <v>0.9</v>
      </c>
      <c r="H9" s="58"/>
      <c r="I9" s="58"/>
      <c r="J9" s="58"/>
      <c r="K9" s="57" t="s">
        <v>65</v>
      </c>
      <c r="L9" s="1"/>
      <c r="N9" s="236" t="s">
        <v>112</v>
      </c>
    </row>
    <row r="10" spans="1:14" ht="15" customHeight="1" x14ac:dyDescent="0.2">
      <c r="A10" s="1"/>
      <c r="B10" s="299" t="s">
        <v>3</v>
      </c>
      <c r="C10" s="295">
        <v>2.8149999999999999</v>
      </c>
      <c r="D10" s="58">
        <v>1</v>
      </c>
      <c r="E10" s="58">
        <v>3.7759999999999998</v>
      </c>
      <c r="F10" s="58">
        <v>1</v>
      </c>
      <c r="G10" s="58">
        <v>4.1219999999999999</v>
      </c>
      <c r="H10" s="58"/>
      <c r="I10" s="58"/>
      <c r="J10" s="58"/>
      <c r="K10" s="57" t="s">
        <v>65</v>
      </c>
      <c r="L10" s="1"/>
      <c r="N10" s="2" t="s">
        <v>113</v>
      </c>
    </row>
    <row r="11" spans="1:14" ht="15" customHeight="1" x14ac:dyDescent="0.2">
      <c r="A11" s="1"/>
      <c r="B11" s="300" t="s">
        <v>44</v>
      </c>
      <c r="C11" s="296" t="s">
        <v>113</v>
      </c>
      <c r="D11" s="60" t="s">
        <v>113</v>
      </c>
      <c r="E11" s="60" t="s">
        <v>113</v>
      </c>
      <c r="F11" s="60" t="s">
        <v>113</v>
      </c>
      <c r="G11" s="60" t="s">
        <v>113</v>
      </c>
      <c r="H11" s="60"/>
      <c r="I11" s="60"/>
      <c r="J11" s="60"/>
      <c r="K11" s="61" t="s">
        <v>63</v>
      </c>
      <c r="L11" s="1"/>
      <c r="N11" s="2" t="s">
        <v>114</v>
      </c>
    </row>
    <row r="12" spans="1:14" ht="15" customHeight="1" x14ac:dyDescent="0.2">
      <c r="A12" s="1"/>
      <c r="B12" s="298" t="s">
        <v>152</v>
      </c>
      <c r="C12" s="237">
        <v>-13.33</v>
      </c>
      <c r="D12" s="62">
        <v>-32.71</v>
      </c>
      <c r="E12" s="62">
        <v>-23.93</v>
      </c>
      <c r="F12" s="62">
        <v>-46.17</v>
      </c>
      <c r="G12" s="62">
        <v>-20.37</v>
      </c>
      <c r="H12" s="62"/>
      <c r="I12" s="62"/>
      <c r="J12" s="62"/>
      <c r="K12" s="54" t="s">
        <v>66</v>
      </c>
      <c r="L12" s="1"/>
      <c r="N12" s="2" t="s">
        <v>115</v>
      </c>
    </row>
    <row r="13" spans="1:14" ht="15" customHeight="1" x14ac:dyDescent="0.2">
      <c r="A13" s="1"/>
      <c r="B13" s="298" t="s">
        <v>153</v>
      </c>
      <c r="C13" s="237">
        <v>-13.81</v>
      </c>
      <c r="D13" s="62">
        <v>-40.29</v>
      </c>
      <c r="E13" s="62">
        <v>-18.39</v>
      </c>
      <c r="F13" s="62">
        <v>-30.3</v>
      </c>
      <c r="G13" s="62">
        <v>-13.37</v>
      </c>
      <c r="H13" s="62"/>
      <c r="I13" s="62"/>
      <c r="J13" s="62"/>
      <c r="K13" s="54" t="s">
        <v>66</v>
      </c>
      <c r="L13" s="1"/>
      <c r="N13" s="2" t="s">
        <v>116</v>
      </c>
    </row>
    <row r="14" spans="1:14" ht="15" customHeight="1" x14ac:dyDescent="0.2">
      <c r="A14" s="1"/>
      <c r="B14" s="301" t="s">
        <v>154</v>
      </c>
      <c r="C14" s="237">
        <v>0.96</v>
      </c>
      <c r="D14" s="237">
        <v>7.76</v>
      </c>
      <c r="E14" s="237">
        <v>34.67</v>
      </c>
      <c r="F14" s="237">
        <v>18.45</v>
      </c>
      <c r="G14" s="237">
        <v>2.38</v>
      </c>
      <c r="H14" s="237"/>
      <c r="I14" s="237"/>
      <c r="J14" s="237"/>
      <c r="K14" s="61" t="s">
        <v>148</v>
      </c>
      <c r="L14" s="1"/>
    </row>
    <row r="15" spans="1:14" ht="15" customHeight="1" x14ac:dyDescent="0.2">
      <c r="A15" s="1"/>
      <c r="B15" s="302" t="s">
        <v>36</v>
      </c>
      <c r="C15" s="63">
        <v>235</v>
      </c>
      <c r="D15" s="63">
        <v>235</v>
      </c>
      <c r="E15" s="63">
        <v>235</v>
      </c>
      <c r="F15" s="63">
        <v>235</v>
      </c>
      <c r="G15" s="63">
        <v>235</v>
      </c>
      <c r="H15" s="63"/>
      <c r="I15" s="63"/>
      <c r="J15" s="63"/>
      <c r="K15" s="135" t="s">
        <v>66</v>
      </c>
      <c r="L15" s="1"/>
    </row>
    <row r="16" spans="1:14" ht="15" customHeight="1" x14ac:dyDescent="0.2">
      <c r="A16" s="1"/>
      <c r="B16" s="64" t="s">
        <v>37</v>
      </c>
      <c r="C16" s="237">
        <v>1.02</v>
      </c>
      <c r="D16" s="313">
        <v>1.02</v>
      </c>
      <c r="E16" s="313">
        <v>1.02</v>
      </c>
      <c r="F16" s="313">
        <v>1.02</v>
      </c>
      <c r="G16" s="313">
        <v>1.02</v>
      </c>
      <c r="H16" s="313"/>
      <c r="I16" s="237"/>
      <c r="J16" s="237"/>
      <c r="K16" s="54" t="s">
        <v>63</v>
      </c>
      <c r="L16" s="1"/>
    </row>
    <row r="17" spans="1:12" ht="15" customHeight="1" x14ac:dyDescent="0.2">
      <c r="A17" s="1"/>
      <c r="B17" s="65" t="s">
        <v>38</v>
      </c>
      <c r="C17" s="238">
        <v>1.1000000000000001</v>
      </c>
      <c r="D17" s="314">
        <v>1.1000000000000001</v>
      </c>
      <c r="E17" s="314">
        <v>1.1000000000000001</v>
      </c>
      <c r="F17" s="314">
        <v>1.1000000000000001</v>
      </c>
      <c r="G17" s="314">
        <v>1.1000000000000001</v>
      </c>
      <c r="H17" s="314"/>
      <c r="I17" s="238"/>
      <c r="J17" s="238"/>
      <c r="K17" s="66" t="s">
        <v>63</v>
      </c>
      <c r="L17" s="1"/>
    </row>
    <row r="18" spans="1:12" ht="15" customHeight="1" x14ac:dyDescent="0.2">
      <c r="A18" s="1"/>
      <c r="B18" s="345" t="s">
        <v>19</v>
      </c>
      <c r="C18" s="346"/>
      <c r="D18" s="346"/>
      <c r="E18" s="346"/>
      <c r="F18" s="346"/>
      <c r="G18" s="346"/>
      <c r="H18" s="346"/>
      <c r="I18" s="346"/>
      <c r="J18" s="346"/>
      <c r="K18" s="347"/>
      <c r="L18" s="3"/>
    </row>
    <row r="19" spans="1:12" ht="15" customHeight="1" x14ac:dyDescent="0.2">
      <c r="A19" s="1"/>
      <c r="B19" s="50" t="s">
        <v>0</v>
      </c>
      <c r="C19" s="67">
        <f>IF(C6=1,206000,IF(C6=2,70000,IF(C6=3,195000,"invalid input")))</f>
        <v>206000</v>
      </c>
      <c r="D19" s="67">
        <f t="shared" ref="D19:J19" si="0">IF(D6=1,206000,IF(D6=2,70000,IF(D6=3,195000,"invalid input")))</f>
        <v>206000</v>
      </c>
      <c r="E19" s="67">
        <f t="shared" si="0"/>
        <v>206000</v>
      </c>
      <c r="F19" s="67">
        <f t="shared" si="0"/>
        <v>206000</v>
      </c>
      <c r="G19" s="67">
        <f t="shared" si="0"/>
        <v>206000</v>
      </c>
      <c r="H19" s="67" t="str">
        <f t="shared" si="0"/>
        <v>invalid input</v>
      </c>
      <c r="I19" s="67" t="str">
        <f t="shared" si="0"/>
        <v>invalid input</v>
      </c>
      <c r="J19" s="67" t="str">
        <f t="shared" si="0"/>
        <v>invalid input</v>
      </c>
      <c r="K19" s="68" t="s">
        <v>66</v>
      </c>
      <c r="L19" s="1"/>
    </row>
    <row r="20" spans="1:12" ht="15" customHeight="1" x14ac:dyDescent="0.2">
      <c r="A20" s="1"/>
      <c r="B20" s="53" t="s">
        <v>2</v>
      </c>
      <c r="C20" s="69">
        <f>C9/C10</f>
        <v>0.37122557726465361</v>
      </c>
      <c r="D20" s="69">
        <f t="shared" ref="D20:J20" si="1">D9/D10</f>
        <v>0.8</v>
      </c>
      <c r="E20" s="69">
        <f t="shared" si="1"/>
        <v>0.21716101694915255</v>
      </c>
      <c r="F20" s="69">
        <f t="shared" si="1"/>
        <v>0.8</v>
      </c>
      <c r="G20" s="69">
        <f t="shared" si="1"/>
        <v>0.2183406113537118</v>
      </c>
      <c r="H20" s="69" t="e">
        <f t="shared" si="1"/>
        <v>#DIV/0!</v>
      </c>
      <c r="I20" s="69" t="e">
        <f t="shared" si="1"/>
        <v>#DIV/0!</v>
      </c>
      <c r="J20" s="69" t="e">
        <f t="shared" si="1"/>
        <v>#DIV/0!</v>
      </c>
      <c r="K20" s="70" t="s">
        <v>63</v>
      </c>
      <c r="L20" s="1"/>
    </row>
    <row r="21" spans="1:12" ht="15" customHeight="1" x14ac:dyDescent="0.2">
      <c r="A21" s="1"/>
      <c r="B21" s="53" t="s">
        <v>5</v>
      </c>
      <c r="C21" s="275">
        <v>1</v>
      </c>
      <c r="D21" s="69">
        <v>1</v>
      </c>
      <c r="E21" s="69">
        <v>1</v>
      </c>
      <c r="F21" s="69">
        <v>1</v>
      </c>
      <c r="G21" s="69">
        <v>1</v>
      </c>
      <c r="H21" s="69">
        <v>1</v>
      </c>
      <c r="I21" s="69">
        <v>1</v>
      </c>
      <c r="J21" s="69">
        <v>1</v>
      </c>
      <c r="K21" s="70" t="s">
        <v>63</v>
      </c>
      <c r="L21" s="1"/>
    </row>
    <row r="22" spans="1:12" ht="15" customHeight="1" x14ac:dyDescent="0.2">
      <c r="A22" s="1"/>
      <c r="B22" s="55" t="s">
        <v>39</v>
      </c>
      <c r="C22" s="71">
        <f>IF(C21&lt;-1,IF(C20*(1-C21)/2&gt;=2/3,23.9*((1-C21)/2)^2,(15.87+(1.87/(C20*(1-C21)/2)^2)+8.6*(C20*(1-C21)/2)^2)*((1-C21)/2)^2),IF(C21&lt;0,(1+C21)*C35-C21*C36+10*C21*(1+C21),IF(C21&lt;=1,IF(C20&lt;1,(2.1/(C21+1.1))*(C20+1/C20)^2,8.4/(C21+1.1)),"invalid input")))</f>
        <v>9.3942586020595051</v>
      </c>
      <c r="D22" s="71">
        <f>IF(D21&lt;-1,IF(D20*(1-D21)/2&gt;=2/3,23.9*((1-D21)/2)^2,(15.87+(1.87/(D20*(1-D21)/2)^2)+8.6*(D20*(1-D21)/2)^2)*((1-D21)/2)^2),IF(D21&lt;0,(1+D21)*D35-D21*D36+10*D21*(1+D21),IF(D21&lt;=1,IF(D20&lt;1,(2.1/(D21+1.1))*(D20+1/D20)^2,8.4/(D21+1.1)),"invalid input")))</f>
        <v>4.2024999999999997</v>
      </c>
      <c r="E22" s="71">
        <f t="shared" ref="E22:J22" si="2">IF(E21&lt;-1,IF(E20*(1-E21)/2&gt;=2/3,23.9*((1-E21)/2)^2,(15.87+(1.87/(E20*(1-E21)/2)^2)+8.6*(E20*(1-E21)/2)^2)*((1-E21)/2)^2),IF(E21&lt;0,(1+E21)*E35-E21*E36+10*E21*(1+E21),IF(E21&lt;=1,IF(E20&lt;1,(2.1/(E21+1.1))*(E20+1/E20)^2,8.4/(E21+1.1)),"invalid input")))</f>
        <v>23.252060751422775</v>
      </c>
      <c r="F22" s="71">
        <f t="shared" si="2"/>
        <v>4.2024999999999997</v>
      </c>
      <c r="G22" s="71">
        <f t="shared" si="2"/>
        <v>23.024072622566315</v>
      </c>
      <c r="H22" s="71" t="e">
        <f t="shared" si="2"/>
        <v>#DIV/0!</v>
      </c>
      <c r="I22" s="71" t="e">
        <f t="shared" si="2"/>
        <v>#DIV/0!</v>
      </c>
      <c r="J22" s="71" t="e">
        <f t="shared" si="2"/>
        <v>#DIV/0!</v>
      </c>
      <c r="K22" s="72" t="s">
        <v>63</v>
      </c>
      <c r="L22" s="1"/>
    </row>
    <row r="23" spans="1:12" ht="15" customHeight="1" x14ac:dyDescent="0.2">
      <c r="A23" s="1"/>
      <c r="B23" s="59" t="s">
        <v>149</v>
      </c>
      <c r="C23" s="71">
        <f>IF(C20&gt;1,5.34+4/(C20^2),5.34/(C20^2)+4)</f>
        <v>42.749443922987112</v>
      </c>
      <c r="D23" s="71">
        <f t="shared" ref="D23:J23" si="3">IF(D20&gt;1,5.34+4/(D20^2),5.34/(D20^2)+4)</f>
        <v>12.343749999999998</v>
      </c>
      <c r="E23" s="71">
        <f t="shared" si="3"/>
        <v>117.23417584770969</v>
      </c>
      <c r="F23" s="71">
        <f t="shared" si="3"/>
        <v>12.343749999999998</v>
      </c>
      <c r="G23" s="71">
        <f t="shared" si="3"/>
        <v>116.013976</v>
      </c>
      <c r="H23" s="71" t="e">
        <f t="shared" si="3"/>
        <v>#DIV/0!</v>
      </c>
      <c r="I23" s="71" t="e">
        <f t="shared" si="3"/>
        <v>#DIV/0!</v>
      </c>
      <c r="J23" s="71" t="e">
        <f t="shared" si="3"/>
        <v>#DIV/0!</v>
      </c>
      <c r="K23" s="289" t="s">
        <v>63</v>
      </c>
      <c r="L23" s="1"/>
    </row>
    <row r="24" spans="1:12" ht="15" customHeight="1" x14ac:dyDescent="0.2">
      <c r="A24" s="1"/>
      <c r="B24" s="288" t="s">
        <v>146</v>
      </c>
      <c r="C24" s="71">
        <f>MAX(1.25,1000*C9/C8*SQRT(C15/C19))</f>
        <v>4.1523856898240803</v>
      </c>
      <c r="D24" s="71">
        <f t="shared" ref="D24:J24" si="4">MAX(1.25,1000*D9/D8*SQRT(D15/D19))</f>
        <v>3.1788598582385306</v>
      </c>
      <c r="E24" s="71">
        <f t="shared" si="4"/>
        <v>2.9153491068319153</v>
      </c>
      <c r="F24" s="71">
        <f t="shared" si="4"/>
        <v>3.1788598582385306</v>
      </c>
      <c r="G24" s="71">
        <f t="shared" si="4"/>
        <v>3.5762173405183466</v>
      </c>
      <c r="H24" s="71" t="e">
        <f t="shared" si="4"/>
        <v>#DIV/0!</v>
      </c>
      <c r="I24" s="71" t="e">
        <f t="shared" si="4"/>
        <v>#DIV/0!</v>
      </c>
      <c r="J24" s="71" t="e">
        <f t="shared" si="4"/>
        <v>#DIV/0!</v>
      </c>
      <c r="K24" s="289" t="s">
        <v>63</v>
      </c>
      <c r="L24" s="1"/>
    </row>
    <row r="25" spans="1:12" ht="15" customHeight="1" x14ac:dyDescent="0.2">
      <c r="A25" s="1"/>
      <c r="B25" s="65" t="s">
        <v>4</v>
      </c>
      <c r="C25" s="73">
        <f>IF(C20&gt;=1,1,IF(C11=$N10,1.05,IF(C11=$N11,1.1,IF(C11=$N12,1.21,IF(C11=$N13,1.3,"invalid input")))))</f>
        <v>1.05</v>
      </c>
      <c r="D25" s="73">
        <f t="shared" ref="D25:J25" si="5">IF(D20&gt;=1,1,IF(D11=$N10,1.05,IF(D11=$N11,1.1,IF(D11=$N12,1.21,IF(D11=$N13,1.3,"invalid input")))))</f>
        <v>1.05</v>
      </c>
      <c r="E25" s="73">
        <f t="shared" si="5"/>
        <v>1.05</v>
      </c>
      <c r="F25" s="73">
        <f t="shared" si="5"/>
        <v>1.05</v>
      </c>
      <c r="G25" s="73">
        <f t="shared" si="5"/>
        <v>1.05</v>
      </c>
      <c r="H25" s="73" t="e">
        <f t="shared" si="5"/>
        <v>#DIV/0!</v>
      </c>
      <c r="I25" s="73" t="e">
        <f t="shared" si="5"/>
        <v>#DIV/0!</v>
      </c>
      <c r="J25" s="73" t="e">
        <f t="shared" si="5"/>
        <v>#DIV/0!</v>
      </c>
      <c r="K25" s="74" t="s">
        <v>63</v>
      </c>
      <c r="L25" s="1"/>
    </row>
    <row r="26" spans="1:12" ht="15" customHeight="1" x14ac:dyDescent="0.2">
      <c r="A26" s="1"/>
      <c r="B26" s="75" t="s">
        <v>40</v>
      </c>
      <c r="C26" s="76">
        <f>((((PI())^2)*C19)/(12*(1-C7^2))*(C8/C10)^2)*C22*C25/1000000</f>
        <v>16.744693043128962</v>
      </c>
      <c r="D26" s="76">
        <f t="shared" ref="D26:J26" si="6">((((PI())^2)*D19)/(12*(1-D7^2))*(D8/D10)^2)*D22*D25/1000000</f>
        <v>59.357991872878422</v>
      </c>
      <c r="E26" s="76">
        <f t="shared" si="6"/>
        <v>28.772547437842501</v>
      </c>
      <c r="F26" s="76">
        <f t="shared" si="6"/>
        <v>59.357991872878422</v>
      </c>
      <c r="G26" s="76">
        <f t="shared" si="6"/>
        <v>19.139811199027061</v>
      </c>
      <c r="H26" s="76" t="e">
        <f t="shared" si="6"/>
        <v>#VALUE!</v>
      </c>
      <c r="I26" s="76" t="e">
        <f t="shared" si="6"/>
        <v>#VALUE!</v>
      </c>
      <c r="J26" s="76" t="e">
        <f t="shared" si="6"/>
        <v>#VALUE!</v>
      </c>
      <c r="K26" s="77" t="s">
        <v>66</v>
      </c>
      <c r="L26" s="1"/>
    </row>
    <row r="27" spans="1:12" ht="15" customHeight="1" x14ac:dyDescent="0.2">
      <c r="A27" s="1"/>
      <c r="B27" s="75" t="s">
        <v>145</v>
      </c>
      <c r="C27" s="273">
        <f>IF(C15/2&gt;=C26,C26,C15*(1-C15/4/C26))</f>
        <v>16.744693043128962</v>
      </c>
      <c r="D27" s="76">
        <f t="shared" ref="D27:J27" si="7">IF(D15/2&gt;=D26,D26,D15*(1-D15/4/D26))</f>
        <v>59.357991872878422</v>
      </c>
      <c r="E27" s="76">
        <f t="shared" si="7"/>
        <v>28.772547437842501</v>
      </c>
      <c r="F27" s="76">
        <f t="shared" si="7"/>
        <v>59.357991872878422</v>
      </c>
      <c r="G27" s="76">
        <f t="shared" si="7"/>
        <v>19.139811199027061</v>
      </c>
      <c r="H27" s="76" t="e">
        <f t="shared" si="7"/>
        <v>#VALUE!</v>
      </c>
      <c r="I27" s="76" t="e">
        <f t="shared" si="7"/>
        <v>#VALUE!</v>
      </c>
      <c r="J27" s="76" t="e">
        <f t="shared" si="7"/>
        <v>#VALUE!</v>
      </c>
      <c r="K27" s="77" t="s">
        <v>66</v>
      </c>
      <c r="L27" s="1"/>
    </row>
    <row r="28" spans="1:12" ht="15" customHeight="1" x14ac:dyDescent="0.2">
      <c r="A28" s="1"/>
      <c r="B28" s="75" t="s">
        <v>147</v>
      </c>
      <c r="C28" s="273">
        <f>((2.25/C24)-(1.25/(C24^2)))*C15</f>
        <v>110.29985387936865</v>
      </c>
      <c r="D28" s="273">
        <f t="shared" ref="D28:J28" si="8">((2.25/D24)-(1.25/D24^2))*D15</f>
        <v>137.263885273765</v>
      </c>
      <c r="E28" s="273">
        <f t="shared" si="8"/>
        <v>146.80581360685227</v>
      </c>
      <c r="F28" s="273">
        <f t="shared" si="8"/>
        <v>137.263885273765</v>
      </c>
      <c r="G28" s="273">
        <f t="shared" si="8"/>
        <v>124.88338799026027</v>
      </c>
      <c r="H28" s="273" t="e">
        <f t="shared" si="8"/>
        <v>#DIV/0!</v>
      </c>
      <c r="I28" s="273" t="e">
        <f t="shared" si="8"/>
        <v>#DIV/0!</v>
      </c>
      <c r="J28" s="273" t="e">
        <f t="shared" si="8"/>
        <v>#DIV/0!</v>
      </c>
      <c r="K28" s="290" t="s">
        <v>148</v>
      </c>
      <c r="L28" s="1"/>
    </row>
    <row r="29" spans="1:12" ht="15" customHeight="1" x14ac:dyDescent="0.2">
      <c r="A29" s="1"/>
      <c r="B29" s="75" t="s">
        <v>150</v>
      </c>
      <c r="C29" s="273">
        <f>((PI()^2*C19)/(12*(1-C7^2)))*(C8/C10)^2*C23*0.000001</f>
        <v>72.569787323579504</v>
      </c>
      <c r="D29" s="273">
        <f t="shared" ref="D29:J29" si="9">((PI()^2*D19)/(12*(1-D7^2)))*(D8/D10)^2*D23*0.000001</f>
        <v>166.04633572552456</v>
      </c>
      <c r="E29" s="273">
        <f t="shared" si="9"/>
        <v>138.15983357654079</v>
      </c>
      <c r="F29" s="273">
        <f t="shared" si="9"/>
        <v>166.04633572552456</v>
      </c>
      <c r="G29" s="273">
        <f t="shared" si="9"/>
        <v>91.849440469128311</v>
      </c>
      <c r="H29" s="273" t="e">
        <f t="shared" si="9"/>
        <v>#VALUE!</v>
      </c>
      <c r="I29" s="273" t="e">
        <f t="shared" si="9"/>
        <v>#VALUE!</v>
      </c>
      <c r="J29" s="273" t="e">
        <f t="shared" si="9"/>
        <v>#VALUE!</v>
      </c>
      <c r="K29" s="290" t="s">
        <v>148</v>
      </c>
      <c r="L29" s="1"/>
    </row>
    <row r="30" spans="1:12" ht="15" customHeight="1" x14ac:dyDescent="0.2">
      <c r="A30" s="1"/>
      <c r="B30" s="291" t="s">
        <v>151</v>
      </c>
      <c r="C30" s="273">
        <f>IF(C29&gt;C15/(2*SQRT(3)),C15/SQRT(3)*(1-(C15/(4*SQRT(3)*C29))),C29)</f>
        <v>72.261344947387926</v>
      </c>
      <c r="D30" s="273">
        <f t="shared" ref="D30:J30" si="10">IF(D29&gt;D15/(2*SQRT(3)),D15/SQRT(3)*(1-(D15/(4*SQRT(3)*D29))),D29)</f>
        <v>107.96165598097808</v>
      </c>
      <c r="E30" s="273">
        <f t="shared" si="10"/>
        <v>102.36746325323752</v>
      </c>
      <c r="F30" s="273">
        <f t="shared" si="10"/>
        <v>107.96165598097808</v>
      </c>
      <c r="G30" s="273">
        <f t="shared" si="10"/>
        <v>85.572671251643143</v>
      </c>
      <c r="H30" s="273" t="e">
        <f t="shared" si="10"/>
        <v>#VALUE!</v>
      </c>
      <c r="I30" s="273" t="e">
        <f t="shared" si="10"/>
        <v>#VALUE!</v>
      </c>
      <c r="J30" s="273" t="e">
        <f t="shared" si="10"/>
        <v>#VALUE!</v>
      </c>
      <c r="K30" s="290" t="s">
        <v>148</v>
      </c>
      <c r="L30" s="1"/>
    </row>
    <row r="31" spans="1:12" ht="15" customHeight="1" x14ac:dyDescent="0.2">
      <c r="A31" s="1"/>
      <c r="B31" s="75" t="s">
        <v>155</v>
      </c>
      <c r="C31" s="76">
        <f>ABS(C16*C17*C12/C28)^1.9+ABS(C16*C17*C13/C27)^1.9+(C16*C17*C14/C30)^1.9</f>
        <v>0.88574542033607528</v>
      </c>
      <c r="D31" s="76">
        <f t="shared" ref="D31:J31" si="11">ABS(D16*D17*D12/D28)^1.9+ABS(D16*D17*D13/D27)^1.9+(D16*D17*D14/D30)^1.9</f>
        <v>0.68594055713949387</v>
      </c>
      <c r="E31" s="76">
        <f t="shared" si="11"/>
        <v>0.73037259458426529</v>
      </c>
      <c r="F31" s="76">
        <f t="shared" si="11"/>
        <v>0.54720294403065028</v>
      </c>
      <c r="G31" s="76">
        <f t="shared" si="11"/>
        <v>0.67051037585484019</v>
      </c>
      <c r="H31" s="76" t="e">
        <f t="shared" si="11"/>
        <v>#DIV/0!</v>
      </c>
      <c r="I31" s="76" t="e">
        <f t="shared" si="11"/>
        <v>#DIV/0!</v>
      </c>
      <c r="J31" s="76" t="e">
        <f t="shared" si="11"/>
        <v>#DIV/0!</v>
      </c>
      <c r="K31" s="77" t="s">
        <v>66</v>
      </c>
      <c r="L31" s="1"/>
    </row>
    <row r="32" spans="1:12" ht="15" customHeight="1" thickBot="1" x14ac:dyDescent="0.25">
      <c r="A32" s="1"/>
      <c r="B32" s="78"/>
      <c r="C32" s="79" t="str">
        <f>IF(AND(C12&gt;=0,C13&gt;=0),"No compr.!",IF(C31&gt;1,"buckling","No buckling"))</f>
        <v>No buckling</v>
      </c>
      <c r="D32" s="79" t="str">
        <f t="shared" ref="D32:J32" si="12">IF(AND(D12&gt;=0,D13&gt;=0),"No compr.!",IF(D31&gt;1,"buckling","No buckling"))</f>
        <v>No buckling</v>
      </c>
      <c r="E32" s="79" t="str">
        <f t="shared" si="12"/>
        <v>No buckling</v>
      </c>
      <c r="F32" s="79" t="str">
        <f t="shared" si="12"/>
        <v>No buckling</v>
      </c>
      <c r="G32" s="79" t="str">
        <f t="shared" si="12"/>
        <v>No buckling</v>
      </c>
      <c r="H32" s="79" t="str">
        <f t="shared" si="12"/>
        <v>No compr.!</v>
      </c>
      <c r="I32" s="79" t="str">
        <f t="shared" si="12"/>
        <v>No compr.!</v>
      </c>
      <c r="J32" s="79" t="str">
        <f t="shared" si="12"/>
        <v>No compr.!</v>
      </c>
      <c r="K32" s="80"/>
      <c r="L32" s="1"/>
    </row>
    <row r="33" spans="1:12" ht="48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idden="1" x14ac:dyDescent="0.2"/>
    <row r="35" spans="1:12" hidden="1" x14ac:dyDescent="0.2">
      <c r="B35" s="2" t="s">
        <v>11</v>
      </c>
      <c r="C35" s="2">
        <f>IF(C20&lt;1,1.909*(C20+1/C20)^2,7.636)</f>
        <v>17.933639671331594</v>
      </c>
      <c r="D35" s="2">
        <f>IF(D20&lt;1,1.909*(D20+1/D20)^2,7.636)</f>
        <v>8.022572499999999</v>
      </c>
      <c r="E35" s="2">
        <f t="shared" ref="E35:J35" si="13">IF(E20&lt;1,1.909*(E20+1/E20)^2,7.636)</f>
        <v>44.388183974466081</v>
      </c>
      <c r="F35" s="2">
        <f t="shared" si="13"/>
        <v>8.022572499999999</v>
      </c>
      <c r="G35" s="2">
        <f t="shared" si="13"/>
        <v>43.952954636479099</v>
      </c>
      <c r="H35" s="2" t="e">
        <f t="shared" si="13"/>
        <v>#DIV/0!</v>
      </c>
      <c r="I35" s="2" t="e">
        <f t="shared" si="13"/>
        <v>#DIV/0!</v>
      </c>
      <c r="J35" s="2" t="e">
        <f t="shared" si="13"/>
        <v>#DIV/0!</v>
      </c>
    </row>
    <row r="36" spans="1:12" hidden="1" x14ac:dyDescent="0.2">
      <c r="B36" s="2" t="s">
        <v>12</v>
      </c>
      <c r="C36" s="2">
        <f>IF(C20&lt;0.666666,15.87+(1.87/C20^2)+8.6*C20^2,23.9)</f>
        <v>30.624714314471422</v>
      </c>
      <c r="D36" s="2">
        <f>IF(D20&lt;0.666666,15.87+(1.87/D20^2)+8.6*D20^2,23.9)</f>
        <v>23.9</v>
      </c>
      <c r="E36" s="2">
        <f t="shared" ref="E36:J36" si="14">IF(E20&lt;0.666666,15.87+(1.87/E20^2)+8.6*E20^2,23.9)</f>
        <v>55.928733051171086</v>
      </c>
      <c r="F36" s="2">
        <f t="shared" si="14"/>
        <v>23.9</v>
      </c>
      <c r="G36" s="2">
        <f t="shared" si="14"/>
        <v>55.505852554070287</v>
      </c>
      <c r="H36" s="2" t="e">
        <f t="shared" si="14"/>
        <v>#DIV/0!</v>
      </c>
      <c r="I36" s="2" t="e">
        <f t="shared" si="14"/>
        <v>#DIV/0!</v>
      </c>
      <c r="J36" s="2" t="e">
        <f t="shared" si="14"/>
        <v>#DIV/0!</v>
      </c>
    </row>
  </sheetData>
  <sheetProtection password="CC38" sheet="1" objects="1" scenarios="1"/>
  <mergeCells count="2">
    <mergeCell ref="C3:J3"/>
    <mergeCell ref="B18:K18"/>
  </mergeCells>
  <phoneticPr fontId="43" type="noConversion"/>
  <conditionalFormatting sqref="C11:D11 I11:J11">
    <cfRule type="expression" dxfId="30" priority="8" stopIfTrue="1">
      <formula>C20&gt;=1</formula>
    </cfRule>
  </conditionalFormatting>
  <conditionalFormatting sqref="E11">
    <cfRule type="expression" dxfId="29" priority="6" stopIfTrue="1">
      <formula>E20&gt;=1</formula>
    </cfRule>
  </conditionalFormatting>
  <conditionalFormatting sqref="H11">
    <cfRule type="expression" dxfId="28" priority="3" stopIfTrue="1">
      <formula>H20&gt;=1</formula>
    </cfRule>
  </conditionalFormatting>
  <conditionalFormatting sqref="F11">
    <cfRule type="expression" dxfId="27" priority="2" stopIfTrue="1">
      <formula>F20&gt;=1</formula>
    </cfRule>
  </conditionalFormatting>
  <conditionalFormatting sqref="G11">
    <cfRule type="expression" dxfId="26" priority="1" stopIfTrue="1">
      <formula>G20&gt;=1</formula>
    </cfRule>
  </conditionalFormatting>
  <dataValidations count="1">
    <dataValidation type="list" allowBlank="1" showInputMessage="1" showErrorMessage="1" sqref="C11:J11" xr:uid="{73BB40FF-93A0-4515-978C-2B82CE22C8D4}">
      <formula1>$N$10:$N$13</formula1>
    </dataValidation>
  </dataValidations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6C76-2B27-441E-A92B-E03E89998EB1}">
  <sheetPr codeName="Sheet15"/>
  <dimension ref="A1:N36"/>
  <sheetViews>
    <sheetView zoomScale="115" zoomScaleNormal="115" workbookViewId="0">
      <selection activeCell="B2" sqref="B2:K32"/>
    </sheetView>
  </sheetViews>
  <sheetFormatPr defaultColWidth="0" defaultRowHeight="12.75" zeroHeight="1" x14ac:dyDescent="0.2"/>
  <cols>
    <col min="1" max="1" width="1" style="2" customWidth="1"/>
    <col min="2" max="11" width="12.7109375" style="2" customWidth="1"/>
    <col min="12" max="12" width="20" style="2" customWidth="1"/>
    <col min="13" max="16384" width="9.140625" style="2" hidden="1"/>
  </cols>
  <sheetData>
    <row r="1" spans="1:14" ht="7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5" customHeight="1" thickBot="1" x14ac:dyDescent="0.25">
      <c r="A2" s="1"/>
      <c r="B2" s="42"/>
      <c r="C2" s="329"/>
      <c r="D2" s="329"/>
      <c r="E2" s="329"/>
      <c r="F2" s="287" t="s">
        <v>144</v>
      </c>
      <c r="G2" s="287"/>
      <c r="H2" s="329"/>
      <c r="I2" s="329"/>
      <c r="J2" s="329"/>
      <c r="K2" s="133"/>
    </row>
    <row r="3" spans="1:14" ht="15" customHeight="1" x14ac:dyDescent="0.2">
      <c r="A3" s="1"/>
      <c r="B3" s="44"/>
      <c r="C3" s="348" t="s">
        <v>8</v>
      </c>
      <c r="D3" s="348"/>
      <c r="E3" s="348"/>
      <c r="F3" s="348"/>
      <c r="G3" s="348"/>
      <c r="H3" s="348"/>
      <c r="I3" s="348"/>
      <c r="J3" s="348"/>
      <c r="K3" s="45"/>
      <c r="L3" s="1"/>
    </row>
    <row r="4" spans="1:14" ht="15" customHeight="1" x14ac:dyDescent="0.2">
      <c r="A4" s="1"/>
      <c r="B4" s="328" t="s">
        <v>26</v>
      </c>
      <c r="C4" s="47">
        <v>1</v>
      </c>
      <c r="D4" s="47">
        <v>9</v>
      </c>
      <c r="E4" s="47"/>
      <c r="F4" s="47"/>
      <c r="G4" s="47"/>
      <c r="H4" s="47"/>
      <c r="I4" s="47"/>
      <c r="J4" s="47"/>
      <c r="K4" s="48"/>
      <c r="L4" s="1"/>
    </row>
    <row r="5" spans="1:14" ht="15" customHeight="1" x14ac:dyDescent="0.2">
      <c r="A5" s="1"/>
      <c r="B5" s="328" t="s">
        <v>43</v>
      </c>
      <c r="C5" s="49" t="s">
        <v>7</v>
      </c>
      <c r="D5" s="49" t="s">
        <v>7</v>
      </c>
      <c r="E5" s="49" t="s">
        <v>7</v>
      </c>
      <c r="F5" s="49" t="s">
        <v>7</v>
      </c>
      <c r="G5" s="49" t="s">
        <v>7</v>
      </c>
      <c r="H5" s="49" t="s">
        <v>7</v>
      </c>
      <c r="I5" s="49" t="s">
        <v>7</v>
      </c>
      <c r="J5" s="49" t="s">
        <v>7</v>
      </c>
      <c r="K5" s="48" t="s">
        <v>45</v>
      </c>
      <c r="L5" s="1"/>
    </row>
    <row r="6" spans="1:14" ht="15" customHeight="1" x14ac:dyDescent="0.2">
      <c r="A6" s="1"/>
      <c r="B6" s="297" t="s">
        <v>13</v>
      </c>
      <c r="C6" s="292">
        <v>1</v>
      </c>
      <c r="D6" s="51">
        <v>1</v>
      </c>
      <c r="E6" s="51"/>
      <c r="F6" s="51"/>
      <c r="G6" s="51"/>
      <c r="H6" s="51"/>
      <c r="I6" s="51"/>
      <c r="J6" s="51"/>
      <c r="K6" s="52" t="s">
        <v>63</v>
      </c>
      <c r="L6" s="1"/>
    </row>
    <row r="7" spans="1:14" ht="15" customHeight="1" x14ac:dyDescent="0.2">
      <c r="A7" s="1"/>
      <c r="B7" s="298" t="s">
        <v>1</v>
      </c>
      <c r="C7" s="293">
        <v>0.3</v>
      </c>
      <c r="D7" s="139">
        <v>0.3</v>
      </c>
      <c r="E7" s="139"/>
      <c r="F7" s="139"/>
      <c r="G7" s="139"/>
      <c r="H7" s="139"/>
      <c r="I7" s="139"/>
      <c r="J7" s="139"/>
      <c r="K7" s="54" t="s">
        <v>63</v>
      </c>
      <c r="L7" s="1"/>
    </row>
    <row r="8" spans="1:14" ht="15" customHeight="1" x14ac:dyDescent="0.2">
      <c r="A8" s="1"/>
      <c r="B8" s="299" t="s">
        <v>9</v>
      </c>
      <c r="C8" s="294">
        <v>36.5</v>
      </c>
      <c r="D8" s="56">
        <v>36.5</v>
      </c>
      <c r="E8" s="56"/>
      <c r="F8" s="56"/>
      <c r="G8" s="56"/>
      <c r="H8" s="56"/>
      <c r="I8" s="56"/>
      <c r="J8" s="56"/>
      <c r="K8" s="57" t="s">
        <v>64</v>
      </c>
      <c r="L8" s="1"/>
    </row>
    <row r="9" spans="1:14" ht="15" customHeight="1" x14ac:dyDescent="0.2">
      <c r="A9" s="1"/>
      <c r="B9" s="299" t="s">
        <v>2</v>
      </c>
      <c r="C9" s="295">
        <v>0.95</v>
      </c>
      <c r="D9" s="58">
        <v>0.95</v>
      </c>
      <c r="E9" s="58"/>
      <c r="F9" s="58"/>
      <c r="G9" s="58"/>
      <c r="H9" s="58"/>
      <c r="I9" s="58"/>
      <c r="J9" s="58"/>
      <c r="K9" s="57" t="s">
        <v>65</v>
      </c>
      <c r="L9" s="1"/>
      <c r="N9" s="236" t="s">
        <v>112</v>
      </c>
    </row>
    <row r="10" spans="1:14" ht="15" customHeight="1" x14ac:dyDescent="0.2">
      <c r="A10" s="1"/>
      <c r="B10" s="299" t="s">
        <v>3</v>
      </c>
      <c r="C10" s="295">
        <v>4.82</v>
      </c>
      <c r="D10" s="58">
        <v>4.82</v>
      </c>
      <c r="E10" s="58"/>
      <c r="F10" s="58"/>
      <c r="G10" s="58"/>
      <c r="H10" s="58"/>
      <c r="I10" s="58"/>
      <c r="J10" s="58"/>
      <c r="K10" s="57" t="s">
        <v>65</v>
      </c>
      <c r="L10" s="1"/>
      <c r="N10" s="2" t="s">
        <v>113</v>
      </c>
    </row>
    <row r="11" spans="1:14" ht="15" customHeight="1" x14ac:dyDescent="0.2">
      <c r="A11" s="1"/>
      <c r="B11" s="300" t="s">
        <v>44</v>
      </c>
      <c r="C11" s="296" t="s">
        <v>113</v>
      </c>
      <c r="D11" s="60" t="s">
        <v>113</v>
      </c>
      <c r="E11" s="60"/>
      <c r="F11" s="60"/>
      <c r="G11" s="60"/>
      <c r="H11" s="60"/>
      <c r="I11" s="60"/>
      <c r="J11" s="60"/>
      <c r="K11" s="61" t="s">
        <v>63</v>
      </c>
      <c r="L11" s="1"/>
      <c r="N11" s="2" t="s">
        <v>114</v>
      </c>
    </row>
    <row r="12" spans="1:14" ht="15" customHeight="1" x14ac:dyDescent="0.2">
      <c r="A12" s="1"/>
      <c r="B12" s="298" t="s">
        <v>152</v>
      </c>
      <c r="C12" s="237">
        <v>-153.41</v>
      </c>
      <c r="D12" s="62">
        <v>-155.47</v>
      </c>
      <c r="E12" s="62"/>
      <c r="F12" s="62"/>
      <c r="G12" s="62"/>
      <c r="H12" s="62"/>
      <c r="I12" s="62"/>
      <c r="J12" s="62"/>
      <c r="K12" s="54" t="s">
        <v>66</v>
      </c>
      <c r="L12" s="1"/>
      <c r="N12" s="2" t="s">
        <v>115</v>
      </c>
    </row>
    <row r="13" spans="1:14" ht="15" customHeight="1" x14ac:dyDescent="0.2">
      <c r="A13" s="1"/>
      <c r="B13" s="298" t="s">
        <v>153</v>
      </c>
      <c r="C13" s="237">
        <v>-2.65</v>
      </c>
      <c r="D13" s="62">
        <v>-2.4500000000000002</v>
      </c>
      <c r="E13" s="62"/>
      <c r="F13" s="62"/>
      <c r="G13" s="62"/>
      <c r="H13" s="62"/>
      <c r="I13" s="62"/>
      <c r="J13" s="62"/>
      <c r="K13" s="54" t="s">
        <v>66</v>
      </c>
      <c r="L13" s="1"/>
      <c r="N13" s="2" t="s">
        <v>116</v>
      </c>
    </row>
    <row r="14" spans="1:14" ht="15" customHeight="1" x14ac:dyDescent="0.2">
      <c r="A14" s="1"/>
      <c r="B14" s="301" t="s">
        <v>154</v>
      </c>
      <c r="C14" s="237">
        <v>4.42</v>
      </c>
      <c r="D14" s="237">
        <v>3.32</v>
      </c>
      <c r="E14" s="237"/>
      <c r="F14" s="237"/>
      <c r="G14" s="237"/>
      <c r="H14" s="237"/>
      <c r="I14" s="237"/>
      <c r="J14" s="237"/>
      <c r="K14" s="61" t="s">
        <v>148</v>
      </c>
      <c r="L14" s="1"/>
    </row>
    <row r="15" spans="1:14" ht="15" customHeight="1" x14ac:dyDescent="0.2">
      <c r="A15" s="1"/>
      <c r="B15" s="302" t="s">
        <v>36</v>
      </c>
      <c r="C15" s="63">
        <v>355</v>
      </c>
      <c r="D15" s="63">
        <v>355</v>
      </c>
      <c r="E15" s="63"/>
      <c r="F15" s="63"/>
      <c r="G15" s="63"/>
      <c r="H15" s="63"/>
      <c r="I15" s="63"/>
      <c r="J15" s="63"/>
      <c r="K15" s="135" t="s">
        <v>66</v>
      </c>
      <c r="L15" s="1"/>
    </row>
    <row r="16" spans="1:14" ht="15" customHeight="1" x14ac:dyDescent="0.2">
      <c r="A16" s="1"/>
      <c r="B16" s="64" t="s">
        <v>37</v>
      </c>
      <c r="C16" s="237">
        <v>1.02</v>
      </c>
      <c r="D16" s="313">
        <v>1.02</v>
      </c>
      <c r="E16" s="237"/>
      <c r="F16" s="237"/>
      <c r="G16" s="237"/>
      <c r="H16" s="237"/>
      <c r="I16" s="237"/>
      <c r="J16" s="237"/>
      <c r="K16" s="54" t="s">
        <v>63</v>
      </c>
      <c r="L16" s="1"/>
    </row>
    <row r="17" spans="1:12" ht="15" customHeight="1" x14ac:dyDescent="0.2">
      <c r="A17" s="1"/>
      <c r="B17" s="65" t="s">
        <v>38</v>
      </c>
      <c r="C17" s="238">
        <v>1.1000000000000001</v>
      </c>
      <c r="D17" s="314">
        <v>1.1000000000000001</v>
      </c>
      <c r="E17" s="238"/>
      <c r="F17" s="238"/>
      <c r="G17" s="238"/>
      <c r="H17" s="238"/>
      <c r="I17" s="238"/>
      <c r="J17" s="238"/>
      <c r="K17" s="66" t="s">
        <v>63</v>
      </c>
      <c r="L17" s="1"/>
    </row>
    <row r="18" spans="1:12" ht="15" customHeight="1" x14ac:dyDescent="0.2">
      <c r="A18" s="1"/>
      <c r="B18" s="345" t="s">
        <v>19</v>
      </c>
      <c r="C18" s="346"/>
      <c r="D18" s="346"/>
      <c r="E18" s="346"/>
      <c r="F18" s="346"/>
      <c r="G18" s="346"/>
      <c r="H18" s="346"/>
      <c r="I18" s="346"/>
      <c r="J18" s="346"/>
      <c r="K18" s="347"/>
      <c r="L18" s="3"/>
    </row>
    <row r="19" spans="1:12" ht="15" customHeight="1" x14ac:dyDescent="0.2">
      <c r="A19" s="1"/>
      <c r="B19" s="50" t="s">
        <v>0</v>
      </c>
      <c r="C19" s="67">
        <f>IF(C6=1,206000,IF(C6=2,70000,IF(C6=3,195000,"invalid input")))</f>
        <v>206000</v>
      </c>
      <c r="D19" s="67">
        <f t="shared" ref="D19:J19" si="0">IF(D6=1,206000,IF(D6=2,70000,IF(D6=3,195000,"invalid input")))</f>
        <v>206000</v>
      </c>
      <c r="E19" s="67" t="str">
        <f t="shared" si="0"/>
        <v>invalid input</v>
      </c>
      <c r="F19" s="67" t="str">
        <f t="shared" si="0"/>
        <v>invalid input</v>
      </c>
      <c r="G19" s="67" t="str">
        <f t="shared" si="0"/>
        <v>invalid input</v>
      </c>
      <c r="H19" s="67" t="str">
        <f t="shared" si="0"/>
        <v>invalid input</v>
      </c>
      <c r="I19" s="67" t="str">
        <f t="shared" si="0"/>
        <v>invalid input</v>
      </c>
      <c r="J19" s="67" t="str">
        <f t="shared" si="0"/>
        <v>invalid input</v>
      </c>
      <c r="K19" s="68" t="s">
        <v>66</v>
      </c>
      <c r="L19" s="1"/>
    </row>
    <row r="20" spans="1:12" ht="15" customHeight="1" x14ac:dyDescent="0.2">
      <c r="A20" s="1"/>
      <c r="B20" s="53" t="s">
        <v>2</v>
      </c>
      <c r="C20" s="69">
        <f>C9/C10</f>
        <v>0.19709543568464727</v>
      </c>
      <c r="D20" s="69">
        <f t="shared" ref="D20:J20" si="1">D9/D10</f>
        <v>0.19709543568464727</v>
      </c>
      <c r="E20" s="69" t="e">
        <f t="shared" si="1"/>
        <v>#DIV/0!</v>
      </c>
      <c r="F20" s="69" t="e">
        <f t="shared" si="1"/>
        <v>#DIV/0!</v>
      </c>
      <c r="G20" s="69" t="e">
        <f t="shared" si="1"/>
        <v>#DIV/0!</v>
      </c>
      <c r="H20" s="69" t="e">
        <f t="shared" si="1"/>
        <v>#DIV/0!</v>
      </c>
      <c r="I20" s="69" t="e">
        <f t="shared" si="1"/>
        <v>#DIV/0!</v>
      </c>
      <c r="J20" s="69" t="e">
        <f t="shared" si="1"/>
        <v>#DIV/0!</v>
      </c>
      <c r="K20" s="70" t="s">
        <v>63</v>
      </c>
      <c r="L20" s="1"/>
    </row>
    <row r="21" spans="1:12" ht="15" customHeight="1" x14ac:dyDescent="0.2">
      <c r="A21" s="1"/>
      <c r="B21" s="53" t="s">
        <v>5</v>
      </c>
      <c r="C21" s="275">
        <v>1</v>
      </c>
      <c r="D21" s="69">
        <v>1</v>
      </c>
      <c r="E21" s="69">
        <v>1</v>
      </c>
      <c r="F21" s="69">
        <v>1</v>
      </c>
      <c r="G21" s="69">
        <v>1</v>
      </c>
      <c r="H21" s="69">
        <v>1</v>
      </c>
      <c r="I21" s="69">
        <v>1</v>
      </c>
      <c r="J21" s="69">
        <v>1</v>
      </c>
      <c r="K21" s="70" t="s">
        <v>63</v>
      </c>
      <c r="L21" s="1"/>
    </row>
    <row r="22" spans="1:12" ht="15" customHeight="1" x14ac:dyDescent="0.2">
      <c r="A22" s="1"/>
      <c r="B22" s="55" t="s">
        <v>39</v>
      </c>
      <c r="C22" s="71">
        <f>IF(C21&lt;-1,IF(C20*(1-C21)/2&gt;=2/3,23.9*((1-C21)/2)^2,(15.87+(1.87/(C20*(1-C21)/2)^2)+8.6*(C20*(1-C21)/2)^2)*((1-C21)/2)^2),IF(C21&lt;0,(1+C21)*C35-C21*C36+10*C21*(1+C21),IF(C21&lt;=1,IF(C20&lt;1,(2.1/(C21+1.1))*(C20+1/C20)^2,8.4/(C21+1.1)),"invalid input")))</f>
        <v>27.781118078911774</v>
      </c>
      <c r="D22" s="71">
        <f>IF(D21&lt;-1,IF(D20*(1-D21)/2&gt;=2/3,23.9*((1-D21)/2)^2,(15.87+(1.87/(D20*(1-D21)/2)^2)+8.6*(D20*(1-D21)/2)^2)*((1-D21)/2)^2),IF(D21&lt;0,(1+D21)*D35-D21*D36+10*D21*(1+D21),IF(D21&lt;=1,IF(D20&lt;1,(2.1/(D21+1.1))*(D20+1/D20)^2,8.4/(D21+1.1)),"invalid input")))</f>
        <v>27.781118078911774</v>
      </c>
      <c r="E22" s="71" t="e">
        <f t="shared" ref="E22:J22" si="2">IF(E21&lt;-1,IF(E20*(1-E21)/2&gt;=2/3,23.9*((1-E21)/2)^2,(15.87+(1.87/(E20*(1-E21)/2)^2)+8.6*(E20*(1-E21)/2)^2)*((1-E21)/2)^2),IF(E21&lt;0,(1+E21)*E35-E21*E36+10*E21*(1+E21),IF(E21&lt;=1,IF(E20&lt;1,(2.1/(E21+1.1))*(E20+1/E20)^2,8.4/(E21+1.1)),"invalid input")))</f>
        <v>#DIV/0!</v>
      </c>
      <c r="F22" s="71" t="e">
        <f t="shared" si="2"/>
        <v>#DIV/0!</v>
      </c>
      <c r="G22" s="71" t="e">
        <f t="shared" si="2"/>
        <v>#DIV/0!</v>
      </c>
      <c r="H22" s="71" t="e">
        <f t="shared" si="2"/>
        <v>#DIV/0!</v>
      </c>
      <c r="I22" s="71" t="e">
        <f t="shared" si="2"/>
        <v>#DIV/0!</v>
      </c>
      <c r="J22" s="71" t="e">
        <f t="shared" si="2"/>
        <v>#DIV/0!</v>
      </c>
      <c r="K22" s="72" t="s">
        <v>63</v>
      </c>
      <c r="L22" s="1"/>
    </row>
    <row r="23" spans="1:12" ht="15" customHeight="1" x14ac:dyDescent="0.2">
      <c r="A23" s="1"/>
      <c r="B23" s="59" t="s">
        <v>149</v>
      </c>
      <c r="C23" s="71">
        <f>IF(C20&gt;1,5.34+4/(C20^2),5.34/(C20^2)+4)</f>
        <v>141.46372963988924</v>
      </c>
      <c r="D23" s="71">
        <f t="shared" ref="D23:J23" si="3">IF(D20&gt;1,5.34+4/(D20^2),5.34/(D20^2)+4)</f>
        <v>141.46372963988924</v>
      </c>
      <c r="E23" s="71" t="e">
        <f t="shared" si="3"/>
        <v>#DIV/0!</v>
      </c>
      <c r="F23" s="71" t="e">
        <f t="shared" si="3"/>
        <v>#DIV/0!</v>
      </c>
      <c r="G23" s="71" t="e">
        <f t="shared" si="3"/>
        <v>#DIV/0!</v>
      </c>
      <c r="H23" s="71" t="e">
        <f t="shared" si="3"/>
        <v>#DIV/0!</v>
      </c>
      <c r="I23" s="71" t="e">
        <f t="shared" si="3"/>
        <v>#DIV/0!</v>
      </c>
      <c r="J23" s="71" t="e">
        <f t="shared" si="3"/>
        <v>#DIV/0!</v>
      </c>
      <c r="K23" s="289" t="s">
        <v>63</v>
      </c>
      <c r="L23" s="1"/>
    </row>
    <row r="24" spans="1:12" ht="15" customHeight="1" x14ac:dyDescent="0.2">
      <c r="A24" s="1"/>
      <c r="B24" s="288" t="s">
        <v>146</v>
      </c>
      <c r="C24" s="71">
        <f>MAX(1.25,1000*C9/C8*SQRT(C15/C19))</f>
        <v>1.25</v>
      </c>
      <c r="D24" s="71">
        <f t="shared" ref="D24:J24" si="4">MAX(1.25,1000*D9/D8*SQRT(D15/D19))</f>
        <v>1.25</v>
      </c>
      <c r="E24" s="71" t="e">
        <f t="shared" si="4"/>
        <v>#DIV/0!</v>
      </c>
      <c r="F24" s="71" t="e">
        <f t="shared" si="4"/>
        <v>#DIV/0!</v>
      </c>
      <c r="G24" s="71" t="e">
        <f t="shared" si="4"/>
        <v>#DIV/0!</v>
      </c>
      <c r="H24" s="71" t="e">
        <f t="shared" si="4"/>
        <v>#DIV/0!</v>
      </c>
      <c r="I24" s="71" t="e">
        <f t="shared" si="4"/>
        <v>#DIV/0!</v>
      </c>
      <c r="J24" s="71" t="e">
        <f t="shared" si="4"/>
        <v>#DIV/0!</v>
      </c>
      <c r="K24" s="289" t="s">
        <v>63</v>
      </c>
      <c r="L24" s="1"/>
    </row>
    <row r="25" spans="1:12" ht="15" customHeight="1" x14ac:dyDescent="0.2">
      <c r="A25" s="1"/>
      <c r="B25" s="65" t="s">
        <v>4</v>
      </c>
      <c r="C25" s="73">
        <f>IF(C20&gt;=1,1,IF(C11=$N10,1.05,IF(C11=$N11,1.1,IF(C11=$N12,1.21,IF(C11=$N13,1.3,"invalid input")))))</f>
        <v>1.05</v>
      </c>
      <c r="D25" s="73">
        <f t="shared" ref="D25:J25" si="5">IF(D20&gt;=1,1,IF(D11=$N10,1.05,IF(D11=$N11,1.1,IF(D11=$N12,1.21,IF(D11=$N13,1.3,"invalid input")))))</f>
        <v>1.05</v>
      </c>
      <c r="E25" s="73" t="e">
        <f t="shared" si="5"/>
        <v>#DIV/0!</v>
      </c>
      <c r="F25" s="73" t="e">
        <f t="shared" si="5"/>
        <v>#DIV/0!</v>
      </c>
      <c r="G25" s="73" t="e">
        <f t="shared" si="5"/>
        <v>#DIV/0!</v>
      </c>
      <c r="H25" s="73" t="e">
        <f t="shared" si="5"/>
        <v>#DIV/0!</v>
      </c>
      <c r="I25" s="73" t="e">
        <f t="shared" si="5"/>
        <v>#DIV/0!</v>
      </c>
      <c r="J25" s="73" t="e">
        <f t="shared" si="5"/>
        <v>#DIV/0!</v>
      </c>
      <c r="K25" s="74" t="s">
        <v>63</v>
      </c>
      <c r="L25" s="1"/>
    </row>
    <row r="26" spans="1:12" ht="15" customHeight="1" x14ac:dyDescent="0.2">
      <c r="A26" s="1"/>
      <c r="B26" s="75" t="s">
        <v>40</v>
      </c>
      <c r="C26" s="76">
        <f>((((PI())^2)*C19)/(12*(1-C7^2))*(C8/C10)^2)*C22*C25/1000000</f>
        <v>311.44043640432545</v>
      </c>
      <c r="D26" s="76">
        <f t="shared" ref="D26:J26" si="6">((((PI())^2)*D19)/(12*(1-D7^2))*(D8/D10)^2)*D22*D25/1000000</f>
        <v>311.44043640432545</v>
      </c>
      <c r="E26" s="76" t="e">
        <f t="shared" si="6"/>
        <v>#VALUE!</v>
      </c>
      <c r="F26" s="76" t="e">
        <f t="shared" si="6"/>
        <v>#VALUE!</v>
      </c>
      <c r="G26" s="76" t="e">
        <f t="shared" si="6"/>
        <v>#VALUE!</v>
      </c>
      <c r="H26" s="76" t="e">
        <f t="shared" si="6"/>
        <v>#VALUE!</v>
      </c>
      <c r="I26" s="76" t="e">
        <f t="shared" si="6"/>
        <v>#VALUE!</v>
      </c>
      <c r="J26" s="76" t="e">
        <f t="shared" si="6"/>
        <v>#VALUE!</v>
      </c>
      <c r="K26" s="77" t="s">
        <v>66</v>
      </c>
      <c r="L26" s="1"/>
    </row>
    <row r="27" spans="1:12" ht="15" customHeight="1" x14ac:dyDescent="0.2">
      <c r="A27" s="1"/>
      <c r="B27" s="75" t="s">
        <v>145</v>
      </c>
      <c r="C27" s="273">
        <f>IF(C15/2&gt;=C26,C26,C15*(1-C15/4/C26))</f>
        <v>253.83699636518224</v>
      </c>
      <c r="D27" s="76">
        <f t="shared" ref="D27:J27" si="7">IF(D15/2&gt;=D26,D26,D15*(1-D15/4/D26))</f>
        <v>253.83699636518224</v>
      </c>
      <c r="E27" s="76" t="e">
        <f t="shared" si="7"/>
        <v>#VALUE!</v>
      </c>
      <c r="F27" s="76" t="e">
        <f t="shared" si="7"/>
        <v>#VALUE!</v>
      </c>
      <c r="G27" s="76" t="e">
        <f t="shared" si="7"/>
        <v>#VALUE!</v>
      </c>
      <c r="H27" s="76" t="e">
        <f t="shared" si="7"/>
        <v>#VALUE!</v>
      </c>
      <c r="I27" s="76" t="e">
        <f t="shared" si="7"/>
        <v>#VALUE!</v>
      </c>
      <c r="J27" s="76" t="e">
        <f t="shared" si="7"/>
        <v>#VALUE!</v>
      </c>
      <c r="K27" s="77" t="s">
        <v>66</v>
      </c>
      <c r="L27" s="1"/>
    </row>
    <row r="28" spans="1:12" ht="15" customHeight="1" x14ac:dyDescent="0.2">
      <c r="A28" s="1"/>
      <c r="B28" s="75" t="s">
        <v>147</v>
      </c>
      <c r="C28" s="273">
        <f>((2.25/C24)-(1.25/(C24^2)))*C15</f>
        <v>355</v>
      </c>
      <c r="D28" s="273">
        <f t="shared" ref="D28:J28" si="8">((2.25/D24)-(1.25/D24^2))*D15</f>
        <v>355</v>
      </c>
      <c r="E28" s="273" t="e">
        <f t="shared" si="8"/>
        <v>#DIV/0!</v>
      </c>
      <c r="F28" s="273" t="e">
        <f t="shared" si="8"/>
        <v>#DIV/0!</v>
      </c>
      <c r="G28" s="273" t="e">
        <f t="shared" si="8"/>
        <v>#DIV/0!</v>
      </c>
      <c r="H28" s="273" t="e">
        <f t="shared" si="8"/>
        <v>#DIV/0!</v>
      </c>
      <c r="I28" s="273" t="e">
        <f t="shared" si="8"/>
        <v>#DIV/0!</v>
      </c>
      <c r="J28" s="273" t="e">
        <f t="shared" si="8"/>
        <v>#DIV/0!</v>
      </c>
      <c r="K28" s="290" t="s">
        <v>148</v>
      </c>
      <c r="L28" s="1"/>
    </row>
    <row r="29" spans="1:12" ht="15" customHeight="1" x14ac:dyDescent="0.2">
      <c r="A29" s="1"/>
      <c r="B29" s="75" t="s">
        <v>150</v>
      </c>
      <c r="C29" s="273">
        <f>((PI()^2*C19)/(12*(1-C7^2)))*(C8/C10)^2*C23*0.000001</f>
        <v>1510.3621157803923</v>
      </c>
      <c r="D29" s="273">
        <f t="shared" ref="D29:J29" si="9">((PI()^2*D19)/(12*(1-D7^2)))*(D8/D10)^2*D23*0.000001</f>
        <v>1510.3621157803923</v>
      </c>
      <c r="E29" s="273" t="e">
        <f t="shared" si="9"/>
        <v>#VALUE!</v>
      </c>
      <c r="F29" s="273" t="e">
        <f t="shared" si="9"/>
        <v>#VALUE!</v>
      </c>
      <c r="G29" s="273" t="e">
        <f t="shared" si="9"/>
        <v>#VALUE!</v>
      </c>
      <c r="H29" s="273" t="e">
        <f t="shared" si="9"/>
        <v>#VALUE!</v>
      </c>
      <c r="I29" s="273" t="e">
        <f t="shared" si="9"/>
        <v>#VALUE!</v>
      </c>
      <c r="J29" s="273" t="e">
        <f t="shared" si="9"/>
        <v>#VALUE!</v>
      </c>
      <c r="K29" s="290" t="s">
        <v>148</v>
      </c>
      <c r="L29" s="1"/>
    </row>
    <row r="30" spans="1:12" ht="15" customHeight="1" x14ac:dyDescent="0.2">
      <c r="A30" s="1"/>
      <c r="B30" s="291" t="s">
        <v>151</v>
      </c>
      <c r="C30" s="273">
        <f>IF(C29&gt;C15/(2*SQRT(3)),C15/SQRT(3)*(1-(C15/(4*SQRT(3)*C29))),C29)</f>
        <v>198.00599098356636</v>
      </c>
      <c r="D30" s="273">
        <f t="shared" ref="D30:J30" si="10">IF(D29&gt;D15/(2*SQRT(3)),D15/SQRT(3)*(1-(D15/(4*SQRT(3)*D29))),D29)</f>
        <v>198.00599098356636</v>
      </c>
      <c r="E30" s="273" t="e">
        <f t="shared" si="10"/>
        <v>#VALUE!</v>
      </c>
      <c r="F30" s="273" t="e">
        <f t="shared" si="10"/>
        <v>#VALUE!</v>
      </c>
      <c r="G30" s="273" t="e">
        <f t="shared" si="10"/>
        <v>#VALUE!</v>
      </c>
      <c r="H30" s="273" t="e">
        <f t="shared" si="10"/>
        <v>#VALUE!</v>
      </c>
      <c r="I30" s="273" t="e">
        <f t="shared" si="10"/>
        <v>#VALUE!</v>
      </c>
      <c r="J30" s="273" t="e">
        <f t="shared" si="10"/>
        <v>#VALUE!</v>
      </c>
      <c r="K30" s="290" t="s">
        <v>148</v>
      </c>
      <c r="L30" s="1"/>
    </row>
    <row r="31" spans="1:12" ht="15" customHeight="1" x14ac:dyDescent="0.2">
      <c r="A31" s="1"/>
      <c r="B31" s="75" t="s">
        <v>155</v>
      </c>
      <c r="C31" s="76">
        <f>ABS(C16*C17*C12/C28)^1.9+ABS(C16*C17*C13/C27)^1.9+(C16*C17*C14/C30)^1.9</f>
        <v>0.25386134624607054</v>
      </c>
      <c r="D31" s="76">
        <f t="shared" ref="D31:J31" si="11">ABS(D16*D17*D12/D28)^1.9+ABS(D16*D17*D13/D27)^1.9+(D16*D17*D14/D30)^1.9</f>
        <v>0.25993848280879017</v>
      </c>
      <c r="E31" s="76" t="e">
        <f t="shared" si="11"/>
        <v>#DIV/0!</v>
      </c>
      <c r="F31" s="76" t="e">
        <f t="shared" si="11"/>
        <v>#DIV/0!</v>
      </c>
      <c r="G31" s="76" t="e">
        <f t="shared" si="11"/>
        <v>#DIV/0!</v>
      </c>
      <c r="H31" s="76" t="e">
        <f t="shared" si="11"/>
        <v>#DIV/0!</v>
      </c>
      <c r="I31" s="76" t="e">
        <f t="shared" si="11"/>
        <v>#DIV/0!</v>
      </c>
      <c r="J31" s="76" t="e">
        <f t="shared" si="11"/>
        <v>#DIV/0!</v>
      </c>
      <c r="K31" s="77" t="s">
        <v>66</v>
      </c>
      <c r="L31" s="1"/>
    </row>
    <row r="32" spans="1:12" ht="15" customHeight="1" thickBot="1" x14ac:dyDescent="0.25">
      <c r="A32" s="1"/>
      <c r="B32" s="78"/>
      <c r="C32" s="79" t="str">
        <f>IF(AND(C12&gt;=0,C13&gt;=0),"No compr.!",IF(C31&gt;1,"buckling","No buckling"))</f>
        <v>No buckling</v>
      </c>
      <c r="D32" s="79" t="str">
        <f t="shared" ref="D32:J32" si="12">IF(AND(D12&gt;=0,D13&gt;=0),"No compr.!",IF(D31&gt;1,"buckling","No buckling"))</f>
        <v>No buckling</v>
      </c>
      <c r="E32" s="79" t="str">
        <f t="shared" si="12"/>
        <v>No compr.!</v>
      </c>
      <c r="F32" s="79" t="str">
        <f t="shared" si="12"/>
        <v>No compr.!</v>
      </c>
      <c r="G32" s="79" t="str">
        <f t="shared" si="12"/>
        <v>No compr.!</v>
      </c>
      <c r="H32" s="79" t="str">
        <f t="shared" si="12"/>
        <v>No compr.!</v>
      </c>
      <c r="I32" s="79" t="str">
        <f t="shared" si="12"/>
        <v>No compr.!</v>
      </c>
      <c r="J32" s="79" t="str">
        <f t="shared" si="12"/>
        <v>No compr.!</v>
      </c>
      <c r="K32" s="80"/>
      <c r="L32" s="1"/>
    </row>
    <row r="33" spans="1:12" ht="48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idden="1" x14ac:dyDescent="0.2"/>
    <row r="35" spans="1:12" hidden="1" x14ac:dyDescent="0.2">
      <c r="B35" s="2" t="s">
        <v>11</v>
      </c>
      <c r="C35" s="2">
        <f>IF(C20&lt;1,1.909*(C20+1/C20)^2,7.636)</f>
        <v>53.034154412642579</v>
      </c>
      <c r="D35" s="2">
        <f>IF(D20&lt;1,1.909*(D20+1/D20)^2,7.636)</f>
        <v>53.034154412642579</v>
      </c>
      <c r="E35" s="2" t="e">
        <f t="shared" ref="E35:J35" si="13">IF(E20&lt;1,1.909*(E20+1/E20)^2,7.636)</f>
        <v>#DIV/0!</v>
      </c>
      <c r="F35" s="2" t="e">
        <f t="shared" si="13"/>
        <v>#DIV/0!</v>
      </c>
      <c r="G35" s="2" t="e">
        <f t="shared" si="13"/>
        <v>#DIV/0!</v>
      </c>
      <c r="H35" s="2" t="e">
        <f t="shared" si="13"/>
        <v>#DIV/0!</v>
      </c>
      <c r="I35" s="2" t="e">
        <f t="shared" si="13"/>
        <v>#DIV/0!</v>
      </c>
      <c r="J35" s="2" t="e">
        <f t="shared" si="13"/>
        <v>#DIV/0!</v>
      </c>
    </row>
    <row r="36" spans="1:12" hidden="1" x14ac:dyDescent="0.2">
      <c r="B36" s="2" t="s">
        <v>12</v>
      </c>
      <c r="C36" s="2">
        <f>IF(C20&lt;0.666666,15.87+(1.87/C20^2)+8.6*C20^2,23.9)</f>
        <v>64.342128498031784</v>
      </c>
      <c r="D36" s="2">
        <f>IF(D20&lt;0.666666,15.87+(1.87/D20^2)+8.6*D20^2,23.9)</f>
        <v>64.342128498031784</v>
      </c>
      <c r="E36" s="2" t="e">
        <f t="shared" ref="E36:J36" si="14">IF(E20&lt;0.666666,15.87+(1.87/E20^2)+8.6*E20^2,23.9)</f>
        <v>#DIV/0!</v>
      </c>
      <c r="F36" s="2" t="e">
        <f t="shared" si="14"/>
        <v>#DIV/0!</v>
      </c>
      <c r="G36" s="2" t="e">
        <f t="shared" si="14"/>
        <v>#DIV/0!</v>
      </c>
      <c r="H36" s="2" t="e">
        <f t="shared" si="14"/>
        <v>#DIV/0!</v>
      </c>
      <c r="I36" s="2" t="e">
        <f t="shared" si="14"/>
        <v>#DIV/0!</v>
      </c>
      <c r="J36" s="2" t="e">
        <f t="shared" si="14"/>
        <v>#DIV/0!</v>
      </c>
    </row>
  </sheetData>
  <sheetProtection password="CC38" sheet="1" objects="1" scenarios="1"/>
  <mergeCells count="2">
    <mergeCell ref="C3:J3"/>
    <mergeCell ref="B18:K18"/>
  </mergeCells>
  <phoneticPr fontId="43" type="noConversion"/>
  <conditionalFormatting sqref="C11:F11 H11:J11">
    <cfRule type="expression" dxfId="25" priority="2" stopIfTrue="1">
      <formula>C20&gt;=1</formula>
    </cfRule>
  </conditionalFormatting>
  <conditionalFormatting sqref="G11">
    <cfRule type="expression" dxfId="24" priority="1" stopIfTrue="1">
      <formula>G20&gt;=1</formula>
    </cfRule>
  </conditionalFormatting>
  <dataValidations count="1">
    <dataValidation type="list" allowBlank="1" showInputMessage="1" showErrorMessage="1" sqref="C11:J11" xr:uid="{8E08B19C-573C-41CB-BC88-8E7766ECC1C1}">
      <formula1>$N$10:$N$13</formula1>
    </dataValidation>
  </dataValidations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0DC8-38E5-49C3-96D3-89846B497B17}">
  <sheetPr codeName="Sheet16"/>
  <dimension ref="A1:N36"/>
  <sheetViews>
    <sheetView tabSelected="1" zoomScale="115" zoomScaleNormal="115" workbookViewId="0">
      <selection activeCell="C26" sqref="C26"/>
    </sheetView>
  </sheetViews>
  <sheetFormatPr defaultColWidth="0" defaultRowHeight="12.75" zeroHeight="1" x14ac:dyDescent="0.2"/>
  <cols>
    <col min="1" max="1" width="1" style="2" customWidth="1"/>
    <col min="2" max="11" width="12.7109375" style="2" customWidth="1"/>
    <col min="12" max="12" width="20" style="2" customWidth="1"/>
    <col min="13" max="16384" width="9.140625" style="2" hidden="1"/>
  </cols>
  <sheetData>
    <row r="1" spans="1:14" ht="7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5" customHeight="1" thickBot="1" x14ac:dyDescent="0.25">
      <c r="A2" s="1"/>
      <c r="B2" s="42"/>
      <c r="C2" s="329"/>
      <c r="D2" s="329"/>
      <c r="E2" s="329"/>
      <c r="F2" s="287" t="s">
        <v>144</v>
      </c>
      <c r="G2" s="287"/>
      <c r="H2" s="329"/>
      <c r="I2" s="329"/>
      <c r="J2" s="329"/>
      <c r="K2" s="133"/>
    </row>
    <row r="3" spans="1:14" ht="15" customHeight="1" x14ac:dyDescent="0.2">
      <c r="A3" s="1"/>
      <c r="B3" s="44"/>
      <c r="C3" s="348" t="s">
        <v>8</v>
      </c>
      <c r="D3" s="348"/>
      <c r="E3" s="348"/>
      <c r="F3" s="348"/>
      <c r="G3" s="348"/>
      <c r="H3" s="348"/>
      <c r="I3" s="348"/>
      <c r="J3" s="348"/>
      <c r="K3" s="45"/>
      <c r="L3" s="1"/>
    </row>
    <row r="4" spans="1:14" ht="15" customHeight="1" x14ac:dyDescent="0.2">
      <c r="A4" s="1"/>
      <c r="B4" s="328" t="s">
        <v>26</v>
      </c>
      <c r="C4" s="47">
        <v>1</v>
      </c>
      <c r="D4" s="47">
        <v>20</v>
      </c>
      <c r="E4" s="47">
        <v>23</v>
      </c>
      <c r="F4" s="47" t="s">
        <v>171</v>
      </c>
      <c r="G4" s="47">
        <v>26</v>
      </c>
      <c r="H4" s="47">
        <v>27</v>
      </c>
      <c r="I4" s="47" t="s">
        <v>172</v>
      </c>
      <c r="J4" s="47">
        <v>42</v>
      </c>
      <c r="K4" s="48"/>
      <c r="L4" s="1"/>
    </row>
    <row r="5" spans="1:14" ht="15" customHeight="1" x14ac:dyDescent="0.2">
      <c r="A5" s="1"/>
      <c r="B5" s="328" t="s">
        <v>43</v>
      </c>
      <c r="C5" s="49" t="s">
        <v>7</v>
      </c>
      <c r="D5" s="49" t="s">
        <v>7</v>
      </c>
      <c r="E5" s="49" t="s">
        <v>7</v>
      </c>
      <c r="F5" s="49" t="s">
        <v>7</v>
      </c>
      <c r="G5" s="49" t="s">
        <v>7</v>
      </c>
      <c r="H5" s="49" t="s">
        <v>7</v>
      </c>
      <c r="I5" s="49" t="s">
        <v>7</v>
      </c>
      <c r="J5" s="49" t="s">
        <v>7</v>
      </c>
      <c r="K5" s="48" t="s">
        <v>45</v>
      </c>
      <c r="L5" s="1"/>
    </row>
    <row r="6" spans="1:14" ht="15" customHeight="1" x14ac:dyDescent="0.2">
      <c r="A6" s="1"/>
      <c r="B6" s="297" t="s">
        <v>13</v>
      </c>
      <c r="C6" s="292">
        <v>1</v>
      </c>
      <c r="D6" s="51">
        <v>1</v>
      </c>
      <c r="E6" s="51">
        <v>1</v>
      </c>
      <c r="F6" s="51">
        <v>1</v>
      </c>
      <c r="G6" s="51">
        <v>1</v>
      </c>
      <c r="H6" s="51">
        <v>1</v>
      </c>
      <c r="I6" s="51">
        <v>1</v>
      </c>
      <c r="J6" s="51">
        <v>1</v>
      </c>
      <c r="K6" s="52" t="s">
        <v>63</v>
      </c>
      <c r="L6" s="1"/>
    </row>
    <row r="7" spans="1:14" ht="15" customHeight="1" x14ac:dyDescent="0.2">
      <c r="A7" s="1"/>
      <c r="B7" s="298" t="s">
        <v>1</v>
      </c>
      <c r="C7" s="293">
        <v>0.3</v>
      </c>
      <c r="D7" s="139">
        <v>0.3</v>
      </c>
      <c r="E7" s="139">
        <v>0.3</v>
      </c>
      <c r="F7" s="139">
        <v>0.3</v>
      </c>
      <c r="G7" s="139">
        <v>0.3</v>
      </c>
      <c r="H7" s="139">
        <v>0.3</v>
      </c>
      <c r="I7" s="139">
        <v>0.3</v>
      </c>
      <c r="J7" s="139">
        <v>0.3</v>
      </c>
      <c r="K7" s="54" t="s">
        <v>63</v>
      </c>
      <c r="L7" s="1"/>
    </row>
    <row r="8" spans="1:14" ht="15" customHeight="1" x14ac:dyDescent="0.2">
      <c r="A8" s="1"/>
      <c r="B8" s="299" t="s">
        <v>9</v>
      </c>
      <c r="C8" s="294">
        <v>8.5</v>
      </c>
      <c r="D8" s="56">
        <v>8.5</v>
      </c>
      <c r="E8" s="56">
        <v>9.5</v>
      </c>
      <c r="F8" s="56">
        <v>9.5</v>
      </c>
      <c r="G8" s="56">
        <v>9.5</v>
      </c>
      <c r="H8" s="56">
        <v>9.5</v>
      </c>
      <c r="I8" s="56">
        <v>9.5</v>
      </c>
      <c r="J8" s="56">
        <v>8.5</v>
      </c>
      <c r="K8" s="57" t="s">
        <v>64</v>
      </c>
      <c r="L8" s="1"/>
    </row>
    <row r="9" spans="1:14" ht="15" customHeight="1" x14ac:dyDescent="0.2">
      <c r="A9" s="1"/>
      <c r="B9" s="299" t="s">
        <v>2</v>
      </c>
      <c r="C9" s="295">
        <v>0.625</v>
      </c>
      <c r="D9" s="58">
        <f>0.72-0.2</f>
        <v>0.52</v>
      </c>
      <c r="E9" s="58">
        <v>0.82</v>
      </c>
      <c r="F9" s="58">
        <v>0.82</v>
      </c>
      <c r="G9" s="58">
        <v>0.9</v>
      </c>
      <c r="H9" s="58">
        <v>0.9</v>
      </c>
      <c r="I9" s="58">
        <v>0.9</v>
      </c>
      <c r="J9" s="58">
        <f>0.72-0.2</f>
        <v>0.52</v>
      </c>
      <c r="K9" s="57" t="s">
        <v>65</v>
      </c>
      <c r="L9" s="1"/>
      <c r="N9" s="236" t="s">
        <v>112</v>
      </c>
    </row>
    <row r="10" spans="1:14" ht="15" customHeight="1" x14ac:dyDescent="0.2">
      <c r="A10" s="1"/>
      <c r="B10" s="299" t="s">
        <v>3</v>
      </c>
      <c r="C10" s="295">
        <v>0.8</v>
      </c>
      <c r="D10" s="332">
        <v>0.9</v>
      </c>
      <c r="E10" s="58">
        <f>3.776</f>
        <v>3.7759999999999998</v>
      </c>
      <c r="F10" s="58">
        <f>3.776/3</f>
        <v>1.2586666666666666</v>
      </c>
      <c r="G10" s="58">
        <v>3.9630000000000001</v>
      </c>
      <c r="H10" s="58">
        <f>4</f>
        <v>4</v>
      </c>
      <c r="I10" s="58">
        <f>4/3</f>
        <v>1.3333333333333333</v>
      </c>
      <c r="J10" s="332">
        <v>0.9</v>
      </c>
      <c r="K10" s="57" t="s">
        <v>65</v>
      </c>
      <c r="L10" s="1"/>
      <c r="N10" s="2" t="s">
        <v>113</v>
      </c>
    </row>
    <row r="11" spans="1:14" ht="15" customHeight="1" x14ac:dyDescent="0.2">
      <c r="A11" s="1"/>
      <c r="B11" s="300" t="s">
        <v>44</v>
      </c>
      <c r="C11" s="296" t="s">
        <v>113</v>
      </c>
      <c r="D11" s="60" t="s">
        <v>113</v>
      </c>
      <c r="E11" s="60" t="s">
        <v>115</v>
      </c>
      <c r="F11" s="60" t="s">
        <v>115</v>
      </c>
      <c r="G11" s="60" t="s">
        <v>115</v>
      </c>
      <c r="H11" s="60" t="s">
        <v>115</v>
      </c>
      <c r="I11" s="60" t="s">
        <v>115</v>
      </c>
      <c r="J11" s="60" t="s">
        <v>115</v>
      </c>
      <c r="K11" s="61" t="s">
        <v>63</v>
      </c>
      <c r="L11" s="1"/>
      <c r="N11" s="2" t="s">
        <v>114</v>
      </c>
    </row>
    <row r="12" spans="1:14" ht="15" customHeight="1" x14ac:dyDescent="0.2">
      <c r="A12" s="1"/>
      <c r="B12" s="298" t="s">
        <v>152</v>
      </c>
      <c r="C12" s="237">
        <v>-26.2</v>
      </c>
      <c r="D12" s="62">
        <v>-77.099999999999994</v>
      </c>
      <c r="E12" s="62">
        <v>-13.95</v>
      </c>
      <c r="F12" s="62">
        <v>-13.95</v>
      </c>
      <c r="G12" s="62">
        <v>-2.2200000000000002</v>
      </c>
      <c r="H12" s="62">
        <v>-2.13</v>
      </c>
      <c r="I12" s="62">
        <v>-2.13</v>
      </c>
      <c r="J12" s="62">
        <v>-29.28</v>
      </c>
      <c r="K12" s="54" t="s">
        <v>66</v>
      </c>
      <c r="L12" s="1"/>
      <c r="N12" s="2" t="s">
        <v>115</v>
      </c>
    </row>
    <row r="13" spans="1:14" ht="15" customHeight="1" x14ac:dyDescent="0.2">
      <c r="A13" s="1"/>
      <c r="B13" s="298" t="s">
        <v>153</v>
      </c>
      <c r="C13" s="237">
        <v>-45.9</v>
      </c>
      <c r="D13" s="62">
        <v>-14.61</v>
      </c>
      <c r="E13" s="62">
        <v>-43.08</v>
      </c>
      <c r="F13" s="62">
        <v>-43.08</v>
      </c>
      <c r="G13" s="62">
        <v>-23.66</v>
      </c>
      <c r="H13" s="62">
        <v>-32.799999999999997</v>
      </c>
      <c r="I13" s="62">
        <v>-32.799999999999997</v>
      </c>
      <c r="J13" s="62">
        <v>-72.569999999999993</v>
      </c>
      <c r="K13" s="54" t="s">
        <v>66</v>
      </c>
      <c r="L13" s="1"/>
      <c r="N13" s="2" t="s">
        <v>116</v>
      </c>
    </row>
    <row r="14" spans="1:14" ht="15" customHeight="1" x14ac:dyDescent="0.2">
      <c r="A14" s="1"/>
      <c r="B14" s="301" t="s">
        <v>154</v>
      </c>
      <c r="C14" s="237">
        <v>3</v>
      </c>
      <c r="D14" s="237">
        <v>15.11</v>
      </c>
      <c r="E14" s="237">
        <v>33.49</v>
      </c>
      <c r="F14" s="237">
        <v>33.49</v>
      </c>
      <c r="G14" s="237">
        <v>15.03</v>
      </c>
      <c r="H14" s="237">
        <v>15.12</v>
      </c>
      <c r="I14" s="237">
        <v>15.12</v>
      </c>
      <c r="J14" s="237">
        <v>9.36</v>
      </c>
      <c r="K14" s="61" t="s">
        <v>148</v>
      </c>
      <c r="L14" s="1"/>
    </row>
    <row r="15" spans="1:14" ht="15" customHeight="1" x14ac:dyDescent="0.2">
      <c r="A15" s="1"/>
      <c r="B15" s="302" t="s">
        <v>36</v>
      </c>
      <c r="C15" s="63">
        <v>235</v>
      </c>
      <c r="D15" s="63">
        <v>235</v>
      </c>
      <c r="E15" s="63">
        <v>235</v>
      </c>
      <c r="F15" s="63">
        <v>235</v>
      </c>
      <c r="G15" s="63">
        <v>235</v>
      </c>
      <c r="H15" s="63">
        <v>235</v>
      </c>
      <c r="I15" s="63">
        <v>235</v>
      </c>
      <c r="J15" s="63">
        <v>235</v>
      </c>
      <c r="K15" s="135" t="s">
        <v>66</v>
      </c>
      <c r="L15" s="1"/>
    </row>
    <row r="16" spans="1:14" ht="15" customHeight="1" x14ac:dyDescent="0.2">
      <c r="A16" s="1"/>
      <c r="B16" s="64" t="s">
        <v>37</v>
      </c>
      <c r="C16" s="237">
        <v>1.02</v>
      </c>
      <c r="D16" s="313">
        <v>1.02</v>
      </c>
      <c r="E16" s="313">
        <v>1.02</v>
      </c>
      <c r="F16" s="313">
        <v>1.02</v>
      </c>
      <c r="G16" s="313">
        <v>1.02</v>
      </c>
      <c r="H16" s="313">
        <v>1.02</v>
      </c>
      <c r="I16" s="313">
        <v>1.02</v>
      </c>
      <c r="J16" s="313">
        <v>1.02</v>
      </c>
      <c r="K16" s="54" t="s">
        <v>63</v>
      </c>
      <c r="L16" s="1"/>
    </row>
    <row r="17" spans="1:12" ht="15" customHeight="1" x14ac:dyDescent="0.2">
      <c r="A17" s="1"/>
      <c r="B17" s="65" t="s">
        <v>38</v>
      </c>
      <c r="C17" s="238">
        <v>1.1000000000000001</v>
      </c>
      <c r="D17" s="314">
        <v>1.1000000000000001</v>
      </c>
      <c r="E17" s="314">
        <v>1.1000000000000001</v>
      </c>
      <c r="F17" s="314">
        <v>1.1000000000000001</v>
      </c>
      <c r="G17" s="314">
        <v>1.1000000000000001</v>
      </c>
      <c r="H17" s="314">
        <v>1.1000000000000001</v>
      </c>
      <c r="I17" s="314">
        <v>1.1000000000000001</v>
      </c>
      <c r="J17" s="314">
        <v>1.1000000000000001</v>
      </c>
      <c r="K17" s="66" t="s">
        <v>63</v>
      </c>
      <c r="L17" s="1"/>
    </row>
    <row r="18" spans="1:12" ht="15" customHeight="1" x14ac:dyDescent="0.2">
      <c r="A18" s="1"/>
      <c r="B18" s="345" t="s">
        <v>19</v>
      </c>
      <c r="C18" s="346"/>
      <c r="D18" s="346"/>
      <c r="E18" s="346"/>
      <c r="F18" s="346"/>
      <c r="G18" s="346"/>
      <c r="H18" s="346"/>
      <c r="I18" s="346"/>
      <c r="J18" s="346"/>
      <c r="K18" s="347"/>
      <c r="L18" s="3"/>
    </row>
    <row r="19" spans="1:12" ht="15" customHeight="1" x14ac:dyDescent="0.2">
      <c r="A19" s="1"/>
      <c r="B19" s="50" t="s">
        <v>0</v>
      </c>
      <c r="C19" s="67">
        <f>IF(C6=1,206000,IF(C6=2,70000,IF(C6=3,195000,"invalid input")))</f>
        <v>206000</v>
      </c>
      <c r="D19" s="67">
        <f t="shared" ref="D19:J19" si="0">IF(D6=1,206000,IF(D6=2,70000,IF(D6=3,195000,"invalid input")))</f>
        <v>206000</v>
      </c>
      <c r="E19" s="67">
        <f t="shared" si="0"/>
        <v>206000</v>
      </c>
      <c r="F19" s="67">
        <f t="shared" si="0"/>
        <v>206000</v>
      </c>
      <c r="G19" s="67">
        <f t="shared" si="0"/>
        <v>206000</v>
      </c>
      <c r="H19" s="67">
        <f t="shared" si="0"/>
        <v>206000</v>
      </c>
      <c r="I19" s="67">
        <f t="shared" si="0"/>
        <v>206000</v>
      </c>
      <c r="J19" s="67">
        <f t="shared" si="0"/>
        <v>206000</v>
      </c>
      <c r="K19" s="68" t="s">
        <v>66</v>
      </c>
      <c r="L19" s="1"/>
    </row>
    <row r="20" spans="1:12" ht="15" customHeight="1" x14ac:dyDescent="0.2">
      <c r="A20" s="1"/>
      <c r="B20" s="53" t="s">
        <v>2</v>
      </c>
      <c r="C20" s="69">
        <f>C9/C10</f>
        <v>0.78125</v>
      </c>
      <c r="D20" s="69">
        <f t="shared" ref="D20:J20" si="1">D9/D10</f>
        <v>0.57777777777777783</v>
      </c>
      <c r="E20" s="69">
        <f t="shared" si="1"/>
        <v>0.21716101694915255</v>
      </c>
      <c r="F20" s="69">
        <f t="shared" si="1"/>
        <v>0.65148305084745761</v>
      </c>
      <c r="G20" s="69">
        <f t="shared" si="1"/>
        <v>0.22710068130204392</v>
      </c>
      <c r="H20" s="69">
        <f t="shared" si="1"/>
        <v>0.22500000000000001</v>
      </c>
      <c r="I20" s="69">
        <f t="shared" si="1"/>
        <v>0.67500000000000004</v>
      </c>
      <c r="J20" s="69">
        <f t="shared" si="1"/>
        <v>0.57777777777777783</v>
      </c>
      <c r="K20" s="70" t="s">
        <v>63</v>
      </c>
      <c r="L20" s="1"/>
    </row>
    <row r="21" spans="1:12" ht="15" customHeight="1" x14ac:dyDescent="0.2">
      <c r="A21" s="1"/>
      <c r="B21" s="53" t="s">
        <v>5</v>
      </c>
      <c r="C21" s="275">
        <v>1</v>
      </c>
      <c r="D21" s="69">
        <v>1</v>
      </c>
      <c r="E21" s="69">
        <v>1</v>
      </c>
      <c r="F21" s="69">
        <v>1</v>
      </c>
      <c r="G21" s="69">
        <v>1</v>
      </c>
      <c r="H21" s="69">
        <v>1</v>
      </c>
      <c r="I21" s="69">
        <v>1</v>
      </c>
      <c r="J21" s="69">
        <v>1</v>
      </c>
      <c r="K21" s="70" t="s">
        <v>63</v>
      </c>
      <c r="L21" s="1"/>
    </row>
    <row r="22" spans="1:12" ht="15" customHeight="1" x14ac:dyDescent="0.2">
      <c r="A22" s="1"/>
      <c r="B22" s="55" t="s">
        <v>39</v>
      </c>
      <c r="C22" s="71">
        <f>IF(C21&lt;-1,IF(C20*(1-C21)/2&gt;=2/3,23.9*((1-C21)/2)^2,(15.87+(1.87/(C20*(1-C21)/2)^2)+8.6*(C20*(1-C21)/2)^2)*((1-C21)/2)^2),IF(C21&lt;0,(1+C21)*C35-C21*C36+10*C21*(1+C21),IF(C21&lt;=1,IF(C20&lt;1,(2.1/(C21+1.1))*(C20+1/C20)^2,8.4/(C21+1.1)),"invalid input")))</f>
        <v>4.2487515625000007</v>
      </c>
      <c r="D22" s="71">
        <f>IF(D21&lt;-1,IF(D20*(1-D21)/2&gt;=2/3,23.9*((1-D21)/2)^2,(15.87+(1.87/(D20*(1-D21)/2)^2)+8.6*(D20*(1-D21)/2)^2)*((1-D21)/2)^2),IF(D21&lt;0,(1+D21)*D35-D21*D36+10*D21*(1+D21),IF(D21&lt;=1,IF(D20&lt;1,(2.1/(D21+1.1))*(D20+1/D20)^2,8.4/(D21+1.1)),"invalid input")))</f>
        <v>5.3293892906713412</v>
      </c>
      <c r="E22" s="71">
        <f t="shared" ref="E22:J22" si="2">IF(E21&lt;-1,IF(E20*(1-E21)/2&gt;=2/3,23.9*((1-E21)/2)^2,(15.87+(1.87/(E20*(1-E21)/2)^2)+8.6*(E20*(1-E21)/2)^2)*((1-E21)/2)^2),IF(E21&lt;0,(1+E21)*E35-E21*E36+10*E21*(1+E21),IF(E21&lt;=1,IF(E20&lt;1,(2.1/(E21+1.1))*(E20+1/E20)^2,8.4/(E21+1.1)),"invalid input")))</f>
        <v>23.252060751422775</v>
      </c>
      <c r="F22" s="71">
        <f t="shared" si="2"/>
        <v>4.7805303704459998</v>
      </c>
      <c r="G22" s="71">
        <f t="shared" si="2"/>
        <v>21.4409191638923</v>
      </c>
      <c r="H22" s="71">
        <f t="shared" si="2"/>
        <v>21.803711419753085</v>
      </c>
      <c r="I22" s="71">
        <f t="shared" si="2"/>
        <v>4.6504123799725656</v>
      </c>
      <c r="J22" s="71">
        <f t="shared" si="2"/>
        <v>5.3293892906713412</v>
      </c>
      <c r="K22" s="72" t="s">
        <v>63</v>
      </c>
      <c r="L22" s="1"/>
    </row>
    <row r="23" spans="1:12" ht="15" customHeight="1" x14ac:dyDescent="0.2">
      <c r="A23" s="1"/>
      <c r="B23" s="59" t="s">
        <v>149</v>
      </c>
      <c r="C23" s="71">
        <f>IF(C20&gt;1,5.34+4/(C20^2),5.34/(C20^2)+4)</f>
        <v>12.749056</v>
      </c>
      <c r="D23" s="71">
        <f t="shared" ref="D23:J23" si="3">IF(D20&gt;1,5.34+4/(D20^2),5.34/(D20^2)+4)</f>
        <v>19.996301775147927</v>
      </c>
      <c r="E23" s="71">
        <f t="shared" si="3"/>
        <v>117.23417584770969</v>
      </c>
      <c r="F23" s="71">
        <f t="shared" si="3"/>
        <v>16.581575094189965</v>
      </c>
      <c r="G23" s="71">
        <f t="shared" si="3"/>
        <v>107.53909933333333</v>
      </c>
      <c r="H23" s="71">
        <f t="shared" si="3"/>
        <v>109.48148148148147</v>
      </c>
      <c r="I23" s="71">
        <f t="shared" si="3"/>
        <v>15.720164609053496</v>
      </c>
      <c r="J23" s="71">
        <f t="shared" si="3"/>
        <v>19.996301775147927</v>
      </c>
      <c r="K23" s="289" t="s">
        <v>63</v>
      </c>
      <c r="L23" s="1"/>
    </row>
    <row r="24" spans="1:12" ht="15" customHeight="1" x14ac:dyDescent="0.2">
      <c r="A24" s="1"/>
      <c r="B24" s="288" t="s">
        <v>146</v>
      </c>
      <c r="C24" s="71">
        <f>MAX(1.25,1000*C9/C8*SQRT(C15/C19))</f>
        <v>2.4834842642488519</v>
      </c>
      <c r="D24" s="71">
        <f t="shared" ref="D24:J24" si="4">MAX(1.25,1000*D9/D8*SQRT(D15/D19))</f>
        <v>2.0662589078550448</v>
      </c>
      <c r="E24" s="71">
        <f t="shared" si="4"/>
        <v>2.9153491068319153</v>
      </c>
      <c r="F24" s="71">
        <f t="shared" si="4"/>
        <v>2.9153491068319153</v>
      </c>
      <c r="G24" s="71">
        <f t="shared" si="4"/>
        <v>3.1997734099374684</v>
      </c>
      <c r="H24" s="71">
        <f t="shared" si="4"/>
        <v>3.1997734099374684</v>
      </c>
      <c r="I24" s="71">
        <f t="shared" si="4"/>
        <v>3.1997734099374684</v>
      </c>
      <c r="J24" s="71">
        <f t="shared" si="4"/>
        <v>2.0662589078550448</v>
      </c>
      <c r="K24" s="289" t="s">
        <v>63</v>
      </c>
      <c r="L24" s="1"/>
    </row>
    <row r="25" spans="1:12" ht="15" customHeight="1" x14ac:dyDescent="0.2">
      <c r="A25" s="1"/>
      <c r="B25" s="65" t="s">
        <v>4</v>
      </c>
      <c r="C25" s="73">
        <f>IF(C20&gt;=1,1,IF(C11=$N10,1.05,IF(C11=$N11,1.1,IF(C11=$N12,1.21,IF(C11=$N13,1.3,"invalid input")))))</f>
        <v>1.05</v>
      </c>
      <c r="D25" s="73">
        <f t="shared" ref="D25:J25" si="5">IF(D20&gt;=1,1,IF(D11=$N10,1.05,IF(D11=$N11,1.1,IF(D11=$N12,1.21,IF(D11=$N13,1.3,"invalid input")))))</f>
        <v>1.05</v>
      </c>
      <c r="E25" s="73">
        <f t="shared" si="5"/>
        <v>1.21</v>
      </c>
      <c r="F25" s="73">
        <f t="shared" si="5"/>
        <v>1.21</v>
      </c>
      <c r="G25" s="73">
        <f t="shared" si="5"/>
        <v>1.21</v>
      </c>
      <c r="H25" s="73">
        <f t="shared" si="5"/>
        <v>1.21</v>
      </c>
      <c r="I25" s="73">
        <f t="shared" si="5"/>
        <v>1.21</v>
      </c>
      <c r="J25" s="73">
        <f t="shared" si="5"/>
        <v>1.21</v>
      </c>
      <c r="K25" s="74" t="s">
        <v>63</v>
      </c>
      <c r="L25" s="1"/>
    </row>
    <row r="26" spans="1:12" ht="15" customHeight="1" x14ac:dyDescent="0.2">
      <c r="A26" s="1"/>
      <c r="B26" s="75" t="s">
        <v>40</v>
      </c>
      <c r="C26" s="76">
        <f>((((PI())^2)*C19)/(12*(1-C7^2))*(C8/C10)^2)*C22*C25/1000000</f>
        <v>93.767608832820684</v>
      </c>
      <c r="D26" s="76">
        <f t="shared" ref="D26:J26" si="6">((((PI())^2)*D19)/(12*(1-D7^2))*(D8/D10)^2)*D22*D25/1000000</f>
        <v>92.931704732801535</v>
      </c>
      <c r="E26" s="76">
        <f t="shared" si="6"/>
        <v>33.156935618847065</v>
      </c>
      <c r="F26" s="76">
        <f t="shared" si="6"/>
        <v>61.352396017806683</v>
      </c>
      <c r="G26" s="76">
        <f t="shared" si="6"/>
        <v>27.756976842176108</v>
      </c>
      <c r="H26" s="76">
        <f t="shared" si="6"/>
        <v>27.706862596864831</v>
      </c>
      <c r="I26" s="76">
        <f t="shared" si="6"/>
        <v>53.185212790211445</v>
      </c>
      <c r="J26" s="76">
        <f t="shared" si="6"/>
        <v>107.0927264063713</v>
      </c>
      <c r="K26" s="77" t="s">
        <v>66</v>
      </c>
      <c r="L26" s="1"/>
    </row>
    <row r="27" spans="1:12" ht="15" customHeight="1" x14ac:dyDescent="0.2">
      <c r="A27" s="1"/>
      <c r="B27" s="75" t="s">
        <v>145</v>
      </c>
      <c r="C27" s="273">
        <f>IF(C15/2&gt;=C26,C26,C15*(1-C15/4/C26))</f>
        <v>93.767608832820684</v>
      </c>
      <c r="D27" s="76">
        <f t="shared" ref="D27:J27" si="7">IF(D15/2&gt;=D26,D26,D15*(1-D15/4/D26))</f>
        <v>92.931704732801535</v>
      </c>
      <c r="E27" s="76">
        <f t="shared" si="7"/>
        <v>33.156935618847065</v>
      </c>
      <c r="F27" s="76">
        <f t="shared" si="7"/>
        <v>61.352396017806683</v>
      </c>
      <c r="G27" s="76">
        <f t="shared" si="7"/>
        <v>27.756976842176108</v>
      </c>
      <c r="H27" s="76">
        <f t="shared" si="7"/>
        <v>27.706862596864831</v>
      </c>
      <c r="I27" s="76">
        <f t="shared" si="7"/>
        <v>53.185212790211445</v>
      </c>
      <c r="J27" s="76">
        <f t="shared" si="7"/>
        <v>107.0927264063713</v>
      </c>
      <c r="K27" s="77" t="s">
        <v>66</v>
      </c>
      <c r="L27" s="1"/>
    </row>
    <row r="28" spans="1:12" ht="15" customHeight="1" x14ac:dyDescent="0.2">
      <c r="A28" s="1"/>
      <c r="B28" s="75" t="s">
        <v>147</v>
      </c>
      <c r="C28" s="273">
        <f>((2.25/C24)-(1.25/(C24^2)))*C15</f>
        <v>165.2793231504192</v>
      </c>
      <c r="D28" s="273">
        <f t="shared" ref="D28:J28" si="8">((2.25/D24)-(1.25/D24^2))*D15</f>
        <v>187.09410141969767</v>
      </c>
      <c r="E28" s="273">
        <f t="shared" si="8"/>
        <v>146.80581360685227</v>
      </c>
      <c r="F28" s="273">
        <f t="shared" si="8"/>
        <v>146.80581360685227</v>
      </c>
      <c r="G28" s="273">
        <f t="shared" si="8"/>
        <v>136.55548955483698</v>
      </c>
      <c r="H28" s="273">
        <f t="shared" si="8"/>
        <v>136.55548955483698</v>
      </c>
      <c r="I28" s="273">
        <f t="shared" si="8"/>
        <v>136.55548955483698</v>
      </c>
      <c r="J28" s="273">
        <f t="shared" si="8"/>
        <v>187.09410141969767</v>
      </c>
      <c r="K28" s="290" t="s">
        <v>148</v>
      </c>
      <c r="L28" s="1"/>
    </row>
    <row r="29" spans="1:12" ht="15" customHeight="1" x14ac:dyDescent="0.2">
      <c r="A29" s="1"/>
      <c r="B29" s="75" t="s">
        <v>150</v>
      </c>
      <c r="C29" s="273">
        <f>((PI()^2*C19)/(12*(1-C7^2)))*(C8/C10)^2*C23*0.000001</f>
        <v>267.96633326069792</v>
      </c>
      <c r="D29" s="273">
        <f t="shared" ref="D29:J29" si="9">((PI()^2*D19)/(12*(1-D7^2)))*(D8/D10)^2*D23*0.000001</f>
        <v>332.0831517749765</v>
      </c>
      <c r="E29" s="273">
        <f t="shared" si="9"/>
        <v>138.15983357654079</v>
      </c>
      <c r="F29" s="273">
        <f t="shared" si="9"/>
        <v>175.87165815739039</v>
      </c>
      <c r="G29" s="273">
        <f t="shared" si="9"/>
        <v>115.05613689301683</v>
      </c>
      <c r="H29" s="273">
        <f t="shared" si="9"/>
        <v>114.97733042895146</v>
      </c>
      <c r="I29" s="273">
        <f t="shared" si="9"/>
        <v>148.58369493863148</v>
      </c>
      <c r="J29" s="273">
        <f t="shared" si="9"/>
        <v>332.0831517749765</v>
      </c>
      <c r="K29" s="290" t="s">
        <v>148</v>
      </c>
      <c r="L29" s="1"/>
    </row>
    <row r="30" spans="1:12" ht="15" customHeight="1" x14ac:dyDescent="0.2">
      <c r="A30" s="1"/>
      <c r="B30" s="291" t="s">
        <v>151</v>
      </c>
      <c r="C30" s="273">
        <f>IF(C29&gt;C15/(2*SQRT(3)),C15/SQRT(3)*(1-(C15/(4*SQRT(3)*C29))),C29)</f>
        <v>118.50320307439905</v>
      </c>
      <c r="D30" s="273">
        <f t="shared" ref="D30:J30" si="10">IF(D29&gt;D15/(2*SQRT(3)),D15/SQRT(3)*(1-(D15/(4*SQRT(3)*D29))),D29)</f>
        <v>121.81908736422437</v>
      </c>
      <c r="E30" s="273">
        <f t="shared" si="10"/>
        <v>102.36746325323752</v>
      </c>
      <c r="F30" s="273">
        <f t="shared" si="10"/>
        <v>109.51003092681202</v>
      </c>
      <c r="G30" s="273">
        <f t="shared" si="10"/>
        <v>95.678722505446004</v>
      </c>
      <c r="H30" s="273">
        <f t="shared" si="10"/>
        <v>95.651307122838233</v>
      </c>
      <c r="I30" s="273">
        <f t="shared" si="10"/>
        <v>104.70430955795064</v>
      </c>
      <c r="J30" s="273">
        <f t="shared" si="10"/>
        <v>121.81908736422437</v>
      </c>
      <c r="K30" s="290" t="s">
        <v>148</v>
      </c>
      <c r="L30" s="1"/>
    </row>
    <row r="31" spans="1:12" ht="15" customHeight="1" x14ac:dyDescent="0.2">
      <c r="A31" s="1"/>
      <c r="B31" s="75" t="s">
        <v>155</v>
      </c>
      <c r="C31" s="76">
        <f>ABS(C16*C17*C12/C28)^1.9+ABS(C16*C17*C13/C27)^1.9+(C16*C17*C14/C30)^1.9</f>
        <v>0.35902834668333555</v>
      </c>
      <c r="D31" s="76">
        <f t="shared" ref="D31:J31" si="11">ABS(D16*D17*D12/D28)^1.9+ABS(D16*D17*D13/D27)^1.9+(D16*D17*D14/D30)^1.9</f>
        <v>0.29152681318968782</v>
      </c>
      <c r="E31" s="76">
        <f t="shared" si="11"/>
        <v>2.2096947572941925</v>
      </c>
      <c r="F31" s="76">
        <f t="shared" si="11"/>
        <v>0.78091447107732403</v>
      </c>
      <c r="G31" s="76">
        <f t="shared" si="11"/>
        <v>0.95622147129168833</v>
      </c>
      <c r="H31" s="76">
        <f t="shared" si="11"/>
        <v>1.7527230141588039</v>
      </c>
      <c r="I31" s="76">
        <f t="shared" si="11"/>
        <v>0.52870817464933695</v>
      </c>
      <c r="J31" s="76">
        <f t="shared" si="11"/>
        <v>0.64031639533423323</v>
      </c>
      <c r="K31" s="77" t="s">
        <v>66</v>
      </c>
      <c r="L31" s="1"/>
    </row>
    <row r="32" spans="1:12" ht="15" customHeight="1" thickBot="1" x14ac:dyDescent="0.25">
      <c r="A32" s="1"/>
      <c r="B32" s="78"/>
      <c r="C32" s="79" t="str">
        <f>IF(AND(C12&gt;=0,C13&gt;=0),"No compr.!",IF(C31&gt;1,"buckling","No buckling"))</f>
        <v>No buckling</v>
      </c>
      <c r="D32" s="79" t="str">
        <f t="shared" ref="D32:J32" si="12">IF(AND(D12&gt;=0,D13&gt;=0),"No compr.!",IF(D31&gt;1,"buckling","No buckling"))</f>
        <v>No buckling</v>
      </c>
      <c r="E32" s="79" t="str">
        <f t="shared" si="12"/>
        <v>buckling</v>
      </c>
      <c r="F32" s="79" t="str">
        <f t="shared" si="12"/>
        <v>No buckling</v>
      </c>
      <c r="G32" s="79" t="str">
        <f t="shared" si="12"/>
        <v>No buckling</v>
      </c>
      <c r="H32" s="79" t="str">
        <f t="shared" si="12"/>
        <v>buckling</v>
      </c>
      <c r="I32" s="79" t="str">
        <f t="shared" si="12"/>
        <v>No buckling</v>
      </c>
      <c r="J32" s="79" t="str">
        <f t="shared" si="12"/>
        <v>No buckling</v>
      </c>
      <c r="K32" s="80"/>
      <c r="L32" s="1"/>
    </row>
    <row r="33" spans="1:12" ht="48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idden="1" x14ac:dyDescent="0.2"/>
    <row r="35" spans="1:12" hidden="1" x14ac:dyDescent="0.2">
      <c r="B35" s="2" t="s">
        <v>11</v>
      </c>
      <c r="C35" s="2">
        <f>IF(C20&lt;1,1.909*(C20+1/C20)^2,7.636)</f>
        <v>8.1108667328125019</v>
      </c>
      <c r="D35" s="2">
        <f>IF(D20&lt;1,1.909*(D20+1/D20)^2,7.636)</f>
        <v>10.17380415589159</v>
      </c>
      <c r="E35" s="2">
        <f t="shared" ref="E35:J35" si="13">IF(E20&lt;1,1.909*(E20+1/E20)^2,7.636)</f>
        <v>44.388183974466081</v>
      </c>
      <c r="F35" s="2">
        <f t="shared" si="13"/>
        <v>9.126032477181413</v>
      </c>
      <c r="G35" s="2">
        <f t="shared" si="13"/>
        <v>40.930714683870399</v>
      </c>
      <c r="H35" s="2">
        <f t="shared" si="13"/>
        <v>41.623285100308642</v>
      </c>
      <c r="I35" s="2">
        <f t="shared" si="13"/>
        <v>8.8776372333676274</v>
      </c>
      <c r="J35" s="2">
        <f t="shared" si="13"/>
        <v>10.17380415589159</v>
      </c>
    </row>
    <row r="36" spans="1:12" hidden="1" x14ac:dyDescent="0.2">
      <c r="B36" s="2" t="s">
        <v>12</v>
      </c>
      <c r="C36" s="2">
        <f>IF(C20&lt;0.666666,15.87+(1.87/C20^2)+8.6*C20^2,23.9)</f>
        <v>23.9</v>
      </c>
      <c r="D36" s="2">
        <f>IF(D20&lt;0.666666,15.87+(1.87/D20^2)+8.6*D20^2,23.9)</f>
        <v>24.342614763678863</v>
      </c>
      <c r="E36" s="2">
        <f t="shared" ref="E36:J36" si="14">IF(E20&lt;0.666666,15.87+(1.87/E20^2)+8.6*E20^2,23.9)</f>
        <v>55.928733051171086</v>
      </c>
      <c r="F36" s="2">
        <f t="shared" si="14"/>
        <v>23.92600680682839</v>
      </c>
      <c r="G36" s="2">
        <f t="shared" si="14"/>
        <v>52.571616698362639</v>
      </c>
      <c r="H36" s="2">
        <f t="shared" si="14"/>
        <v>53.24364660493827</v>
      </c>
      <c r="I36" s="2">
        <f t="shared" si="14"/>
        <v>23.9</v>
      </c>
      <c r="J36" s="2">
        <f t="shared" si="14"/>
        <v>24.342614763678863</v>
      </c>
    </row>
  </sheetData>
  <sheetProtection password="CC38" sheet="1" objects="1" scenarios="1"/>
  <mergeCells count="2">
    <mergeCell ref="C3:J3"/>
    <mergeCell ref="B18:K18"/>
  </mergeCells>
  <phoneticPr fontId="43" type="noConversion"/>
  <conditionalFormatting sqref="C11">
    <cfRule type="expression" dxfId="23" priority="11" stopIfTrue="1">
      <formula>C20&gt;=1</formula>
    </cfRule>
  </conditionalFormatting>
  <conditionalFormatting sqref="F11">
    <cfRule type="expression" dxfId="22" priority="8" stopIfTrue="1">
      <formula>F20&gt;=1</formula>
    </cfRule>
  </conditionalFormatting>
  <conditionalFormatting sqref="G11">
    <cfRule type="expression" dxfId="21" priority="7" stopIfTrue="1">
      <formula>G20&gt;=1</formula>
    </cfRule>
  </conditionalFormatting>
  <conditionalFormatting sqref="H11">
    <cfRule type="expression" dxfId="20" priority="6" stopIfTrue="1">
      <formula>H20&gt;=1</formula>
    </cfRule>
  </conditionalFormatting>
  <conditionalFormatting sqref="J11">
    <cfRule type="expression" dxfId="19" priority="4" stopIfTrue="1">
      <formula>J20&gt;=1</formula>
    </cfRule>
  </conditionalFormatting>
  <conditionalFormatting sqref="D11">
    <cfRule type="expression" dxfId="18" priority="3" stopIfTrue="1">
      <formula>D20&gt;=1</formula>
    </cfRule>
  </conditionalFormatting>
  <conditionalFormatting sqref="E11">
    <cfRule type="expression" dxfId="17" priority="2" stopIfTrue="1">
      <formula>E20&gt;=1</formula>
    </cfRule>
  </conditionalFormatting>
  <conditionalFormatting sqref="I11">
    <cfRule type="expression" dxfId="16" priority="1" stopIfTrue="1">
      <formula>I20&gt;=1</formula>
    </cfRule>
  </conditionalFormatting>
  <dataValidations count="1">
    <dataValidation type="list" allowBlank="1" showInputMessage="1" showErrorMessage="1" sqref="C11:J11" xr:uid="{F665429E-2200-4172-9E66-74B6CEE4AD8C}">
      <formula1>$N$10:$N$13</formula1>
    </dataValidation>
  </dataValidations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BBC3-D178-4275-986F-829A17968306}">
  <sheetPr codeName="Sheet17"/>
  <dimension ref="A1:N36"/>
  <sheetViews>
    <sheetView zoomScale="115" zoomScaleNormal="115" workbookViewId="0">
      <selection activeCell="F13" sqref="F13"/>
    </sheetView>
  </sheetViews>
  <sheetFormatPr defaultColWidth="0" defaultRowHeight="12.75" zeroHeight="1" x14ac:dyDescent="0.2"/>
  <cols>
    <col min="1" max="1" width="1" style="2" customWidth="1"/>
    <col min="2" max="11" width="12.7109375" style="2" customWidth="1"/>
    <col min="12" max="12" width="20" style="2" customWidth="1"/>
    <col min="13" max="16384" width="9.140625" style="2" hidden="1"/>
  </cols>
  <sheetData>
    <row r="1" spans="1:14" ht="7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5" customHeight="1" thickBot="1" x14ac:dyDescent="0.25">
      <c r="A2" s="1"/>
      <c r="B2" s="42"/>
      <c r="C2" s="329"/>
      <c r="D2" s="329"/>
      <c r="E2" s="329"/>
      <c r="F2" s="287" t="s">
        <v>144</v>
      </c>
      <c r="G2" s="287"/>
      <c r="H2" s="329"/>
      <c r="I2" s="329"/>
      <c r="J2" s="329"/>
      <c r="K2" s="133"/>
    </row>
    <row r="3" spans="1:14" ht="15" customHeight="1" x14ac:dyDescent="0.2">
      <c r="A3" s="1"/>
      <c r="B3" s="44"/>
      <c r="C3" s="348" t="s">
        <v>8</v>
      </c>
      <c r="D3" s="348"/>
      <c r="E3" s="348"/>
      <c r="F3" s="348"/>
      <c r="G3" s="348"/>
      <c r="H3" s="348"/>
      <c r="I3" s="348"/>
      <c r="J3" s="348"/>
      <c r="K3" s="45"/>
      <c r="L3" s="1"/>
    </row>
    <row r="4" spans="1:14" ht="15" customHeight="1" x14ac:dyDescent="0.2">
      <c r="A4" s="1"/>
      <c r="B4" s="328" t="s">
        <v>26</v>
      </c>
      <c r="C4" s="47">
        <v>19</v>
      </c>
      <c r="D4" s="47" t="s">
        <v>173</v>
      </c>
      <c r="E4" s="47">
        <v>41</v>
      </c>
      <c r="F4" s="47"/>
      <c r="G4" s="47"/>
      <c r="H4" s="47"/>
      <c r="I4" s="47"/>
      <c r="J4" s="47"/>
      <c r="K4" s="48"/>
      <c r="L4" s="1"/>
    </row>
    <row r="5" spans="1:14" ht="15" customHeight="1" x14ac:dyDescent="0.2">
      <c r="A5" s="1"/>
      <c r="B5" s="328" t="s">
        <v>43</v>
      </c>
      <c r="C5" s="49" t="s">
        <v>7</v>
      </c>
      <c r="D5" s="49" t="s">
        <v>7</v>
      </c>
      <c r="E5" s="49" t="s">
        <v>7</v>
      </c>
      <c r="F5" s="49" t="s">
        <v>7</v>
      </c>
      <c r="G5" s="49" t="s">
        <v>7</v>
      </c>
      <c r="H5" s="49" t="s">
        <v>7</v>
      </c>
      <c r="I5" s="49" t="s">
        <v>7</v>
      </c>
      <c r="J5" s="49" t="s">
        <v>7</v>
      </c>
      <c r="K5" s="48" t="s">
        <v>45</v>
      </c>
      <c r="L5" s="1"/>
    </row>
    <row r="6" spans="1:14" ht="15" customHeight="1" x14ac:dyDescent="0.2">
      <c r="A6" s="1"/>
      <c r="B6" s="297" t="s">
        <v>13</v>
      </c>
      <c r="C6" s="51">
        <v>1</v>
      </c>
      <c r="D6" s="51">
        <v>1</v>
      </c>
      <c r="E6" s="51">
        <v>1</v>
      </c>
      <c r="F6" s="51"/>
      <c r="G6" s="51"/>
      <c r="H6" s="51"/>
      <c r="I6" s="51"/>
      <c r="J6" s="51"/>
      <c r="K6" s="52" t="s">
        <v>63</v>
      </c>
      <c r="L6" s="1"/>
    </row>
    <row r="7" spans="1:14" ht="15" customHeight="1" x14ac:dyDescent="0.2">
      <c r="A7" s="1"/>
      <c r="B7" s="298" t="s">
        <v>1</v>
      </c>
      <c r="C7" s="139">
        <v>0.3</v>
      </c>
      <c r="D7" s="139">
        <v>0.3</v>
      </c>
      <c r="E7" s="139">
        <v>0.3</v>
      </c>
      <c r="F7" s="139"/>
      <c r="G7" s="139"/>
      <c r="H7" s="139"/>
      <c r="I7" s="139"/>
      <c r="J7" s="139"/>
      <c r="K7" s="54" t="s">
        <v>63</v>
      </c>
      <c r="L7" s="1"/>
    </row>
    <row r="8" spans="1:14" ht="15" customHeight="1" x14ac:dyDescent="0.2">
      <c r="A8" s="1"/>
      <c r="B8" s="299" t="s">
        <v>9</v>
      </c>
      <c r="C8" s="56">
        <v>8.5</v>
      </c>
      <c r="D8" s="56">
        <v>8.5</v>
      </c>
      <c r="E8" s="56">
        <v>8.5</v>
      </c>
      <c r="F8" s="56"/>
      <c r="G8" s="56"/>
      <c r="H8" s="56"/>
      <c r="I8" s="56"/>
      <c r="J8" s="56"/>
      <c r="K8" s="57" t="s">
        <v>64</v>
      </c>
      <c r="L8" s="1"/>
    </row>
    <row r="9" spans="1:14" ht="15" customHeight="1" x14ac:dyDescent="0.2">
      <c r="A9" s="1"/>
      <c r="B9" s="299" t="s">
        <v>2</v>
      </c>
      <c r="C9" s="58">
        <v>0.65</v>
      </c>
      <c r="D9" s="58">
        <v>0.65</v>
      </c>
      <c r="E9" s="58">
        <v>0.65</v>
      </c>
      <c r="F9" s="58"/>
      <c r="G9" s="58"/>
      <c r="H9" s="58"/>
      <c r="I9" s="58"/>
      <c r="J9" s="58"/>
      <c r="K9" s="57" t="s">
        <v>65</v>
      </c>
      <c r="L9" s="1"/>
      <c r="N9" s="236" t="s">
        <v>112</v>
      </c>
    </row>
    <row r="10" spans="1:14" ht="15" customHeight="1" x14ac:dyDescent="0.2">
      <c r="A10" s="1"/>
      <c r="B10" s="299" t="s">
        <v>3</v>
      </c>
      <c r="C10" s="58">
        <v>2.4</v>
      </c>
      <c r="D10" s="58">
        <f>C10/3</f>
        <v>0.79999999999999993</v>
      </c>
      <c r="E10" s="332">
        <v>2.4</v>
      </c>
      <c r="F10" s="58"/>
      <c r="G10" s="58"/>
      <c r="H10" s="58"/>
      <c r="I10" s="58"/>
      <c r="J10" s="332"/>
      <c r="K10" s="57" t="s">
        <v>65</v>
      </c>
      <c r="L10" s="1"/>
      <c r="N10" s="2" t="s">
        <v>113</v>
      </c>
    </row>
    <row r="11" spans="1:14" ht="15" customHeight="1" x14ac:dyDescent="0.2">
      <c r="A11" s="1"/>
      <c r="B11" s="300" t="s">
        <v>44</v>
      </c>
      <c r="C11" s="60" t="s">
        <v>115</v>
      </c>
      <c r="D11" s="60" t="s">
        <v>113</v>
      </c>
      <c r="E11" s="60" t="s">
        <v>115</v>
      </c>
      <c r="F11" s="60"/>
      <c r="G11" s="60"/>
      <c r="H11" s="60"/>
      <c r="I11" s="60"/>
      <c r="J11" s="60"/>
      <c r="K11" s="61" t="s">
        <v>63</v>
      </c>
      <c r="L11" s="1"/>
      <c r="N11" s="2" t="s">
        <v>114</v>
      </c>
    </row>
    <row r="12" spans="1:14" ht="15" customHeight="1" x14ac:dyDescent="0.2">
      <c r="A12" s="1"/>
      <c r="B12" s="298" t="s">
        <v>152</v>
      </c>
      <c r="C12" s="62">
        <v>-28.01</v>
      </c>
      <c r="D12" s="62">
        <v>-28.01</v>
      </c>
      <c r="E12" s="62">
        <v>-59.51</v>
      </c>
      <c r="F12" s="62"/>
      <c r="G12" s="62"/>
      <c r="H12" s="62"/>
      <c r="I12" s="62"/>
      <c r="J12" s="62"/>
      <c r="K12" s="54" t="s">
        <v>66</v>
      </c>
      <c r="L12" s="1"/>
      <c r="N12" s="2" t="s">
        <v>115</v>
      </c>
    </row>
    <row r="13" spans="1:14" ht="15" customHeight="1" x14ac:dyDescent="0.2">
      <c r="A13" s="1"/>
      <c r="B13" s="298" t="s">
        <v>153</v>
      </c>
      <c r="C13" s="62">
        <v>-62.59</v>
      </c>
      <c r="D13" s="62">
        <v>-62.59</v>
      </c>
      <c r="E13" s="62">
        <v>-26.19</v>
      </c>
      <c r="F13" s="62"/>
      <c r="G13" s="62"/>
      <c r="H13" s="62"/>
      <c r="I13" s="62"/>
      <c r="J13" s="62"/>
      <c r="K13" s="54" t="s">
        <v>66</v>
      </c>
      <c r="L13" s="1"/>
      <c r="N13" s="2" t="s">
        <v>116</v>
      </c>
    </row>
    <row r="14" spans="1:14" ht="15" customHeight="1" x14ac:dyDescent="0.2">
      <c r="A14" s="1"/>
      <c r="B14" s="301" t="s">
        <v>154</v>
      </c>
      <c r="C14" s="237">
        <v>3.72</v>
      </c>
      <c r="D14" s="237">
        <v>3.72</v>
      </c>
      <c r="E14" s="237">
        <v>3.22</v>
      </c>
      <c r="F14" s="237"/>
      <c r="G14" s="237"/>
      <c r="H14" s="237"/>
      <c r="I14" s="237"/>
      <c r="J14" s="237"/>
      <c r="K14" s="61" t="s">
        <v>148</v>
      </c>
      <c r="L14" s="1"/>
    </row>
    <row r="15" spans="1:14" ht="15" customHeight="1" x14ac:dyDescent="0.2">
      <c r="A15" s="1"/>
      <c r="B15" s="302" t="s">
        <v>36</v>
      </c>
      <c r="C15" s="63">
        <v>235</v>
      </c>
      <c r="D15" s="63">
        <v>235</v>
      </c>
      <c r="E15" s="63">
        <v>235</v>
      </c>
      <c r="F15" s="63"/>
      <c r="G15" s="63"/>
      <c r="H15" s="63"/>
      <c r="I15" s="63"/>
      <c r="J15" s="63"/>
      <c r="K15" s="135" t="s">
        <v>66</v>
      </c>
      <c r="L15" s="1"/>
    </row>
    <row r="16" spans="1:14" ht="15" customHeight="1" x14ac:dyDescent="0.2">
      <c r="A16" s="1"/>
      <c r="B16" s="64" t="s">
        <v>37</v>
      </c>
      <c r="C16" s="313">
        <v>1.02</v>
      </c>
      <c r="D16" s="313">
        <v>1.02</v>
      </c>
      <c r="E16" s="313">
        <v>1.02</v>
      </c>
      <c r="F16" s="313"/>
      <c r="G16" s="313"/>
      <c r="H16" s="313"/>
      <c r="I16" s="313"/>
      <c r="J16" s="313"/>
      <c r="K16" s="54" t="s">
        <v>63</v>
      </c>
      <c r="L16" s="1"/>
    </row>
    <row r="17" spans="1:12" ht="15" customHeight="1" x14ac:dyDescent="0.2">
      <c r="A17" s="1"/>
      <c r="B17" s="65" t="s">
        <v>38</v>
      </c>
      <c r="C17" s="314">
        <v>1.1000000000000001</v>
      </c>
      <c r="D17" s="314">
        <v>1.1000000000000001</v>
      </c>
      <c r="E17" s="314">
        <v>1.1000000000000001</v>
      </c>
      <c r="F17" s="314"/>
      <c r="G17" s="314"/>
      <c r="H17" s="314"/>
      <c r="I17" s="314"/>
      <c r="J17" s="314"/>
      <c r="K17" s="66" t="s">
        <v>63</v>
      </c>
      <c r="L17" s="1"/>
    </row>
    <row r="18" spans="1:12" ht="15" customHeight="1" x14ac:dyDescent="0.2">
      <c r="A18" s="1"/>
      <c r="B18" s="345" t="s">
        <v>19</v>
      </c>
      <c r="C18" s="346"/>
      <c r="D18" s="346"/>
      <c r="E18" s="346"/>
      <c r="F18" s="346"/>
      <c r="G18" s="346"/>
      <c r="H18" s="346"/>
      <c r="I18" s="346"/>
      <c r="J18" s="346"/>
      <c r="K18" s="347"/>
      <c r="L18" s="3"/>
    </row>
    <row r="19" spans="1:12" ht="15" customHeight="1" x14ac:dyDescent="0.2">
      <c r="A19" s="1"/>
      <c r="B19" s="50" t="s">
        <v>0</v>
      </c>
      <c r="C19" s="67">
        <f>IF(C6=1,206000,IF(C6=2,70000,IF(C6=3,195000,"invalid input")))</f>
        <v>206000</v>
      </c>
      <c r="D19" s="67">
        <f t="shared" ref="D19:J19" si="0">IF(D6=1,206000,IF(D6=2,70000,IF(D6=3,195000,"invalid input")))</f>
        <v>206000</v>
      </c>
      <c r="E19" s="67">
        <f t="shared" si="0"/>
        <v>206000</v>
      </c>
      <c r="F19" s="67" t="str">
        <f t="shared" si="0"/>
        <v>invalid input</v>
      </c>
      <c r="G19" s="67" t="str">
        <f t="shared" si="0"/>
        <v>invalid input</v>
      </c>
      <c r="H19" s="67" t="str">
        <f t="shared" si="0"/>
        <v>invalid input</v>
      </c>
      <c r="I19" s="67" t="str">
        <f t="shared" si="0"/>
        <v>invalid input</v>
      </c>
      <c r="J19" s="67" t="str">
        <f t="shared" si="0"/>
        <v>invalid input</v>
      </c>
      <c r="K19" s="68" t="s">
        <v>66</v>
      </c>
      <c r="L19" s="1"/>
    </row>
    <row r="20" spans="1:12" ht="15" customHeight="1" x14ac:dyDescent="0.2">
      <c r="A20" s="1"/>
      <c r="B20" s="53" t="s">
        <v>2</v>
      </c>
      <c r="C20" s="69">
        <f>C9/C10</f>
        <v>0.27083333333333337</v>
      </c>
      <c r="D20" s="69">
        <f t="shared" ref="D20:J20" si="1">D9/D10</f>
        <v>0.81250000000000011</v>
      </c>
      <c r="E20" s="69">
        <f t="shared" si="1"/>
        <v>0.27083333333333337</v>
      </c>
      <c r="F20" s="69" t="e">
        <f t="shared" si="1"/>
        <v>#DIV/0!</v>
      </c>
      <c r="G20" s="69" t="e">
        <f t="shared" si="1"/>
        <v>#DIV/0!</v>
      </c>
      <c r="H20" s="69" t="e">
        <f t="shared" si="1"/>
        <v>#DIV/0!</v>
      </c>
      <c r="I20" s="69" t="e">
        <f t="shared" si="1"/>
        <v>#DIV/0!</v>
      </c>
      <c r="J20" s="69" t="e">
        <f t="shared" si="1"/>
        <v>#DIV/0!</v>
      </c>
      <c r="K20" s="70" t="s">
        <v>63</v>
      </c>
      <c r="L20" s="1"/>
    </row>
    <row r="21" spans="1:12" ht="15" customHeight="1" x14ac:dyDescent="0.2">
      <c r="A21" s="1"/>
      <c r="B21" s="53" t="s">
        <v>5</v>
      </c>
      <c r="C21" s="275">
        <v>1</v>
      </c>
      <c r="D21" s="69">
        <v>1</v>
      </c>
      <c r="E21" s="69">
        <v>1</v>
      </c>
      <c r="F21" s="69">
        <v>1</v>
      </c>
      <c r="G21" s="69">
        <v>1</v>
      </c>
      <c r="H21" s="69">
        <v>1</v>
      </c>
      <c r="I21" s="69">
        <v>1</v>
      </c>
      <c r="J21" s="69">
        <v>1</v>
      </c>
      <c r="K21" s="70" t="s">
        <v>63</v>
      </c>
      <c r="L21" s="1"/>
    </row>
    <row r="22" spans="1:12" ht="15" customHeight="1" x14ac:dyDescent="0.2">
      <c r="A22" s="1"/>
      <c r="B22" s="55" t="s">
        <v>39</v>
      </c>
      <c r="C22" s="71">
        <f>IF(C21&lt;-1,IF(C20*(1-C21)/2&gt;=2/3,23.9*((1-C21)/2)^2,(15.87+(1.87/(C20*(1-C21)/2)^2)+8.6*(C20*(1-C21)/2)^2)*((1-C21)/2)^2),IF(C21&lt;0,(1+C21)*C35-C21*C36+10*C21*(1+C21),IF(C21&lt;=1,IF(C20&lt;1,(2.1/(C21+1.1))*(C20+1/C20)^2,8.4/(C21+1.1)),"invalid input")))</f>
        <v>15.706486789118996</v>
      </c>
      <c r="D22" s="71">
        <f>IF(D21&lt;-1,IF(D20*(1-D21)/2&gt;=2/3,23.9*((1-D21)/2)^2,(15.87+(1.87/(D20*(1-D21)/2)^2)+8.6*(D20*(1-D21)/2)^2)*((1-D21)/2)^2),IF(D21&lt;0,(1+D21)*D35-D21*D36+10*D21*(1+D21),IF(D21&lt;=1,IF(D20&lt;1,(2.1/(D21+1.1))*(D20+1/D20)^2,8.4/(D21+1.1)),"invalid input")))</f>
        <v>4.1749491494082847</v>
      </c>
      <c r="E22" s="71">
        <f t="shared" ref="E22:J22" si="2">IF(E21&lt;-1,IF(E20*(1-E21)/2&gt;=2/3,23.9*((1-E21)/2)^2,(15.87+(1.87/(E20*(1-E21)/2)^2)+8.6*(E20*(1-E21)/2)^2)*((1-E21)/2)^2),IF(E21&lt;0,(1+E21)*E35-E21*E36+10*E21*(1+E21),IF(E21&lt;=1,IF(E20&lt;1,(2.1/(E21+1.1))*(E20+1/E20)^2,8.4/(E21+1.1)),"invalid input")))</f>
        <v>15.706486789118996</v>
      </c>
      <c r="F22" s="71" t="e">
        <f t="shared" si="2"/>
        <v>#DIV/0!</v>
      </c>
      <c r="G22" s="71" t="e">
        <f t="shared" si="2"/>
        <v>#DIV/0!</v>
      </c>
      <c r="H22" s="71" t="e">
        <f t="shared" si="2"/>
        <v>#DIV/0!</v>
      </c>
      <c r="I22" s="71" t="e">
        <f t="shared" si="2"/>
        <v>#DIV/0!</v>
      </c>
      <c r="J22" s="71" t="e">
        <f t="shared" si="2"/>
        <v>#DIV/0!</v>
      </c>
      <c r="K22" s="72" t="s">
        <v>63</v>
      </c>
      <c r="L22" s="1"/>
    </row>
    <row r="23" spans="1:12" ht="15" customHeight="1" x14ac:dyDescent="0.2">
      <c r="A23" s="1"/>
      <c r="B23" s="59" t="s">
        <v>149</v>
      </c>
      <c r="C23" s="71">
        <f>IF(C20&gt;1,5.34+4/(C20^2),5.34/(C20^2)+4)</f>
        <v>76.800946745562115</v>
      </c>
      <c r="D23" s="71">
        <f t="shared" ref="D23:J23" si="3">IF(D20&gt;1,5.34+4/(D20^2),5.34/(D20^2)+4)</f>
        <v>12.088994082840234</v>
      </c>
      <c r="E23" s="71">
        <f t="shared" si="3"/>
        <v>76.800946745562115</v>
      </c>
      <c r="F23" s="71" t="e">
        <f t="shared" si="3"/>
        <v>#DIV/0!</v>
      </c>
      <c r="G23" s="71" t="e">
        <f t="shared" si="3"/>
        <v>#DIV/0!</v>
      </c>
      <c r="H23" s="71" t="e">
        <f t="shared" si="3"/>
        <v>#DIV/0!</v>
      </c>
      <c r="I23" s="71" t="e">
        <f t="shared" si="3"/>
        <v>#DIV/0!</v>
      </c>
      <c r="J23" s="71" t="e">
        <f t="shared" si="3"/>
        <v>#DIV/0!</v>
      </c>
      <c r="K23" s="289" t="s">
        <v>63</v>
      </c>
      <c r="L23" s="1"/>
    </row>
    <row r="24" spans="1:12" ht="15" customHeight="1" x14ac:dyDescent="0.2">
      <c r="A24" s="1"/>
      <c r="B24" s="288" t="s">
        <v>146</v>
      </c>
      <c r="C24" s="71">
        <f>MAX(1.25,1000*C9/C8*SQRT(C15/C19))</f>
        <v>2.5828236348188058</v>
      </c>
      <c r="D24" s="71">
        <f t="shared" ref="D24:J24" si="4">MAX(1.25,1000*D9/D8*SQRT(D15/D19))</f>
        <v>2.5828236348188058</v>
      </c>
      <c r="E24" s="71">
        <f t="shared" si="4"/>
        <v>2.5828236348188058</v>
      </c>
      <c r="F24" s="71" t="e">
        <f t="shared" si="4"/>
        <v>#DIV/0!</v>
      </c>
      <c r="G24" s="71" t="e">
        <f t="shared" si="4"/>
        <v>#DIV/0!</v>
      </c>
      <c r="H24" s="71" t="e">
        <f t="shared" si="4"/>
        <v>#DIV/0!</v>
      </c>
      <c r="I24" s="71" t="e">
        <f t="shared" si="4"/>
        <v>#DIV/0!</v>
      </c>
      <c r="J24" s="71" t="e">
        <f t="shared" si="4"/>
        <v>#DIV/0!</v>
      </c>
      <c r="K24" s="289" t="s">
        <v>63</v>
      </c>
      <c r="L24" s="1"/>
    </row>
    <row r="25" spans="1:12" ht="15" customHeight="1" x14ac:dyDescent="0.2">
      <c r="A25" s="1"/>
      <c r="B25" s="65" t="s">
        <v>4</v>
      </c>
      <c r="C25" s="73">
        <f>IF(C20&gt;=1,1,IF(C11=$N10,1.05,IF(C11=$N11,1.1,IF(C11=$N12,1.21,IF(C11=$N13,1.3,"invalid input")))))</f>
        <v>1.21</v>
      </c>
      <c r="D25" s="73">
        <f t="shared" ref="D25:J25" si="5">IF(D20&gt;=1,1,IF(D11=$N10,1.05,IF(D11=$N11,1.1,IF(D11=$N12,1.21,IF(D11=$N13,1.3,"invalid input")))))</f>
        <v>1.05</v>
      </c>
      <c r="E25" s="73">
        <f t="shared" si="5"/>
        <v>1.21</v>
      </c>
      <c r="F25" s="73" t="e">
        <f t="shared" si="5"/>
        <v>#DIV/0!</v>
      </c>
      <c r="G25" s="73" t="e">
        <f t="shared" si="5"/>
        <v>#DIV/0!</v>
      </c>
      <c r="H25" s="73" t="e">
        <f t="shared" si="5"/>
        <v>#DIV/0!</v>
      </c>
      <c r="I25" s="73" t="e">
        <f t="shared" si="5"/>
        <v>#DIV/0!</v>
      </c>
      <c r="J25" s="73" t="e">
        <f t="shared" si="5"/>
        <v>#DIV/0!</v>
      </c>
      <c r="K25" s="74" t="s">
        <v>63</v>
      </c>
      <c r="L25" s="1"/>
    </row>
    <row r="26" spans="1:12" ht="15" customHeight="1" x14ac:dyDescent="0.2">
      <c r="A26" s="1"/>
      <c r="B26" s="75" t="s">
        <v>40</v>
      </c>
      <c r="C26" s="76">
        <f>((((PI())^2)*C19)/(12*(1-C7^2))*(C8/C10)^2)*C22*C25/1000000</f>
        <v>44.383762868214205</v>
      </c>
      <c r="D26" s="76">
        <f t="shared" ref="D26:J26" si="6">((((PI())^2)*D19)/(12*(1-D7^2))*(D8/D10)^2)*D22*D25/1000000</f>
        <v>92.138830190458677</v>
      </c>
      <c r="E26" s="76">
        <f t="shared" si="6"/>
        <v>44.383762868214205</v>
      </c>
      <c r="F26" s="76" t="e">
        <f t="shared" si="6"/>
        <v>#VALUE!</v>
      </c>
      <c r="G26" s="76" t="e">
        <f t="shared" si="6"/>
        <v>#VALUE!</v>
      </c>
      <c r="H26" s="76" t="e">
        <f t="shared" si="6"/>
        <v>#VALUE!</v>
      </c>
      <c r="I26" s="76" t="e">
        <f t="shared" si="6"/>
        <v>#VALUE!</v>
      </c>
      <c r="J26" s="76" t="e">
        <f t="shared" si="6"/>
        <v>#VALUE!</v>
      </c>
      <c r="K26" s="77" t="s">
        <v>66</v>
      </c>
      <c r="L26" s="1"/>
    </row>
    <row r="27" spans="1:12" ht="15" customHeight="1" x14ac:dyDescent="0.2">
      <c r="A27" s="1"/>
      <c r="B27" s="75" t="s">
        <v>145</v>
      </c>
      <c r="C27" s="273">
        <f>IF(C15/2&gt;=C26,C26,C15*(1-C15/4/C26))</f>
        <v>44.383762868214205</v>
      </c>
      <c r="D27" s="76">
        <f t="shared" ref="D27:J27" si="7">IF(D15/2&gt;=D26,D26,D15*(1-D15/4/D26))</f>
        <v>92.138830190458677</v>
      </c>
      <c r="E27" s="76">
        <f t="shared" si="7"/>
        <v>44.383762868214205</v>
      </c>
      <c r="F27" s="76" t="e">
        <f t="shared" si="7"/>
        <v>#VALUE!</v>
      </c>
      <c r="G27" s="76" t="e">
        <f t="shared" si="7"/>
        <v>#VALUE!</v>
      </c>
      <c r="H27" s="76" t="e">
        <f t="shared" si="7"/>
        <v>#VALUE!</v>
      </c>
      <c r="I27" s="76" t="e">
        <f t="shared" si="7"/>
        <v>#VALUE!</v>
      </c>
      <c r="J27" s="76" t="e">
        <f t="shared" si="7"/>
        <v>#VALUE!</v>
      </c>
      <c r="K27" s="77" t="s">
        <v>66</v>
      </c>
      <c r="L27" s="1"/>
    </row>
    <row r="28" spans="1:12" ht="15" customHeight="1" x14ac:dyDescent="0.2">
      <c r="A28" s="1"/>
      <c r="B28" s="75" t="s">
        <v>147</v>
      </c>
      <c r="C28" s="273">
        <f>((2.25/C24)-(1.25/(C24^2)))*C15</f>
        <v>160.68378705291786</v>
      </c>
      <c r="D28" s="273">
        <f t="shared" ref="D28:J28" si="8">((2.25/D24)-(1.25/D24^2))*D15</f>
        <v>160.68378705291786</v>
      </c>
      <c r="E28" s="273">
        <f t="shared" si="8"/>
        <v>160.68378705291786</v>
      </c>
      <c r="F28" s="273" t="e">
        <f t="shared" si="8"/>
        <v>#DIV/0!</v>
      </c>
      <c r="G28" s="273" t="e">
        <f t="shared" si="8"/>
        <v>#DIV/0!</v>
      </c>
      <c r="H28" s="273" t="e">
        <f t="shared" si="8"/>
        <v>#DIV/0!</v>
      </c>
      <c r="I28" s="273" t="e">
        <f t="shared" si="8"/>
        <v>#DIV/0!</v>
      </c>
      <c r="J28" s="273" t="e">
        <f t="shared" si="8"/>
        <v>#DIV/0!</v>
      </c>
      <c r="K28" s="290" t="s">
        <v>148</v>
      </c>
      <c r="L28" s="1"/>
    </row>
    <row r="29" spans="1:12" ht="15" customHeight="1" x14ac:dyDescent="0.2">
      <c r="A29" s="1"/>
      <c r="B29" s="75" t="s">
        <v>150</v>
      </c>
      <c r="C29" s="273">
        <f>((PI()^2*C19)/(12*(1-C7^2)))*(C8/C10)^2*C23*0.000001</f>
        <v>179.36027830311878</v>
      </c>
      <c r="D29" s="273">
        <f t="shared" ref="D29:J29" si="9">((PI()^2*D19)/(12*(1-D7^2)))*(D8/D10)^2*D23*0.000001</f>
        <v>254.09280633711006</v>
      </c>
      <c r="E29" s="273">
        <f t="shared" si="9"/>
        <v>179.36027830311878</v>
      </c>
      <c r="F29" s="273" t="e">
        <f t="shared" si="9"/>
        <v>#VALUE!</v>
      </c>
      <c r="G29" s="273" t="e">
        <f t="shared" si="9"/>
        <v>#VALUE!</v>
      </c>
      <c r="H29" s="273" t="e">
        <f t="shared" si="9"/>
        <v>#VALUE!</v>
      </c>
      <c r="I29" s="273" t="e">
        <f t="shared" si="9"/>
        <v>#VALUE!</v>
      </c>
      <c r="J29" s="273" t="e">
        <f t="shared" si="9"/>
        <v>#VALUE!</v>
      </c>
      <c r="K29" s="290" t="s">
        <v>148</v>
      </c>
      <c r="L29" s="1"/>
    </row>
    <row r="30" spans="1:12" ht="15" customHeight="1" x14ac:dyDescent="0.2">
      <c r="A30" s="1"/>
      <c r="B30" s="291" t="s">
        <v>151</v>
      </c>
      <c r="C30" s="273">
        <f>IF(C29&gt;C15/(2*SQRT(3)),C15/SQRT(3)*(1-(C15/(4*SQRT(3)*C29))),C29)</f>
        <v>110.01899372040626</v>
      </c>
      <c r="D30" s="273">
        <f t="shared" ref="D30:J30" si="10">IF(D29&gt;D15/(2*SQRT(3)),D15/SQRT(3)*(1-(D15/(4*SQRT(3)*D29))),D29)</f>
        <v>117.56549262333492</v>
      </c>
      <c r="E30" s="273">
        <f t="shared" si="10"/>
        <v>110.01899372040626</v>
      </c>
      <c r="F30" s="273" t="e">
        <f t="shared" si="10"/>
        <v>#VALUE!</v>
      </c>
      <c r="G30" s="273" t="e">
        <f t="shared" si="10"/>
        <v>#VALUE!</v>
      </c>
      <c r="H30" s="273" t="e">
        <f t="shared" si="10"/>
        <v>#VALUE!</v>
      </c>
      <c r="I30" s="273" t="e">
        <f t="shared" si="10"/>
        <v>#VALUE!</v>
      </c>
      <c r="J30" s="273" t="e">
        <f t="shared" si="10"/>
        <v>#VALUE!</v>
      </c>
      <c r="K30" s="290" t="s">
        <v>148</v>
      </c>
      <c r="L30" s="1"/>
    </row>
    <row r="31" spans="1:12" ht="15" customHeight="1" x14ac:dyDescent="0.2">
      <c r="A31" s="1"/>
      <c r="B31" s="75" t="s">
        <v>155</v>
      </c>
      <c r="C31" s="76">
        <f>ABS(C16*C17*C12/C28)^1.9+ABS(C16*C17*C13/C27)^1.9+(C16*C17*C14/C30)^1.9</f>
        <v>2.4382523017843174</v>
      </c>
      <c r="D31" s="76">
        <f t="shared" ref="D31:J31" si="11">ABS(D16*D17*D12/D28)^1.9+ABS(D16*D17*D13/D27)^1.9+(D16*D17*D14/D30)^1.9</f>
        <v>0.64369757399734828</v>
      </c>
      <c r="E31" s="76">
        <f t="shared" si="11"/>
        <v>0.64683031871898944</v>
      </c>
      <c r="F31" s="76" t="e">
        <f t="shared" si="11"/>
        <v>#DIV/0!</v>
      </c>
      <c r="G31" s="76" t="e">
        <f t="shared" si="11"/>
        <v>#DIV/0!</v>
      </c>
      <c r="H31" s="76" t="e">
        <f t="shared" si="11"/>
        <v>#DIV/0!</v>
      </c>
      <c r="I31" s="76" t="e">
        <f t="shared" si="11"/>
        <v>#DIV/0!</v>
      </c>
      <c r="J31" s="76" t="e">
        <f t="shared" si="11"/>
        <v>#DIV/0!</v>
      </c>
      <c r="K31" s="77" t="s">
        <v>66</v>
      </c>
      <c r="L31" s="1"/>
    </row>
    <row r="32" spans="1:12" ht="15" customHeight="1" thickBot="1" x14ac:dyDescent="0.25">
      <c r="A32" s="1"/>
      <c r="B32" s="78"/>
      <c r="C32" s="79" t="str">
        <f>IF(AND(C12&gt;=0,C13&gt;=0),"No compr.!",IF(C31&gt;1,"buckling","No buckling"))</f>
        <v>buckling</v>
      </c>
      <c r="D32" s="79" t="str">
        <f t="shared" ref="D32:J32" si="12">IF(AND(D12&gt;=0,D13&gt;=0),"No compr.!",IF(D31&gt;1,"buckling","No buckling"))</f>
        <v>No buckling</v>
      </c>
      <c r="E32" s="79" t="str">
        <f t="shared" si="12"/>
        <v>No buckling</v>
      </c>
      <c r="F32" s="79" t="str">
        <f t="shared" si="12"/>
        <v>No compr.!</v>
      </c>
      <c r="G32" s="79" t="str">
        <f t="shared" si="12"/>
        <v>No compr.!</v>
      </c>
      <c r="H32" s="79" t="str">
        <f t="shared" si="12"/>
        <v>No compr.!</v>
      </c>
      <c r="I32" s="79" t="str">
        <f t="shared" si="12"/>
        <v>No compr.!</v>
      </c>
      <c r="J32" s="79" t="str">
        <f t="shared" si="12"/>
        <v>No compr.!</v>
      </c>
      <c r="K32" s="80"/>
      <c r="L32" s="1"/>
    </row>
    <row r="33" spans="1:12" ht="48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idden="1" x14ac:dyDescent="0.2"/>
    <row r="35" spans="1:12" hidden="1" x14ac:dyDescent="0.2">
      <c r="B35" s="2" t="s">
        <v>11</v>
      </c>
      <c r="C35" s="2">
        <f>IF(C20&lt;1,1.909*(C20+1/C20)^2,7.636)</f>
        <v>29.983683280428163</v>
      </c>
      <c r="D35" s="2">
        <f>IF(D20&lt;1,1.909*(D20+1/D20)^2,7.636)</f>
        <v>7.9699779262204151</v>
      </c>
      <c r="E35" s="2">
        <f t="shared" ref="E35:J35" si="13">IF(E20&lt;1,1.909*(E20+1/E20)^2,7.636)</f>
        <v>29.983683280428163</v>
      </c>
      <c r="F35" s="2" t="e">
        <f t="shared" si="13"/>
        <v>#DIV/0!</v>
      </c>
      <c r="G35" s="2" t="e">
        <f t="shared" si="13"/>
        <v>#DIV/0!</v>
      </c>
      <c r="H35" s="2" t="e">
        <f t="shared" si="13"/>
        <v>#DIV/0!</v>
      </c>
      <c r="I35" s="2" t="e">
        <f t="shared" si="13"/>
        <v>#DIV/0!</v>
      </c>
      <c r="J35" s="2" t="e">
        <f t="shared" si="13"/>
        <v>#DIV/0!</v>
      </c>
    </row>
    <row r="36" spans="1:12" hidden="1" x14ac:dyDescent="0.2">
      <c r="B36" s="2" t="s">
        <v>12</v>
      </c>
      <c r="C36" s="2">
        <f>IF(C20&lt;0.666666,15.87+(1.87/C20^2)+8.6*C20^2,23.9)</f>
        <v>41.994780469263638</v>
      </c>
      <c r="D36" s="2">
        <f>IF(D20&lt;0.666666,15.87+(1.87/D20^2)+8.6*D20^2,23.9)</f>
        <v>23.9</v>
      </c>
      <c r="E36" s="2">
        <f t="shared" ref="E36:J36" si="14">IF(E20&lt;0.666666,15.87+(1.87/E20^2)+8.6*E20^2,23.9)</f>
        <v>41.994780469263638</v>
      </c>
      <c r="F36" s="2" t="e">
        <f t="shared" si="14"/>
        <v>#DIV/0!</v>
      </c>
      <c r="G36" s="2" t="e">
        <f t="shared" si="14"/>
        <v>#DIV/0!</v>
      </c>
      <c r="H36" s="2" t="e">
        <f t="shared" si="14"/>
        <v>#DIV/0!</v>
      </c>
      <c r="I36" s="2" t="e">
        <f t="shared" si="14"/>
        <v>#DIV/0!</v>
      </c>
      <c r="J36" s="2" t="e">
        <f t="shared" si="14"/>
        <v>#DIV/0!</v>
      </c>
    </row>
  </sheetData>
  <sheetProtection password="CC38" sheet="1" objects="1" scenarios="1"/>
  <mergeCells count="2">
    <mergeCell ref="C3:J3"/>
    <mergeCell ref="B18:K18"/>
  </mergeCells>
  <phoneticPr fontId="43" type="noConversion"/>
  <conditionalFormatting sqref="F11">
    <cfRule type="expression" dxfId="15" priority="9" stopIfTrue="1">
      <formula>F20&gt;=1</formula>
    </cfRule>
  </conditionalFormatting>
  <conditionalFormatting sqref="G11">
    <cfRule type="expression" dxfId="14" priority="8" stopIfTrue="1">
      <formula>G20&gt;=1</formula>
    </cfRule>
  </conditionalFormatting>
  <conditionalFormatting sqref="H11">
    <cfRule type="expression" dxfId="13" priority="7" stopIfTrue="1">
      <formula>H20&gt;=1</formula>
    </cfRule>
  </conditionalFormatting>
  <conditionalFormatting sqref="I11">
    <cfRule type="expression" dxfId="12" priority="6" stopIfTrue="1">
      <formula>I20&gt;=1</formula>
    </cfRule>
  </conditionalFormatting>
  <conditionalFormatting sqref="J11">
    <cfRule type="expression" dxfId="11" priority="5" stopIfTrue="1">
      <formula>J20&gt;=1</formula>
    </cfRule>
  </conditionalFormatting>
  <conditionalFormatting sqref="D11">
    <cfRule type="expression" dxfId="10" priority="4" stopIfTrue="1">
      <formula>D20&gt;=1</formula>
    </cfRule>
  </conditionalFormatting>
  <conditionalFormatting sqref="C11">
    <cfRule type="expression" dxfId="9" priority="2" stopIfTrue="1">
      <formula>C20&gt;=1</formula>
    </cfRule>
  </conditionalFormatting>
  <conditionalFormatting sqref="E11">
    <cfRule type="expression" dxfId="8" priority="1" stopIfTrue="1">
      <formula>E20&gt;=1</formula>
    </cfRule>
  </conditionalFormatting>
  <dataValidations count="1">
    <dataValidation type="list" allowBlank="1" showInputMessage="1" showErrorMessage="1" sqref="C11:J11" xr:uid="{7A2EEF09-ED7F-4525-AA46-C879802B6A67}">
      <formula1>$N$10:$N$13</formula1>
    </dataValidation>
  </dataValidations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D937-4B61-4DEF-807C-9F161948ACE0}">
  <sheetPr codeName="Sheet18"/>
  <dimension ref="A1:N36"/>
  <sheetViews>
    <sheetView zoomScaleNormal="100" workbookViewId="0">
      <selection activeCell="C14" sqref="C14"/>
    </sheetView>
  </sheetViews>
  <sheetFormatPr defaultColWidth="0" defaultRowHeight="12.75" zeroHeight="1" x14ac:dyDescent="0.2"/>
  <cols>
    <col min="1" max="1" width="1" style="2" customWidth="1"/>
    <col min="2" max="11" width="12.7109375" style="2" customWidth="1"/>
    <col min="12" max="12" width="20" style="2" customWidth="1"/>
    <col min="13" max="16384" width="9.140625" style="2" hidden="1"/>
  </cols>
  <sheetData>
    <row r="1" spans="1:14" ht="7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5" customHeight="1" thickBot="1" x14ac:dyDescent="0.25">
      <c r="A2" s="1"/>
      <c r="B2" s="42"/>
      <c r="C2" s="331"/>
      <c r="D2" s="331"/>
      <c r="E2" s="331"/>
      <c r="F2" s="287" t="s">
        <v>144</v>
      </c>
      <c r="G2" s="287"/>
      <c r="H2" s="331"/>
      <c r="I2" s="331"/>
      <c r="J2" s="331"/>
      <c r="K2" s="133"/>
    </row>
    <row r="3" spans="1:14" ht="15" customHeight="1" x14ac:dyDescent="0.2">
      <c r="A3" s="1"/>
      <c r="B3" s="44"/>
      <c r="C3" s="348" t="s">
        <v>8</v>
      </c>
      <c r="D3" s="348"/>
      <c r="E3" s="348"/>
      <c r="F3" s="348"/>
      <c r="G3" s="348"/>
      <c r="H3" s="348"/>
      <c r="I3" s="348"/>
      <c r="J3" s="348"/>
      <c r="K3" s="45"/>
      <c r="L3" s="1"/>
    </row>
    <row r="4" spans="1:14" ht="15" customHeight="1" x14ac:dyDescent="0.2">
      <c r="A4" s="1"/>
      <c r="B4" s="330" t="s">
        <v>26</v>
      </c>
      <c r="C4" s="47">
        <v>47</v>
      </c>
      <c r="D4" s="47">
        <v>52</v>
      </c>
      <c r="E4" s="47" t="s">
        <v>174</v>
      </c>
      <c r="F4" s="47">
        <v>53</v>
      </c>
      <c r="G4" s="47" t="s">
        <v>175</v>
      </c>
      <c r="H4" s="47">
        <v>1</v>
      </c>
      <c r="I4" s="47">
        <v>32</v>
      </c>
      <c r="J4" s="47"/>
      <c r="K4" s="48"/>
      <c r="L4" s="1"/>
    </row>
    <row r="5" spans="1:14" ht="15" customHeight="1" x14ac:dyDescent="0.2">
      <c r="A5" s="1"/>
      <c r="B5" s="330" t="s">
        <v>43</v>
      </c>
      <c r="C5" s="49" t="s">
        <v>7</v>
      </c>
      <c r="D5" s="49" t="s">
        <v>7</v>
      </c>
      <c r="E5" s="49" t="s">
        <v>7</v>
      </c>
      <c r="F5" s="49" t="s">
        <v>7</v>
      </c>
      <c r="G5" s="49" t="s">
        <v>7</v>
      </c>
      <c r="H5" s="49" t="s">
        <v>7</v>
      </c>
      <c r="I5" s="49" t="s">
        <v>7</v>
      </c>
      <c r="J5" s="49" t="s">
        <v>7</v>
      </c>
      <c r="K5" s="48" t="s">
        <v>45</v>
      </c>
      <c r="L5" s="1"/>
    </row>
    <row r="6" spans="1:14" ht="15" customHeight="1" x14ac:dyDescent="0.2">
      <c r="A6" s="1"/>
      <c r="B6" s="297" t="s">
        <v>13</v>
      </c>
      <c r="C6" s="51">
        <v>1</v>
      </c>
      <c r="D6" s="51">
        <v>1</v>
      </c>
      <c r="E6" s="51">
        <v>1</v>
      </c>
      <c r="F6" s="51">
        <v>1</v>
      </c>
      <c r="G6" s="51">
        <v>1</v>
      </c>
      <c r="H6" s="51">
        <v>1</v>
      </c>
      <c r="I6" s="51">
        <v>1</v>
      </c>
      <c r="J6" s="51"/>
      <c r="K6" s="52" t="s">
        <v>63</v>
      </c>
      <c r="L6" s="1"/>
    </row>
    <row r="7" spans="1:14" ht="15" customHeight="1" x14ac:dyDescent="0.2">
      <c r="A7" s="1"/>
      <c r="B7" s="298" t="s">
        <v>1</v>
      </c>
      <c r="C7" s="139">
        <v>0.3</v>
      </c>
      <c r="D7" s="139">
        <v>0.3</v>
      </c>
      <c r="E7" s="139">
        <v>0.3</v>
      </c>
      <c r="F7" s="139">
        <v>0.3</v>
      </c>
      <c r="G7" s="139">
        <v>0.3</v>
      </c>
      <c r="H7" s="139">
        <v>0.3</v>
      </c>
      <c r="I7" s="139">
        <v>0.3</v>
      </c>
      <c r="J7" s="139"/>
      <c r="K7" s="54" t="s">
        <v>63</v>
      </c>
      <c r="L7" s="1"/>
    </row>
    <row r="8" spans="1:14" ht="15" customHeight="1" x14ac:dyDescent="0.2">
      <c r="A8" s="1"/>
      <c r="B8" s="299" t="s">
        <v>9</v>
      </c>
      <c r="C8" s="56">
        <v>9</v>
      </c>
      <c r="D8" s="56">
        <v>8.5</v>
      </c>
      <c r="E8" s="56">
        <v>8.5</v>
      </c>
      <c r="F8" s="56">
        <v>8.5</v>
      </c>
      <c r="G8" s="56">
        <v>8.5</v>
      </c>
      <c r="H8" s="56">
        <v>12</v>
      </c>
      <c r="I8" s="56">
        <v>8.5</v>
      </c>
      <c r="J8" s="56"/>
      <c r="K8" s="57" t="s">
        <v>64</v>
      </c>
      <c r="L8" s="1"/>
    </row>
    <row r="9" spans="1:14" ht="15" customHeight="1" x14ac:dyDescent="0.2">
      <c r="A9" s="1"/>
      <c r="B9" s="299" t="s">
        <v>2</v>
      </c>
      <c r="C9" s="58">
        <v>0.88700000000000001</v>
      </c>
      <c r="D9" s="58">
        <v>0.65</v>
      </c>
      <c r="E9" s="58">
        <v>0.65</v>
      </c>
      <c r="F9" s="58">
        <v>0.65</v>
      </c>
      <c r="G9" s="58">
        <v>0.65</v>
      </c>
      <c r="H9" s="58">
        <v>0.9</v>
      </c>
      <c r="I9" s="58">
        <v>1.0149999999999999</v>
      </c>
      <c r="J9" s="58"/>
      <c r="K9" s="57" t="s">
        <v>65</v>
      </c>
      <c r="L9" s="1"/>
      <c r="N9" s="236" t="s">
        <v>112</v>
      </c>
    </row>
    <row r="10" spans="1:14" ht="15" customHeight="1" x14ac:dyDescent="0.2">
      <c r="A10" s="1"/>
      <c r="B10" s="299" t="s">
        <v>3</v>
      </c>
      <c r="C10" s="58">
        <v>2.74</v>
      </c>
      <c r="D10" s="58">
        <v>2.4</v>
      </c>
      <c r="E10" s="58">
        <f>2.4/3</f>
        <v>0.79999999999999993</v>
      </c>
      <c r="F10" s="58">
        <v>2.4</v>
      </c>
      <c r="G10" s="58">
        <f>2.4/3</f>
        <v>0.79999999999999993</v>
      </c>
      <c r="H10" s="58">
        <v>7.08</v>
      </c>
      <c r="I10" s="58">
        <v>4.165</v>
      </c>
      <c r="J10" s="332"/>
      <c r="K10" s="57" t="s">
        <v>65</v>
      </c>
      <c r="L10" s="1"/>
      <c r="N10" s="2" t="s">
        <v>113</v>
      </c>
    </row>
    <row r="11" spans="1:14" ht="15" customHeight="1" x14ac:dyDescent="0.2">
      <c r="A11" s="1"/>
      <c r="B11" s="300" t="s">
        <v>44</v>
      </c>
      <c r="C11" s="60" t="s">
        <v>115</v>
      </c>
      <c r="D11" s="60" t="s">
        <v>115</v>
      </c>
      <c r="E11" s="60" t="s">
        <v>115</v>
      </c>
      <c r="F11" s="60" t="s">
        <v>115</v>
      </c>
      <c r="G11" s="60" t="s">
        <v>115</v>
      </c>
      <c r="H11" s="60" t="s">
        <v>115</v>
      </c>
      <c r="I11" s="60" t="s">
        <v>115</v>
      </c>
      <c r="J11" s="60"/>
      <c r="K11" s="61" t="s">
        <v>63</v>
      </c>
      <c r="L11" s="1"/>
      <c r="N11" s="2" t="s">
        <v>114</v>
      </c>
    </row>
    <row r="12" spans="1:14" ht="15" customHeight="1" x14ac:dyDescent="0.2">
      <c r="A12" s="1"/>
      <c r="B12" s="298" t="s">
        <v>152</v>
      </c>
      <c r="C12" s="62">
        <v>-3.8</v>
      </c>
      <c r="D12" s="62">
        <v>-38.99</v>
      </c>
      <c r="E12" s="62">
        <v>-38.99</v>
      </c>
      <c r="F12" s="62">
        <v>-36.659999999999997</v>
      </c>
      <c r="G12" s="62">
        <v>-36.659999999999997</v>
      </c>
      <c r="H12" s="62">
        <v>-1.27</v>
      </c>
      <c r="I12" s="62">
        <v>-3.67</v>
      </c>
      <c r="J12" s="62"/>
      <c r="K12" s="54" t="s">
        <v>66</v>
      </c>
      <c r="L12" s="1"/>
      <c r="N12" s="2" t="s">
        <v>115</v>
      </c>
    </row>
    <row r="13" spans="1:14" ht="15" customHeight="1" x14ac:dyDescent="0.2">
      <c r="A13" s="1"/>
      <c r="B13" s="298" t="s">
        <v>153</v>
      </c>
      <c r="C13" s="62">
        <v>-4.2</v>
      </c>
      <c r="D13" s="62">
        <v>-42.72</v>
      </c>
      <c r="E13" s="62">
        <v>-42.72</v>
      </c>
      <c r="F13" s="62">
        <v>-39.880000000000003</v>
      </c>
      <c r="G13" s="62">
        <v>-39.880000000000003</v>
      </c>
      <c r="H13" s="62">
        <v>-28.21</v>
      </c>
      <c r="I13" s="62">
        <v>-14.02</v>
      </c>
      <c r="J13" s="62"/>
      <c r="K13" s="54" t="s">
        <v>66</v>
      </c>
      <c r="L13" s="1"/>
      <c r="N13" s="2" t="s">
        <v>116</v>
      </c>
    </row>
    <row r="14" spans="1:14" ht="15" customHeight="1" x14ac:dyDescent="0.2">
      <c r="A14" s="1"/>
      <c r="B14" s="301" t="s">
        <v>154</v>
      </c>
      <c r="C14" s="237">
        <v>2.9</v>
      </c>
      <c r="D14" s="237">
        <v>3.79</v>
      </c>
      <c r="E14" s="237">
        <v>3.79</v>
      </c>
      <c r="F14" s="237">
        <v>1.82</v>
      </c>
      <c r="G14" s="237">
        <v>1.82</v>
      </c>
      <c r="H14" s="237">
        <v>4.1100000000000003</v>
      </c>
      <c r="I14" s="237">
        <v>3.06</v>
      </c>
      <c r="J14" s="237"/>
      <c r="K14" s="61" t="s">
        <v>148</v>
      </c>
      <c r="L14" s="1"/>
    </row>
    <row r="15" spans="1:14" ht="15" customHeight="1" x14ac:dyDescent="0.2">
      <c r="A15" s="1"/>
      <c r="B15" s="302" t="s">
        <v>36</v>
      </c>
      <c r="C15" s="63">
        <v>235</v>
      </c>
      <c r="D15" s="63">
        <v>235</v>
      </c>
      <c r="E15" s="63">
        <v>235</v>
      </c>
      <c r="F15" s="63">
        <v>235</v>
      </c>
      <c r="G15" s="63">
        <v>235</v>
      </c>
      <c r="H15" s="63">
        <v>235</v>
      </c>
      <c r="I15" s="63">
        <v>235</v>
      </c>
      <c r="J15" s="63"/>
      <c r="K15" s="135" t="s">
        <v>66</v>
      </c>
      <c r="L15" s="1"/>
    </row>
    <row r="16" spans="1:14" ht="15" customHeight="1" x14ac:dyDescent="0.2">
      <c r="A16" s="1"/>
      <c r="B16" s="64" t="s">
        <v>37</v>
      </c>
      <c r="C16" s="313">
        <v>1.02</v>
      </c>
      <c r="D16" s="313">
        <v>1.02</v>
      </c>
      <c r="E16" s="313">
        <v>1.02</v>
      </c>
      <c r="F16" s="313">
        <v>1.02</v>
      </c>
      <c r="G16" s="313">
        <v>1.02</v>
      </c>
      <c r="H16" s="313">
        <v>1.02</v>
      </c>
      <c r="I16" s="313">
        <v>1.02</v>
      </c>
      <c r="J16" s="313"/>
      <c r="K16" s="54" t="s">
        <v>63</v>
      </c>
      <c r="L16" s="1"/>
    </row>
    <row r="17" spans="1:12" ht="15" customHeight="1" x14ac:dyDescent="0.2">
      <c r="A17" s="1"/>
      <c r="B17" s="65" t="s">
        <v>38</v>
      </c>
      <c r="C17" s="314">
        <v>1.1000000000000001</v>
      </c>
      <c r="D17" s="314">
        <v>1.1000000000000001</v>
      </c>
      <c r="E17" s="314">
        <v>1.1000000000000001</v>
      </c>
      <c r="F17" s="314">
        <v>1.1000000000000001</v>
      </c>
      <c r="G17" s="314">
        <v>1.1000000000000001</v>
      </c>
      <c r="H17" s="314">
        <v>1.1000000000000001</v>
      </c>
      <c r="I17" s="314">
        <v>1.1000000000000001</v>
      </c>
      <c r="J17" s="314"/>
      <c r="K17" s="66" t="s">
        <v>63</v>
      </c>
      <c r="L17" s="1"/>
    </row>
    <row r="18" spans="1:12" ht="15" customHeight="1" x14ac:dyDescent="0.2">
      <c r="A18" s="1"/>
      <c r="B18" s="345" t="s">
        <v>19</v>
      </c>
      <c r="C18" s="346"/>
      <c r="D18" s="346"/>
      <c r="E18" s="346"/>
      <c r="F18" s="346"/>
      <c r="G18" s="346"/>
      <c r="H18" s="346"/>
      <c r="I18" s="346"/>
      <c r="J18" s="346"/>
      <c r="K18" s="347"/>
      <c r="L18" s="3"/>
    </row>
    <row r="19" spans="1:12" ht="15" customHeight="1" x14ac:dyDescent="0.2">
      <c r="A19" s="1"/>
      <c r="B19" s="50" t="s">
        <v>0</v>
      </c>
      <c r="C19" s="67">
        <f>IF(C6=1,206000,IF(C6=2,70000,IF(C6=3,195000,"invalid input")))</f>
        <v>206000</v>
      </c>
      <c r="D19" s="67">
        <f t="shared" ref="D19:J19" si="0">IF(D6=1,206000,IF(D6=2,70000,IF(D6=3,195000,"invalid input")))</f>
        <v>206000</v>
      </c>
      <c r="E19" s="67">
        <f t="shared" si="0"/>
        <v>206000</v>
      </c>
      <c r="F19" s="67">
        <f t="shared" si="0"/>
        <v>206000</v>
      </c>
      <c r="G19" s="67">
        <f t="shared" si="0"/>
        <v>206000</v>
      </c>
      <c r="H19" s="67">
        <f t="shared" si="0"/>
        <v>206000</v>
      </c>
      <c r="I19" s="67">
        <f t="shared" si="0"/>
        <v>206000</v>
      </c>
      <c r="J19" s="67" t="str">
        <f t="shared" si="0"/>
        <v>invalid input</v>
      </c>
      <c r="K19" s="68" t="s">
        <v>66</v>
      </c>
      <c r="L19" s="1"/>
    </row>
    <row r="20" spans="1:12" ht="15" customHeight="1" x14ac:dyDescent="0.2">
      <c r="A20" s="1"/>
      <c r="B20" s="53" t="s">
        <v>2</v>
      </c>
      <c r="C20" s="69">
        <f>C9/C10</f>
        <v>0.32372262773722627</v>
      </c>
      <c r="D20" s="69">
        <f t="shared" ref="D20:J20" si="1">D9/D10</f>
        <v>0.27083333333333337</v>
      </c>
      <c r="E20" s="69">
        <f t="shared" si="1"/>
        <v>0.81250000000000011</v>
      </c>
      <c r="F20" s="69">
        <f t="shared" si="1"/>
        <v>0.27083333333333337</v>
      </c>
      <c r="G20" s="69">
        <f t="shared" si="1"/>
        <v>0.81250000000000011</v>
      </c>
      <c r="H20" s="69">
        <f t="shared" si="1"/>
        <v>0.1271186440677966</v>
      </c>
      <c r="I20" s="69">
        <f t="shared" si="1"/>
        <v>0.24369747899159661</v>
      </c>
      <c r="J20" s="69" t="e">
        <f t="shared" si="1"/>
        <v>#DIV/0!</v>
      </c>
      <c r="K20" s="70" t="s">
        <v>63</v>
      </c>
      <c r="L20" s="1"/>
    </row>
    <row r="21" spans="1:12" ht="15" customHeight="1" x14ac:dyDescent="0.2">
      <c r="A21" s="1"/>
      <c r="B21" s="53" t="s">
        <v>5</v>
      </c>
      <c r="C21" s="275">
        <v>1</v>
      </c>
      <c r="D21" s="69">
        <v>1</v>
      </c>
      <c r="E21" s="69">
        <v>1</v>
      </c>
      <c r="F21" s="69">
        <v>1</v>
      </c>
      <c r="G21" s="69">
        <v>1</v>
      </c>
      <c r="H21" s="69">
        <v>1</v>
      </c>
      <c r="I21" s="69">
        <v>1</v>
      </c>
      <c r="J21" s="69">
        <v>1</v>
      </c>
      <c r="K21" s="70" t="s">
        <v>63</v>
      </c>
      <c r="L21" s="1"/>
    </row>
    <row r="22" spans="1:12" ht="15" customHeight="1" x14ac:dyDescent="0.2">
      <c r="A22" s="1"/>
      <c r="B22" s="55" t="s">
        <v>39</v>
      </c>
      <c r="C22" s="71">
        <f>IF(C21&lt;-1,IF(C20*(1-C21)/2&gt;=2/3,23.9*((1-C21)/2)^2,(15.87+(1.87/(C20*(1-C21)/2)^2)+8.6*(C20*(1-C21)/2)^2)*((1-C21)/2)^2),IF(C21&lt;0,(1+C21)*C35-C21*C36+10*C21*(1+C21),IF(C21&lt;=1,IF(C20&lt;1,(2.1/(C21+1.1))*(C20+1/C20)^2,8.4/(C21+1.1)),"invalid input")))</f>
        <v>11.647114351730414</v>
      </c>
      <c r="D22" s="71">
        <f>IF(D21&lt;-1,IF(D20*(1-D21)/2&gt;=2/3,23.9*((1-D21)/2)^2,(15.87+(1.87/(D20*(1-D21)/2)^2)+8.6*(D20*(1-D21)/2)^2)*((1-D21)/2)^2),IF(D21&lt;0,(1+D21)*D35-D21*D36+10*D21*(1+D21),IF(D21&lt;=1,IF(D20&lt;1,(2.1/(D21+1.1))*(D20+1/D20)^2,8.4/(D21+1.1)),"invalid input")))</f>
        <v>15.706486789118996</v>
      </c>
      <c r="E22" s="71">
        <f t="shared" ref="E22:J22" si="2">IF(E21&lt;-1,IF(E20*(1-E21)/2&gt;=2/3,23.9*((1-E21)/2)^2,(15.87+(1.87/(E20*(1-E21)/2)^2)+8.6*(E20*(1-E21)/2)^2)*((1-E21)/2)^2),IF(E21&lt;0,(1+E21)*E35-E21*E36+10*E21*(1+E21),IF(E21&lt;=1,IF(E20&lt;1,(2.1/(E21+1.1))*(E20+1/E20)^2,8.4/(E21+1.1)),"invalid input")))</f>
        <v>4.1749491494082847</v>
      </c>
      <c r="F22" s="71">
        <f t="shared" si="2"/>
        <v>15.706486789118996</v>
      </c>
      <c r="G22" s="71">
        <f t="shared" si="2"/>
        <v>4.1749491494082847</v>
      </c>
      <c r="H22" s="71">
        <f t="shared" si="2"/>
        <v>63.900603594114088</v>
      </c>
      <c r="I22" s="71">
        <f t="shared" si="2"/>
        <v>18.897676213942251</v>
      </c>
      <c r="J22" s="71" t="e">
        <f t="shared" si="2"/>
        <v>#DIV/0!</v>
      </c>
      <c r="K22" s="72" t="s">
        <v>63</v>
      </c>
      <c r="L22" s="1"/>
    </row>
    <row r="23" spans="1:12" ht="15" customHeight="1" x14ac:dyDescent="0.2">
      <c r="A23" s="1"/>
      <c r="B23" s="59" t="s">
        <v>149</v>
      </c>
      <c r="C23" s="71">
        <f>IF(C20&gt;1,5.34+4/(C20^2),5.34/(C20^2)+4)</f>
        <v>54.955978184193839</v>
      </c>
      <c r="D23" s="71">
        <f t="shared" ref="D23:J23" si="3">IF(D20&gt;1,5.34+4/(D20^2),5.34/(D20^2)+4)</f>
        <v>76.800946745562115</v>
      </c>
      <c r="E23" s="71">
        <f t="shared" si="3"/>
        <v>12.088994082840234</v>
      </c>
      <c r="F23" s="71">
        <f t="shared" si="3"/>
        <v>76.800946745562115</v>
      </c>
      <c r="G23" s="71">
        <f t="shared" si="3"/>
        <v>12.088994082840234</v>
      </c>
      <c r="H23" s="71">
        <f t="shared" si="3"/>
        <v>334.46293333333335</v>
      </c>
      <c r="I23" s="71">
        <f t="shared" si="3"/>
        <v>93.91645659928659</v>
      </c>
      <c r="J23" s="71" t="e">
        <f t="shared" si="3"/>
        <v>#DIV/0!</v>
      </c>
      <c r="K23" s="289" t="s">
        <v>63</v>
      </c>
      <c r="L23" s="1"/>
    </row>
    <row r="24" spans="1:12" ht="15" customHeight="1" x14ac:dyDescent="0.2">
      <c r="A24" s="1"/>
      <c r="B24" s="288" t="s">
        <v>146</v>
      </c>
      <c r="C24" s="71">
        <f>MAX(1.25,1000*C9/C8*SQRT(C15/C19))</f>
        <v>3.3287519307207503</v>
      </c>
      <c r="D24" s="71">
        <f t="shared" ref="D24:J24" si="4">MAX(1.25,1000*D9/D8*SQRT(D15/D19))</f>
        <v>2.5828236348188058</v>
      </c>
      <c r="E24" s="71">
        <f t="shared" si="4"/>
        <v>2.5828236348188058</v>
      </c>
      <c r="F24" s="71">
        <f t="shared" si="4"/>
        <v>2.5828236348188058</v>
      </c>
      <c r="G24" s="71">
        <f t="shared" si="4"/>
        <v>2.5828236348188058</v>
      </c>
      <c r="H24" s="71">
        <f t="shared" si="4"/>
        <v>2.5331539495338289</v>
      </c>
      <c r="I24" s="71">
        <f t="shared" si="4"/>
        <v>4.0331784451401349</v>
      </c>
      <c r="J24" s="71" t="e">
        <f t="shared" si="4"/>
        <v>#DIV/0!</v>
      </c>
      <c r="K24" s="289" t="s">
        <v>63</v>
      </c>
      <c r="L24" s="1"/>
    </row>
    <row r="25" spans="1:12" ht="15" customHeight="1" x14ac:dyDescent="0.2">
      <c r="A25" s="1"/>
      <c r="B25" s="65" t="s">
        <v>4</v>
      </c>
      <c r="C25" s="73">
        <f>IF(C20&gt;=1,1,IF(C11=$N10,1.05,IF(C11=$N11,1.1,IF(C11=$N12,1.21,IF(C11=$N13,1.3,"invalid input")))))</f>
        <v>1.21</v>
      </c>
      <c r="D25" s="73">
        <f t="shared" ref="D25:J25" si="5">IF(D20&gt;=1,1,IF(D11=$N10,1.05,IF(D11=$N11,1.1,IF(D11=$N12,1.21,IF(D11=$N13,1.3,"invalid input")))))</f>
        <v>1.21</v>
      </c>
      <c r="E25" s="73">
        <f t="shared" si="5"/>
        <v>1.21</v>
      </c>
      <c r="F25" s="73">
        <f t="shared" si="5"/>
        <v>1.21</v>
      </c>
      <c r="G25" s="73">
        <f t="shared" si="5"/>
        <v>1.21</v>
      </c>
      <c r="H25" s="73">
        <f t="shared" si="5"/>
        <v>1.21</v>
      </c>
      <c r="I25" s="73">
        <f t="shared" si="5"/>
        <v>1.21</v>
      </c>
      <c r="J25" s="73" t="e">
        <f t="shared" si="5"/>
        <v>#DIV/0!</v>
      </c>
      <c r="K25" s="74" t="s">
        <v>63</v>
      </c>
      <c r="L25" s="1"/>
    </row>
    <row r="26" spans="1:12" ht="15" customHeight="1" x14ac:dyDescent="0.2">
      <c r="A26" s="1"/>
      <c r="B26" s="75" t="s">
        <v>40</v>
      </c>
      <c r="C26" s="76">
        <f>((((PI())^2)*C19)/(12*(1-C7^2))*(C8/C10)^2)*C22*C25/1000000</f>
        <v>28.309482490755666</v>
      </c>
      <c r="D26" s="76">
        <f t="shared" ref="D26:J26" si="6">((((PI())^2)*D19)/(12*(1-D7^2))*(D8/D10)^2)*D22*D25/1000000</f>
        <v>44.383762868214205</v>
      </c>
      <c r="E26" s="76">
        <f t="shared" si="6"/>
        <v>106.17903288614761</v>
      </c>
      <c r="F26" s="76">
        <f t="shared" si="6"/>
        <v>44.383762868214205</v>
      </c>
      <c r="G26" s="76">
        <f t="shared" si="6"/>
        <v>106.17903288614761</v>
      </c>
      <c r="H26" s="76">
        <f t="shared" si="6"/>
        <v>41.355248506050053</v>
      </c>
      <c r="I26" s="76">
        <f t="shared" si="6"/>
        <v>17.731518982286921</v>
      </c>
      <c r="J26" s="76" t="e">
        <f t="shared" si="6"/>
        <v>#VALUE!</v>
      </c>
      <c r="K26" s="77" t="s">
        <v>66</v>
      </c>
      <c r="L26" s="1"/>
    </row>
    <row r="27" spans="1:12" ht="15" customHeight="1" x14ac:dyDescent="0.2">
      <c r="A27" s="1"/>
      <c r="B27" s="75" t="s">
        <v>145</v>
      </c>
      <c r="C27" s="273">
        <f>IF(C15/2&gt;=C26,C26,C15*(1-C15/4/C26))</f>
        <v>28.309482490755666</v>
      </c>
      <c r="D27" s="76">
        <f t="shared" ref="D27:J27" si="7">IF(D15/2&gt;=D26,D26,D15*(1-D15/4/D26))</f>
        <v>44.383762868214205</v>
      </c>
      <c r="E27" s="76">
        <f t="shared" si="7"/>
        <v>106.17903288614761</v>
      </c>
      <c r="F27" s="76">
        <f t="shared" si="7"/>
        <v>44.383762868214205</v>
      </c>
      <c r="G27" s="76">
        <f t="shared" si="7"/>
        <v>106.17903288614761</v>
      </c>
      <c r="H27" s="76">
        <f t="shared" si="7"/>
        <v>41.355248506050053</v>
      </c>
      <c r="I27" s="76">
        <f t="shared" si="7"/>
        <v>17.731518982286921</v>
      </c>
      <c r="J27" s="76" t="e">
        <f t="shared" si="7"/>
        <v>#VALUE!</v>
      </c>
      <c r="K27" s="77" t="s">
        <v>66</v>
      </c>
      <c r="L27" s="1"/>
    </row>
    <row r="28" spans="1:12" ht="15" customHeight="1" x14ac:dyDescent="0.2">
      <c r="A28" s="1"/>
      <c r="B28" s="75" t="s">
        <v>147</v>
      </c>
      <c r="C28" s="273">
        <f>((2.25/C24)-(1.25/(C24^2)))*C15</f>
        <v>132.33299495914869</v>
      </c>
      <c r="D28" s="273">
        <f t="shared" ref="D28:J28" si="8">((2.25/D24)-(1.25/D24^2))*D15</f>
        <v>160.68378705291786</v>
      </c>
      <c r="E28" s="273">
        <f t="shared" si="8"/>
        <v>160.68378705291786</v>
      </c>
      <c r="F28" s="273">
        <f t="shared" si="8"/>
        <v>160.68378705291786</v>
      </c>
      <c r="G28" s="273">
        <f t="shared" si="8"/>
        <v>160.68378705291786</v>
      </c>
      <c r="H28" s="273">
        <f t="shared" si="8"/>
        <v>162.95410766380971</v>
      </c>
      <c r="I28" s="273">
        <f t="shared" si="8"/>
        <v>113.04152066155181</v>
      </c>
      <c r="J28" s="273" t="e">
        <f t="shared" si="8"/>
        <v>#DIV/0!</v>
      </c>
      <c r="K28" s="290" t="s">
        <v>148</v>
      </c>
      <c r="L28" s="1"/>
    </row>
    <row r="29" spans="1:12" ht="15" customHeight="1" x14ac:dyDescent="0.2">
      <c r="A29" s="1"/>
      <c r="B29" s="75" t="s">
        <v>150</v>
      </c>
      <c r="C29" s="273">
        <f>((PI()^2*C19)/(12*(1-C7^2)))*(C8/C10)^2*C23*0.000001</f>
        <v>110.39341365651947</v>
      </c>
      <c r="D29" s="273">
        <f t="shared" ref="D29:J29" si="9">((PI()^2*D19)/(12*(1-D7^2)))*(D8/D10)^2*D23*0.000001</f>
        <v>179.36027830311878</v>
      </c>
      <c r="E29" s="273">
        <f t="shared" si="9"/>
        <v>254.09280633711006</v>
      </c>
      <c r="F29" s="273">
        <f t="shared" si="9"/>
        <v>179.36027830311878</v>
      </c>
      <c r="G29" s="273">
        <f t="shared" si="9"/>
        <v>254.09280633711006</v>
      </c>
      <c r="H29" s="273">
        <f t="shared" si="9"/>
        <v>178.89092035954263</v>
      </c>
      <c r="I29" s="273">
        <f t="shared" si="9"/>
        <v>72.827242433223617</v>
      </c>
      <c r="J29" s="273" t="e">
        <f t="shared" si="9"/>
        <v>#VALUE!</v>
      </c>
      <c r="K29" s="290" t="s">
        <v>148</v>
      </c>
      <c r="L29" s="1"/>
    </row>
    <row r="30" spans="1:12" ht="15" customHeight="1" x14ac:dyDescent="0.2">
      <c r="A30" s="1"/>
      <c r="B30" s="291" t="s">
        <v>151</v>
      </c>
      <c r="C30" s="273">
        <f>IF(C29&gt;C15/(2*SQRT(3)),C15/SQRT(3)*(1-(C15/(4*SQRT(3)*C29))),C29)</f>
        <v>93.989288757915986</v>
      </c>
      <c r="D30" s="273">
        <f t="shared" ref="D30:J30" si="10">IF(D29&gt;D15/(2*SQRT(3)),D15/SQRT(3)*(1-(D15/(4*SQRT(3)*D29))),D29)</f>
        <v>110.01899372040626</v>
      </c>
      <c r="E30" s="273">
        <f t="shared" si="10"/>
        <v>117.56549262333492</v>
      </c>
      <c r="F30" s="273">
        <f t="shared" si="10"/>
        <v>110.01899372040626</v>
      </c>
      <c r="G30" s="273">
        <f t="shared" si="10"/>
        <v>117.56549262333492</v>
      </c>
      <c r="H30" s="273">
        <f t="shared" si="10"/>
        <v>109.95167372411851</v>
      </c>
      <c r="I30" s="273">
        <f t="shared" si="10"/>
        <v>72.485529806370735</v>
      </c>
      <c r="J30" s="273" t="e">
        <f t="shared" si="10"/>
        <v>#VALUE!</v>
      </c>
      <c r="K30" s="290" t="s">
        <v>148</v>
      </c>
      <c r="L30" s="1"/>
    </row>
    <row r="31" spans="1:12" ht="15" customHeight="1" x14ac:dyDescent="0.2">
      <c r="A31" s="1"/>
      <c r="B31" s="75" t="s">
        <v>155</v>
      </c>
      <c r="C31" s="76">
        <f>ABS(C16*C17*C12/C28)^1.9+ABS(C16*C17*C13/C27)^1.9+(C16*C17*C14/C30)^1.9</f>
        <v>3.6291613357156124E-2</v>
      </c>
      <c r="D31" s="76">
        <f t="shared" ref="D31:J31" si="11">ABS(D16*D17*D12/D28)^1.9+ABS(D16*D17*D13/D27)^1.9+(D16*D17*D14/D30)^1.9</f>
        <v>1.2438266683405812</v>
      </c>
      <c r="E31" s="76">
        <f t="shared" si="11"/>
        <v>0.30689854879514156</v>
      </c>
      <c r="F31" s="76">
        <f t="shared" si="11"/>
        <v>1.0911433941441031</v>
      </c>
      <c r="G31" s="76">
        <f t="shared" si="11"/>
        <v>0.26916527772268373</v>
      </c>
      <c r="H31" s="76">
        <f t="shared" si="11"/>
        <v>0.60418852780679499</v>
      </c>
      <c r="I31" s="76">
        <f t="shared" si="11"/>
        <v>0.80139994471089415</v>
      </c>
      <c r="J31" s="76" t="e">
        <f t="shared" si="11"/>
        <v>#DIV/0!</v>
      </c>
      <c r="K31" s="77" t="s">
        <v>66</v>
      </c>
      <c r="L31" s="1"/>
    </row>
    <row r="32" spans="1:12" ht="15" customHeight="1" thickBot="1" x14ac:dyDescent="0.25">
      <c r="A32" s="1"/>
      <c r="B32" s="78"/>
      <c r="C32" s="79" t="str">
        <f>IF(AND(C12&gt;=0,C13&gt;=0),"No compr.!",IF(C31&gt;1,"buckling","No buckling"))</f>
        <v>No buckling</v>
      </c>
      <c r="D32" s="79" t="str">
        <f t="shared" ref="D32:J32" si="12">IF(AND(D12&gt;=0,D13&gt;=0),"No compr.!",IF(D31&gt;1,"buckling","No buckling"))</f>
        <v>buckling</v>
      </c>
      <c r="E32" s="79" t="str">
        <f t="shared" si="12"/>
        <v>No buckling</v>
      </c>
      <c r="F32" s="79" t="str">
        <f t="shared" si="12"/>
        <v>buckling</v>
      </c>
      <c r="G32" s="79" t="str">
        <f t="shared" si="12"/>
        <v>No buckling</v>
      </c>
      <c r="H32" s="79" t="str">
        <f t="shared" si="12"/>
        <v>No buckling</v>
      </c>
      <c r="I32" s="79" t="str">
        <f t="shared" si="12"/>
        <v>No buckling</v>
      </c>
      <c r="J32" s="79" t="str">
        <f t="shared" si="12"/>
        <v>No compr.!</v>
      </c>
      <c r="K32" s="80"/>
      <c r="L32" s="1"/>
    </row>
    <row r="33" spans="1:12" ht="48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idden="1" x14ac:dyDescent="0.2"/>
    <row r="35" spans="1:12" hidden="1" x14ac:dyDescent="0.2">
      <c r="B35" s="2" t="s">
        <v>11</v>
      </c>
      <c r="C35" s="2">
        <f>IF(C20&lt;1,1.909*(C20+1/C20)^2,7.636)</f>
        <v>22.234341297453362</v>
      </c>
      <c r="D35" s="2">
        <f>IF(D20&lt;1,1.909*(D20+1/D20)^2,7.636)</f>
        <v>29.983683280428163</v>
      </c>
      <c r="E35" s="2">
        <f t="shared" ref="E35:J35" si="13">IF(E20&lt;1,1.909*(E20+1/E20)^2,7.636)</f>
        <v>7.9699779262204151</v>
      </c>
      <c r="F35" s="2">
        <f t="shared" si="13"/>
        <v>29.983683280428163</v>
      </c>
      <c r="G35" s="2">
        <f t="shared" si="13"/>
        <v>7.9699779262204151</v>
      </c>
      <c r="H35" s="2">
        <f t="shared" si="13"/>
        <v>121.9862522611638</v>
      </c>
      <c r="I35" s="2">
        <f t="shared" si="13"/>
        <v>36.075663892415761</v>
      </c>
      <c r="J35" s="2" t="e">
        <f t="shared" si="13"/>
        <v>#DIV/0!</v>
      </c>
    </row>
    <row r="36" spans="1:12" hidden="1" x14ac:dyDescent="0.2">
      <c r="B36" s="2" t="s">
        <v>12</v>
      </c>
      <c r="C36" s="2">
        <f>IF(C20&lt;0.666666,15.87+(1.87/C20^2)+8.6*C20^2,23.9)</f>
        <v>34.615383203978084</v>
      </c>
      <c r="D36" s="2">
        <f>IF(D20&lt;0.666666,15.87+(1.87/D20^2)+8.6*D20^2,23.9)</f>
        <v>41.994780469263638</v>
      </c>
      <c r="E36" s="2">
        <f t="shared" ref="E36:J36" si="14">IF(E20&lt;0.666666,15.87+(1.87/E20^2)+8.6*E20^2,23.9)</f>
        <v>23.9</v>
      </c>
      <c r="F36" s="2">
        <f t="shared" si="14"/>
        <v>41.994780469263638</v>
      </c>
      <c r="G36" s="2">
        <f t="shared" si="14"/>
        <v>23.9</v>
      </c>
      <c r="H36" s="2">
        <f t="shared" si="14"/>
        <v>131.73287979826998</v>
      </c>
      <c r="I36" s="2">
        <f t="shared" si="14"/>
        <v>47.86833886439797</v>
      </c>
      <c r="J36" s="2" t="e">
        <f t="shared" si="14"/>
        <v>#DIV/0!</v>
      </c>
    </row>
  </sheetData>
  <sheetProtection password="CC38" sheet="1" objects="1" scenarios="1"/>
  <mergeCells count="2">
    <mergeCell ref="C3:J3"/>
    <mergeCell ref="B18:K18"/>
  </mergeCells>
  <phoneticPr fontId="43" type="noConversion"/>
  <conditionalFormatting sqref="J11">
    <cfRule type="expression" dxfId="7" priority="10" stopIfTrue="1">
      <formula>J20&gt;=1</formula>
    </cfRule>
  </conditionalFormatting>
  <conditionalFormatting sqref="D11">
    <cfRule type="expression" dxfId="6" priority="9" stopIfTrue="1">
      <formula>D20&gt;=1</formula>
    </cfRule>
  </conditionalFormatting>
  <conditionalFormatting sqref="C11">
    <cfRule type="expression" dxfId="5" priority="8" stopIfTrue="1">
      <formula>C20&gt;=1</formula>
    </cfRule>
  </conditionalFormatting>
  <conditionalFormatting sqref="E11">
    <cfRule type="expression" dxfId="4" priority="5" stopIfTrue="1">
      <formula>E20&gt;=1</formula>
    </cfRule>
  </conditionalFormatting>
  <conditionalFormatting sqref="F11">
    <cfRule type="expression" dxfId="3" priority="4" stopIfTrue="1">
      <formula>F20&gt;=1</formula>
    </cfRule>
  </conditionalFormatting>
  <conditionalFormatting sqref="G11">
    <cfRule type="expression" dxfId="2" priority="3" stopIfTrue="1">
      <formula>G20&gt;=1</formula>
    </cfRule>
  </conditionalFormatting>
  <conditionalFormatting sqref="H11">
    <cfRule type="expression" dxfId="1" priority="2" stopIfTrue="1">
      <formula>H20&gt;=1</formula>
    </cfRule>
  </conditionalFormatting>
  <conditionalFormatting sqref="I11">
    <cfRule type="expression" dxfId="0" priority="1" stopIfTrue="1">
      <formula>I20&gt;=1</formula>
    </cfRule>
  </conditionalFormatting>
  <dataValidations count="1">
    <dataValidation type="list" allowBlank="1" showInputMessage="1" showErrorMessage="1" sqref="C11:J11" xr:uid="{2E311F55-9960-453A-ABCE-2472D86A9795}">
      <formula1>$N$10:$N$13</formula1>
    </dataValidation>
  </dataValidations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BP1325"/>
  <sheetViews>
    <sheetView workbookViewId="0">
      <selection activeCell="B41" sqref="B41"/>
    </sheetView>
  </sheetViews>
  <sheetFormatPr defaultRowHeight="12.75" x14ac:dyDescent="0.2"/>
  <cols>
    <col min="1" max="1" width="1.5703125" customWidth="1"/>
    <col min="2" max="2" width="12.140625" customWidth="1"/>
    <col min="3" max="3" width="11.28515625" customWidth="1"/>
    <col min="4" max="10" width="11.42578125" customWidth="1"/>
    <col min="11" max="11" width="11" customWidth="1"/>
    <col min="14" max="14" width="11.28515625" customWidth="1"/>
    <col min="15" max="15" width="7.85546875" customWidth="1"/>
    <col min="16" max="16" width="3.85546875" customWidth="1"/>
  </cols>
  <sheetData>
    <row r="1" spans="1:68" ht="6" customHeight="1" thickBo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r="2" spans="1:68" ht="13.5" thickBot="1" x14ac:dyDescent="0.25">
      <c r="A2" s="18"/>
      <c r="B2" s="84"/>
      <c r="C2" s="85"/>
      <c r="D2" s="85"/>
      <c r="E2" s="350" t="s">
        <v>58</v>
      </c>
      <c r="F2" s="350"/>
      <c r="G2" s="350"/>
      <c r="H2" s="350"/>
      <c r="I2" s="85"/>
      <c r="J2" s="85"/>
      <c r="K2" s="134"/>
      <c r="L2" s="8"/>
      <c r="M2" s="8"/>
      <c r="N2" s="8"/>
      <c r="O2" s="8"/>
      <c r="P2" s="8"/>
      <c r="Q2" s="6"/>
      <c r="R2" s="6"/>
      <c r="S2" s="4"/>
      <c r="T2" s="4"/>
      <c r="U2" s="4"/>
      <c r="V2" s="4"/>
      <c r="W2" s="4"/>
      <c r="X2" s="4"/>
      <c r="Y2" s="4"/>
      <c r="Z2" s="4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1:68" x14ac:dyDescent="0.2">
      <c r="A3" s="18"/>
      <c r="B3" s="354" t="s">
        <v>8</v>
      </c>
      <c r="C3" s="355"/>
      <c r="D3" s="355"/>
      <c r="E3" s="355"/>
      <c r="F3" s="355"/>
      <c r="G3" s="355"/>
      <c r="H3" s="355"/>
      <c r="I3" s="355"/>
      <c r="J3" s="355"/>
      <c r="K3" s="356"/>
      <c r="L3" s="8"/>
      <c r="M3" s="8"/>
      <c r="N3" s="8"/>
      <c r="O3" s="8"/>
      <c r="P3" s="8"/>
      <c r="Q3" s="6"/>
      <c r="R3" s="6"/>
      <c r="S3" s="4"/>
      <c r="T3" s="4"/>
      <c r="U3" s="4"/>
      <c r="V3" s="4"/>
      <c r="W3" s="4"/>
      <c r="X3" s="4"/>
      <c r="Y3" s="4"/>
      <c r="Z3" s="4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</row>
    <row r="4" spans="1:68" x14ac:dyDescent="0.2">
      <c r="A4" s="18"/>
      <c r="B4" s="113" t="s">
        <v>26</v>
      </c>
      <c r="C4" s="142"/>
      <c r="D4" s="142"/>
      <c r="E4" s="142"/>
      <c r="F4" s="142"/>
      <c r="G4" s="142"/>
      <c r="H4" s="142"/>
      <c r="I4" s="142"/>
      <c r="J4" s="142"/>
      <c r="K4" s="86"/>
      <c r="L4" s="8"/>
      <c r="M4" s="8"/>
      <c r="N4" s="8"/>
      <c r="O4" s="8"/>
      <c r="P4" s="8"/>
      <c r="Q4" s="6"/>
      <c r="R4" s="6"/>
      <c r="S4" s="4"/>
      <c r="T4" s="4"/>
      <c r="U4" s="4"/>
      <c r="V4" s="4"/>
      <c r="W4" s="4"/>
      <c r="X4" s="4"/>
      <c r="Y4" s="4"/>
      <c r="Z4" s="4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</row>
    <row r="5" spans="1:68" x14ac:dyDescent="0.2">
      <c r="A5" s="18"/>
      <c r="B5" s="114" t="s">
        <v>43</v>
      </c>
      <c r="C5" s="87" t="s">
        <v>7</v>
      </c>
      <c r="D5" s="87" t="s">
        <v>7</v>
      </c>
      <c r="E5" s="87" t="s">
        <v>7</v>
      </c>
      <c r="F5" s="87" t="s">
        <v>7</v>
      </c>
      <c r="G5" s="87" t="s">
        <v>7</v>
      </c>
      <c r="H5" s="87" t="s">
        <v>7</v>
      </c>
      <c r="I5" s="87" t="s">
        <v>7</v>
      </c>
      <c r="J5" s="87" t="s">
        <v>7</v>
      </c>
      <c r="K5" s="88" t="s">
        <v>6</v>
      </c>
      <c r="L5" s="12"/>
      <c r="M5" s="8"/>
      <c r="N5" s="8"/>
      <c r="O5" s="8"/>
      <c r="P5" s="8"/>
      <c r="Q5" s="6"/>
      <c r="R5" s="6"/>
      <c r="S5" s="4"/>
      <c r="T5" s="4"/>
      <c r="U5" s="4"/>
      <c r="V5" s="4"/>
      <c r="W5" s="4"/>
      <c r="X5" s="4"/>
      <c r="Y5" s="4"/>
      <c r="Z5" s="4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</row>
    <row r="6" spans="1:68" x14ac:dyDescent="0.2">
      <c r="A6" s="18"/>
      <c r="B6" s="89" t="s">
        <v>10</v>
      </c>
      <c r="C6" s="143">
        <v>1</v>
      </c>
      <c r="D6" s="144"/>
      <c r="E6" s="143"/>
      <c r="F6" s="144"/>
      <c r="G6" s="143"/>
      <c r="H6" s="144"/>
      <c r="I6" s="143"/>
      <c r="J6" s="144"/>
      <c r="K6" s="90" t="s">
        <v>63</v>
      </c>
      <c r="L6" s="12"/>
      <c r="M6" s="8"/>
      <c r="N6" s="8"/>
      <c r="O6" s="8"/>
      <c r="P6" s="8"/>
      <c r="Q6" s="6"/>
      <c r="R6" s="6"/>
      <c r="S6" s="4"/>
      <c r="T6" s="4"/>
      <c r="U6" s="4"/>
      <c r="V6" s="4"/>
      <c r="W6" s="4"/>
      <c r="X6" s="4"/>
      <c r="Y6" s="4"/>
      <c r="Z6" s="4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</row>
    <row r="7" spans="1:68" x14ac:dyDescent="0.2">
      <c r="A7" s="18"/>
      <c r="B7" s="91" t="s">
        <v>1</v>
      </c>
      <c r="C7" s="145">
        <v>0.3</v>
      </c>
      <c r="D7" s="145"/>
      <c r="E7" s="145"/>
      <c r="F7" s="145"/>
      <c r="G7" s="145"/>
      <c r="H7" s="145"/>
      <c r="I7" s="145"/>
      <c r="J7" s="146"/>
      <c r="K7" s="92" t="s">
        <v>63</v>
      </c>
      <c r="L7" s="12"/>
      <c r="M7" s="8"/>
      <c r="N7" s="8"/>
      <c r="O7" s="8"/>
      <c r="P7" s="8"/>
      <c r="Q7" s="6"/>
      <c r="R7" s="6"/>
      <c r="S7" s="4"/>
      <c r="T7" s="4"/>
      <c r="U7" s="4"/>
      <c r="V7" s="4"/>
      <c r="W7" s="4"/>
      <c r="X7" s="4"/>
      <c r="Y7" s="4"/>
      <c r="Z7" s="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</row>
    <row r="8" spans="1:68" x14ac:dyDescent="0.2">
      <c r="A8" s="18"/>
      <c r="B8" s="93" t="s">
        <v>9</v>
      </c>
      <c r="C8" s="147">
        <v>17</v>
      </c>
      <c r="D8" s="148"/>
      <c r="E8" s="147"/>
      <c r="F8" s="148"/>
      <c r="G8" s="147"/>
      <c r="H8" s="148"/>
      <c r="I8" s="147"/>
      <c r="J8" s="148"/>
      <c r="K8" s="94" t="s">
        <v>64</v>
      </c>
      <c r="L8" s="12"/>
      <c r="M8" s="8"/>
      <c r="N8" s="8"/>
      <c r="O8" s="8"/>
      <c r="P8" s="8"/>
      <c r="Q8" s="6"/>
      <c r="R8" s="6"/>
      <c r="S8" s="4"/>
      <c r="T8" s="4"/>
      <c r="U8" s="4"/>
      <c r="V8" s="4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</row>
    <row r="9" spans="1:68" x14ac:dyDescent="0.2">
      <c r="A9" s="18"/>
      <c r="B9" s="93" t="s">
        <v>2</v>
      </c>
      <c r="C9" s="147">
        <v>0.8</v>
      </c>
      <c r="D9" s="148"/>
      <c r="E9" s="147"/>
      <c r="F9" s="148"/>
      <c r="G9" s="147"/>
      <c r="H9" s="148"/>
      <c r="I9" s="147"/>
      <c r="J9" s="148"/>
      <c r="K9" s="94" t="s">
        <v>65</v>
      </c>
      <c r="L9" s="12"/>
      <c r="M9" s="8"/>
      <c r="N9" s="8"/>
      <c r="O9" s="8"/>
      <c r="P9" s="8"/>
      <c r="Q9" s="6"/>
      <c r="R9" s="6"/>
      <c r="S9" s="4"/>
      <c r="T9" s="4"/>
      <c r="U9" s="4"/>
      <c r="V9" s="4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</row>
    <row r="10" spans="1:68" x14ac:dyDescent="0.2">
      <c r="A10" s="18"/>
      <c r="B10" s="93" t="s">
        <v>3</v>
      </c>
      <c r="C10" s="147">
        <v>7</v>
      </c>
      <c r="D10" s="148"/>
      <c r="E10" s="147"/>
      <c r="F10" s="148"/>
      <c r="G10" s="147"/>
      <c r="H10" s="148"/>
      <c r="I10" s="147"/>
      <c r="J10" s="148"/>
      <c r="K10" s="94" t="s">
        <v>65</v>
      </c>
      <c r="L10" s="12"/>
      <c r="M10" s="8"/>
      <c r="N10" s="8"/>
      <c r="O10" s="8"/>
      <c r="P10" s="8"/>
      <c r="Q10" s="6"/>
      <c r="R10" s="6"/>
      <c r="S10" s="4"/>
      <c r="T10" s="4"/>
      <c r="U10" s="4"/>
      <c r="V10" s="4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</row>
    <row r="11" spans="1:68" ht="15" x14ac:dyDescent="0.25">
      <c r="A11" s="18"/>
      <c r="B11" s="91" t="s">
        <v>51</v>
      </c>
      <c r="C11" s="145">
        <v>15.19</v>
      </c>
      <c r="D11" s="146"/>
      <c r="E11" s="145"/>
      <c r="F11" s="146"/>
      <c r="G11" s="145"/>
      <c r="H11" s="146"/>
      <c r="I11" s="145"/>
      <c r="J11" s="146"/>
      <c r="K11" s="92" t="s">
        <v>66</v>
      </c>
      <c r="L11" s="12"/>
      <c r="M11" s="8"/>
      <c r="N11" s="8"/>
      <c r="O11" s="8"/>
      <c r="P11" s="8"/>
      <c r="Q11" s="6"/>
      <c r="R11" s="6"/>
      <c r="S11" s="4"/>
      <c r="T11" s="4"/>
      <c r="U11" s="4"/>
      <c r="V11" s="4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</row>
    <row r="12" spans="1:68" ht="15" x14ac:dyDescent="0.25">
      <c r="A12" s="18"/>
      <c r="B12" s="95" t="s">
        <v>52</v>
      </c>
      <c r="C12" s="149">
        <v>235</v>
      </c>
      <c r="D12" s="150"/>
      <c r="E12" s="149"/>
      <c r="F12" s="150"/>
      <c r="G12" s="149"/>
      <c r="H12" s="150"/>
      <c r="I12" s="149"/>
      <c r="J12" s="150"/>
      <c r="K12" s="96" t="s">
        <v>66</v>
      </c>
      <c r="L12" s="12"/>
      <c r="M12" s="8"/>
      <c r="N12" s="8"/>
      <c r="O12" s="8"/>
      <c r="P12" s="8"/>
      <c r="Q12" s="6"/>
      <c r="R12" s="6"/>
      <c r="S12" s="4"/>
      <c r="T12" s="4"/>
      <c r="U12" s="4"/>
      <c r="V12" s="4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</row>
    <row r="13" spans="1:68" ht="14.25" x14ac:dyDescent="0.25">
      <c r="A13" s="18"/>
      <c r="B13" s="91" t="s">
        <v>37</v>
      </c>
      <c r="C13" s="145">
        <v>1.02</v>
      </c>
      <c r="D13" s="145"/>
      <c r="E13" s="145"/>
      <c r="F13" s="145"/>
      <c r="G13" s="145"/>
      <c r="H13" s="145"/>
      <c r="I13" s="145"/>
      <c r="J13" s="239"/>
      <c r="K13" s="92" t="s">
        <v>63</v>
      </c>
      <c r="L13" s="12"/>
      <c r="M13" s="8"/>
      <c r="N13" s="8"/>
      <c r="O13" s="8"/>
      <c r="P13" s="8"/>
      <c r="Q13" s="6"/>
      <c r="R13" s="6"/>
      <c r="S13" s="4"/>
      <c r="T13" s="4"/>
      <c r="U13" s="4"/>
      <c r="V13" s="4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</row>
    <row r="14" spans="1:68" ht="14.25" x14ac:dyDescent="0.25">
      <c r="A14" s="18"/>
      <c r="B14" s="91" t="s">
        <v>53</v>
      </c>
      <c r="C14" s="145">
        <v>1.1000000000000001</v>
      </c>
      <c r="D14" s="145"/>
      <c r="E14" s="145"/>
      <c r="F14" s="145"/>
      <c r="G14" s="145"/>
      <c r="H14" s="145"/>
      <c r="I14" s="145"/>
      <c r="J14" s="240"/>
      <c r="K14" s="92" t="s">
        <v>63</v>
      </c>
      <c r="L14" s="12"/>
      <c r="M14" s="8"/>
      <c r="N14" s="8"/>
      <c r="O14" s="8"/>
      <c r="P14" s="8"/>
      <c r="Q14" s="6"/>
      <c r="R14" s="6"/>
      <c r="S14" s="4"/>
      <c r="T14" s="4"/>
      <c r="U14" s="4"/>
      <c r="V14" s="4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</row>
    <row r="15" spans="1:68" x14ac:dyDescent="0.2">
      <c r="A15" s="18"/>
      <c r="B15" s="351" t="s">
        <v>19</v>
      </c>
      <c r="C15" s="352"/>
      <c r="D15" s="352"/>
      <c r="E15" s="352"/>
      <c r="F15" s="352"/>
      <c r="G15" s="352"/>
      <c r="H15" s="352"/>
      <c r="I15" s="352"/>
      <c r="J15" s="352"/>
      <c r="K15" s="353"/>
      <c r="L15" s="12"/>
      <c r="M15" s="8"/>
      <c r="N15" s="8"/>
      <c r="O15" s="8"/>
      <c r="P15" s="8"/>
      <c r="Q15" s="6"/>
      <c r="R15" s="6"/>
      <c r="S15" s="4"/>
      <c r="T15" s="4"/>
      <c r="U15" s="4"/>
      <c r="V15" s="4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</row>
    <row r="16" spans="1:68" ht="14.25" x14ac:dyDescent="0.2">
      <c r="A16" s="12"/>
      <c r="B16" s="98" t="s">
        <v>0</v>
      </c>
      <c r="C16" s="99">
        <f>IF(C6=1,206000,IF(C6=2,70000,IF(C6=3,195000,"invalid input")))</f>
        <v>206000</v>
      </c>
      <c r="D16" s="99" t="str">
        <f t="shared" ref="D16:J16" si="0">IF(D6=1,206000,IF(D6=2,70000,IF(D6=3,195000,"invalid input")))</f>
        <v>invalid input</v>
      </c>
      <c r="E16" s="99" t="str">
        <f t="shared" si="0"/>
        <v>invalid input</v>
      </c>
      <c r="F16" s="99" t="str">
        <f t="shared" si="0"/>
        <v>invalid input</v>
      </c>
      <c r="G16" s="99" t="str">
        <f t="shared" si="0"/>
        <v>invalid input</v>
      </c>
      <c r="H16" s="99" t="str">
        <f t="shared" si="0"/>
        <v>invalid input</v>
      </c>
      <c r="I16" s="99" t="str">
        <f t="shared" si="0"/>
        <v>invalid input</v>
      </c>
      <c r="J16" s="99" t="str">
        <f t="shared" si="0"/>
        <v>invalid input</v>
      </c>
      <c r="K16" s="100" t="s">
        <v>66</v>
      </c>
      <c r="L16" s="8"/>
      <c r="M16" s="6"/>
      <c r="N16" s="6"/>
      <c r="O16" s="6"/>
      <c r="P16" s="6"/>
      <c r="Q16" s="6"/>
      <c r="R16" s="6"/>
      <c r="S16" s="4"/>
      <c r="T16" s="4"/>
      <c r="U16" s="4"/>
      <c r="V16" s="4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spans="1:68" x14ac:dyDescent="0.2">
      <c r="A17" s="12"/>
      <c r="B17" s="101" t="s">
        <v>2</v>
      </c>
      <c r="C17" s="102">
        <f>C9/C10</f>
        <v>0.1142857142857143</v>
      </c>
      <c r="D17" s="102" t="e">
        <f t="shared" ref="D17:J17" si="1">D9/D10</f>
        <v>#DIV/0!</v>
      </c>
      <c r="E17" s="102" t="e">
        <f t="shared" si="1"/>
        <v>#DIV/0!</v>
      </c>
      <c r="F17" s="102" t="e">
        <f t="shared" si="1"/>
        <v>#DIV/0!</v>
      </c>
      <c r="G17" s="102" t="e">
        <f t="shared" si="1"/>
        <v>#DIV/0!</v>
      </c>
      <c r="H17" s="102" t="e">
        <f t="shared" si="1"/>
        <v>#DIV/0!</v>
      </c>
      <c r="I17" s="102" t="e">
        <f t="shared" si="1"/>
        <v>#DIV/0!</v>
      </c>
      <c r="J17" s="102" t="e">
        <f t="shared" si="1"/>
        <v>#DIV/0!</v>
      </c>
      <c r="K17" s="103" t="s">
        <v>63</v>
      </c>
      <c r="L17" s="8"/>
      <c r="M17" s="6"/>
      <c r="N17" s="6"/>
      <c r="O17" s="6"/>
      <c r="P17" s="6"/>
      <c r="Q17" s="6"/>
      <c r="R17" s="6"/>
      <c r="S17" s="4"/>
      <c r="T17" s="4"/>
      <c r="U17" s="4"/>
      <c r="V17" s="4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spans="1:68" ht="14.25" x14ac:dyDescent="0.25">
      <c r="A18" s="18"/>
      <c r="B18" s="138" t="s">
        <v>54</v>
      </c>
      <c r="C18" s="104">
        <f>IF(C17&gt;1,5.34+4/C17^2,4+5.34/C17^2)</f>
        <v>412.84374999999994</v>
      </c>
      <c r="D18" s="104" t="e">
        <f t="shared" ref="D18:J18" si="2">IF(D17&gt;1,5.34+4/D17^2,4+5.34/D17^2)</f>
        <v>#DIV/0!</v>
      </c>
      <c r="E18" s="104" t="e">
        <f t="shared" si="2"/>
        <v>#DIV/0!</v>
      </c>
      <c r="F18" s="104" t="e">
        <f t="shared" si="2"/>
        <v>#DIV/0!</v>
      </c>
      <c r="G18" s="104" t="e">
        <f t="shared" si="2"/>
        <v>#DIV/0!</v>
      </c>
      <c r="H18" s="104" t="e">
        <f t="shared" si="2"/>
        <v>#DIV/0!</v>
      </c>
      <c r="I18" s="104" t="e">
        <f t="shared" si="2"/>
        <v>#DIV/0!</v>
      </c>
      <c r="J18" s="104" t="e">
        <f t="shared" si="2"/>
        <v>#DIV/0!</v>
      </c>
      <c r="K18" s="137" t="s">
        <v>63</v>
      </c>
      <c r="L18" s="8"/>
      <c r="M18" s="6"/>
      <c r="N18" s="6"/>
      <c r="O18" s="6"/>
      <c r="P18" s="6"/>
      <c r="Q18" s="6"/>
      <c r="R18" s="6"/>
      <c r="S18" s="4"/>
      <c r="T18" s="4"/>
      <c r="U18" s="4"/>
      <c r="V18" s="4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spans="1:68" ht="15" x14ac:dyDescent="0.25">
      <c r="A19" s="6"/>
      <c r="B19" s="106" t="s">
        <v>55</v>
      </c>
      <c r="C19" s="107">
        <f>((((PI())^2)*C16)/(12*(1-C7^2))*(C8/C10)^2)*C18/1000000</f>
        <v>453.3481046282418</v>
      </c>
      <c r="D19" s="107" t="e">
        <f t="shared" ref="D19:J19" si="3">((((PI())^2)*D16)/(12*(1-D7^2))*(D8/D10)^2)*D18/1000000</f>
        <v>#VALUE!</v>
      </c>
      <c r="E19" s="107" t="e">
        <f t="shared" si="3"/>
        <v>#VALUE!</v>
      </c>
      <c r="F19" s="107" t="e">
        <f t="shared" si="3"/>
        <v>#VALUE!</v>
      </c>
      <c r="G19" s="107" t="e">
        <f t="shared" si="3"/>
        <v>#VALUE!</v>
      </c>
      <c r="H19" s="107" t="e">
        <f t="shared" si="3"/>
        <v>#VALUE!</v>
      </c>
      <c r="I19" s="107" t="e">
        <f t="shared" si="3"/>
        <v>#VALUE!</v>
      </c>
      <c r="J19" s="107" t="e">
        <f t="shared" si="3"/>
        <v>#VALUE!</v>
      </c>
      <c r="K19" s="108" t="s">
        <v>66</v>
      </c>
      <c r="L19" s="8"/>
      <c r="M19" s="6"/>
      <c r="N19" s="6"/>
      <c r="O19" s="6"/>
      <c r="P19" s="6"/>
      <c r="Q19" s="6"/>
      <c r="R19" s="6"/>
      <c r="S19" s="4"/>
      <c r="T19" s="4"/>
      <c r="U19" s="4"/>
      <c r="V19" s="4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spans="1:68" ht="15" x14ac:dyDescent="0.25">
      <c r="A20" s="6"/>
      <c r="B20" s="106" t="s">
        <v>56</v>
      </c>
      <c r="C20" s="109">
        <f t="shared" ref="C20:J20" si="4">IF(C12/2/SQRT(3)&gt;=C19,C19,C12*(1-C12/4/C19/SQRT(3))/SQRT(3))</f>
        <v>125.52598961587512</v>
      </c>
      <c r="D20" s="109" t="e">
        <f t="shared" si="4"/>
        <v>#VALUE!</v>
      </c>
      <c r="E20" s="109" t="e">
        <f t="shared" si="4"/>
        <v>#VALUE!</v>
      </c>
      <c r="F20" s="109" t="e">
        <f t="shared" si="4"/>
        <v>#VALUE!</v>
      </c>
      <c r="G20" s="109" t="e">
        <f t="shared" si="4"/>
        <v>#VALUE!</v>
      </c>
      <c r="H20" s="109" t="e">
        <f t="shared" si="4"/>
        <v>#VALUE!</v>
      </c>
      <c r="I20" s="109" t="e">
        <f t="shared" si="4"/>
        <v>#VALUE!</v>
      </c>
      <c r="J20" s="109" t="e">
        <f t="shared" si="4"/>
        <v>#VALUE!</v>
      </c>
      <c r="K20" s="108" t="s">
        <v>66</v>
      </c>
      <c r="L20" s="8"/>
      <c r="M20" s="6"/>
      <c r="N20" s="6"/>
      <c r="O20" s="6"/>
      <c r="P20" s="6"/>
      <c r="Q20" s="6"/>
      <c r="R20" s="6"/>
      <c r="S20" s="4"/>
      <c r="T20" s="4"/>
      <c r="U20" s="4"/>
      <c r="V20" s="4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spans="1:68" ht="15" x14ac:dyDescent="0.25">
      <c r="A21" s="6"/>
      <c r="B21" s="106" t="s">
        <v>57</v>
      </c>
      <c r="C21" s="109">
        <f t="shared" ref="C21:J21" si="5">C20/C13/C14</f>
        <v>111.8769960925803</v>
      </c>
      <c r="D21" s="109" t="e">
        <f t="shared" si="5"/>
        <v>#VALUE!</v>
      </c>
      <c r="E21" s="109" t="e">
        <f t="shared" si="5"/>
        <v>#VALUE!</v>
      </c>
      <c r="F21" s="109" t="e">
        <f t="shared" si="5"/>
        <v>#VALUE!</v>
      </c>
      <c r="G21" s="109" t="e">
        <f t="shared" si="5"/>
        <v>#VALUE!</v>
      </c>
      <c r="H21" s="109" t="e">
        <f t="shared" si="5"/>
        <v>#VALUE!</v>
      </c>
      <c r="I21" s="109" t="e">
        <f t="shared" si="5"/>
        <v>#VALUE!</v>
      </c>
      <c r="J21" s="109" t="e">
        <f t="shared" si="5"/>
        <v>#VALUE!</v>
      </c>
      <c r="K21" s="108" t="s">
        <v>66</v>
      </c>
      <c r="L21" s="8"/>
      <c r="M21" s="6"/>
      <c r="N21" s="6"/>
      <c r="O21" s="6"/>
      <c r="P21" s="6"/>
      <c r="Q21" s="6"/>
      <c r="R21" s="6"/>
      <c r="S21" s="4"/>
      <c r="T21" s="4"/>
      <c r="U21" s="4"/>
      <c r="V21" s="4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</row>
    <row r="22" spans="1:68" ht="13.5" thickBot="1" x14ac:dyDescent="0.25">
      <c r="A22" s="6"/>
      <c r="B22" s="110"/>
      <c r="C22" s="111" t="str">
        <f>IF(ABS(C11)&lt;C21,"no buckling","buckling")</f>
        <v>no buckling</v>
      </c>
      <c r="D22" s="111" t="e">
        <f t="shared" ref="D22:J22" si="6">IF(ABS(D11)&lt;D21,"no buckling","buckling")</f>
        <v>#VALUE!</v>
      </c>
      <c r="E22" s="111" t="e">
        <f t="shared" si="6"/>
        <v>#VALUE!</v>
      </c>
      <c r="F22" s="111" t="e">
        <f t="shared" si="6"/>
        <v>#VALUE!</v>
      </c>
      <c r="G22" s="111" t="e">
        <f t="shared" si="6"/>
        <v>#VALUE!</v>
      </c>
      <c r="H22" s="111" t="e">
        <f t="shared" si="6"/>
        <v>#VALUE!</v>
      </c>
      <c r="I22" s="111" t="e">
        <f t="shared" si="6"/>
        <v>#VALUE!</v>
      </c>
      <c r="J22" s="111" t="e">
        <f t="shared" si="6"/>
        <v>#VALUE!</v>
      </c>
      <c r="K22" s="112" t="s">
        <v>63</v>
      </c>
      <c r="L22" s="8"/>
      <c r="M22" s="6"/>
      <c r="N22" s="6"/>
      <c r="O22" s="6"/>
      <c r="P22" s="6"/>
      <c r="Q22" s="6"/>
      <c r="R22" s="6"/>
      <c r="S22" s="4"/>
      <c r="T22" s="4"/>
      <c r="U22" s="4"/>
      <c r="V22" s="4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spans="1:68" x14ac:dyDescent="0.2">
      <c r="A23" s="6"/>
      <c r="B23" s="10"/>
      <c r="C23" s="11"/>
      <c r="D23" s="11"/>
      <c r="E23" s="11"/>
      <c r="F23" s="11"/>
      <c r="G23" s="11"/>
      <c r="H23" s="11"/>
      <c r="I23" s="11"/>
      <c r="J23" s="11"/>
      <c r="K23" s="12"/>
      <c r="L23" s="8"/>
      <c r="M23" s="6"/>
      <c r="N23" s="6"/>
      <c r="O23" s="6"/>
      <c r="P23" s="6"/>
      <c r="Q23" s="6"/>
      <c r="R23" s="6"/>
      <c r="S23" s="4"/>
      <c r="T23" s="4"/>
      <c r="U23" s="4"/>
      <c r="V23" s="4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</row>
    <row r="24" spans="1:68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  <c r="N24" s="11"/>
      <c r="O24" s="12"/>
      <c r="P24" s="8"/>
      <c r="Q24" s="6"/>
      <c r="R24" s="6"/>
      <c r="S24" s="4"/>
      <c r="T24" s="4"/>
      <c r="U24" s="4"/>
      <c r="V24" s="4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</row>
    <row r="25" spans="1:68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0"/>
      <c r="N25" s="11"/>
      <c r="O25" s="12"/>
      <c r="P25" s="8"/>
      <c r="Q25" s="6"/>
      <c r="R25" s="6"/>
      <c r="S25" s="4"/>
      <c r="T25" s="4"/>
      <c r="U25" s="4"/>
      <c r="V25" s="4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</row>
    <row r="26" spans="1:68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0"/>
      <c r="N26" s="11"/>
      <c r="O26" s="12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  <row r="27" spans="1:68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8"/>
      <c r="N27" s="18"/>
      <c r="O27" s="18"/>
      <c r="P27" s="1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</row>
    <row r="28" spans="1:68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18"/>
      <c r="N28" s="18"/>
      <c r="O28" s="18"/>
      <c r="P28" s="18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</row>
    <row r="29" spans="1:68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</row>
    <row r="30" spans="1:68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  <c r="P30" s="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</row>
    <row r="31" spans="1:6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</row>
    <row r="32" spans="1:68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</row>
    <row r="33" spans="1:6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</row>
    <row r="34" spans="1:68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</row>
    <row r="35" spans="1:6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</row>
    <row r="36" spans="1:6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</row>
    <row r="37" spans="1:6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</row>
    <row r="38" spans="1:6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</row>
    <row r="39" spans="1:6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</row>
    <row r="40" spans="1:6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</row>
    <row r="41" spans="1:6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</row>
    <row r="42" spans="1:6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</row>
    <row r="43" spans="1:6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</row>
    <row r="44" spans="1:6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</row>
    <row r="45" spans="1:6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</row>
    <row r="46" spans="1:6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</row>
    <row r="47" spans="1:6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</row>
    <row r="48" spans="1:6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</row>
    <row r="49" spans="1:6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</row>
    <row r="50" spans="1:6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</row>
    <row r="51" spans="1:68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</row>
    <row r="52" spans="1:68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</row>
    <row r="53" spans="1:68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</row>
    <row r="54" spans="1:68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</row>
    <row r="55" spans="1:68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</row>
    <row r="56" spans="1:68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</row>
    <row r="57" spans="1:68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</row>
    <row r="58" spans="1:68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</row>
    <row r="59" spans="1:68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</row>
    <row r="60" spans="1:6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</row>
    <row r="61" spans="1:68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</row>
    <row r="62" spans="1:68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</row>
    <row r="63" spans="1:68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</row>
    <row r="64" spans="1:68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</row>
    <row r="65" spans="1:68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</row>
    <row r="66" spans="1:68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</row>
    <row r="67" spans="1:68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</row>
    <row r="68" spans="1:68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</row>
    <row r="69" spans="1:68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</row>
    <row r="70" spans="1:68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</row>
    <row r="71" spans="1:68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</row>
    <row r="72" spans="1:68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</row>
    <row r="73" spans="1:68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</row>
    <row r="74" spans="1:68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</row>
    <row r="75" spans="1:68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</row>
    <row r="76" spans="1:68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</row>
    <row r="77" spans="1:68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</row>
    <row r="78" spans="1:68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</row>
    <row r="79" spans="1:68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</row>
    <row r="80" spans="1:68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</row>
    <row r="81" spans="1:68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</row>
    <row r="82" spans="1:68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</row>
    <row r="83" spans="1:68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</row>
    <row r="84" spans="1:68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</row>
    <row r="85" spans="1:68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</row>
    <row r="86" spans="1:68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</row>
    <row r="87" spans="1:68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</row>
    <row r="88" spans="1:68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</row>
    <row r="89" spans="1:68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</row>
    <row r="90" spans="1:68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</row>
    <row r="91" spans="1:68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</row>
    <row r="92" spans="1:68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</row>
    <row r="93" spans="1:68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</row>
    <row r="94" spans="1:68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</row>
    <row r="95" spans="1:68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</row>
    <row r="96" spans="1:68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</row>
    <row r="97" spans="1:68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</row>
    <row r="98" spans="1:68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</row>
    <row r="99" spans="1:68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</row>
    <row r="100" spans="1:68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</row>
    <row r="101" spans="1:68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</row>
    <row r="102" spans="1:68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</row>
    <row r="103" spans="1:68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</row>
    <row r="104" spans="1:68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</row>
    <row r="105" spans="1:68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</row>
    <row r="106" spans="1:68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</row>
    <row r="107" spans="1:68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</row>
    <row r="108" spans="1:68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</row>
    <row r="109" spans="1:68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</row>
    <row r="110" spans="1:68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</row>
    <row r="111" spans="1:68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</row>
    <row r="112" spans="1:68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</row>
    <row r="113" spans="1:68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</row>
    <row r="114" spans="1:68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</row>
    <row r="115" spans="1:68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</row>
    <row r="116" spans="1:68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</row>
    <row r="117" spans="1:68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</row>
    <row r="118" spans="1:68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</row>
    <row r="119" spans="1:68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</row>
    <row r="120" spans="1:68" x14ac:dyDescent="0.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</row>
    <row r="121" spans="1:68" x14ac:dyDescent="0.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</row>
    <row r="122" spans="1:68" x14ac:dyDescent="0.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</row>
    <row r="123" spans="1:68" x14ac:dyDescent="0.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</row>
    <row r="124" spans="1:68" x14ac:dyDescent="0.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</row>
    <row r="125" spans="1:68" x14ac:dyDescent="0.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</row>
    <row r="126" spans="1:68" x14ac:dyDescent="0.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</row>
    <row r="127" spans="1:68" x14ac:dyDescent="0.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</row>
    <row r="128" spans="1:68" x14ac:dyDescent="0.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</row>
    <row r="129" spans="2:68" x14ac:dyDescent="0.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</row>
    <row r="130" spans="2:68" x14ac:dyDescent="0.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</row>
    <row r="131" spans="2:68" x14ac:dyDescent="0.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</row>
    <row r="132" spans="2:68" x14ac:dyDescent="0.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</row>
    <row r="133" spans="2:68" x14ac:dyDescent="0.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</row>
    <row r="134" spans="2:68" x14ac:dyDescent="0.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</row>
    <row r="135" spans="2:68" x14ac:dyDescent="0.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</row>
    <row r="136" spans="2:68" x14ac:dyDescent="0.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</row>
    <row r="137" spans="2:68" x14ac:dyDescent="0.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</row>
    <row r="138" spans="2:68" x14ac:dyDescent="0.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</row>
    <row r="139" spans="2:68" x14ac:dyDescent="0.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</row>
    <row r="140" spans="2:68" x14ac:dyDescent="0.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</row>
    <row r="141" spans="2:68" x14ac:dyDescent="0.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</row>
    <row r="142" spans="2:68" x14ac:dyDescent="0.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</row>
    <row r="143" spans="2:68" x14ac:dyDescent="0.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</row>
    <row r="144" spans="2:68" x14ac:dyDescent="0.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</row>
    <row r="145" spans="2:68" x14ac:dyDescent="0.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</row>
    <row r="146" spans="2:68" x14ac:dyDescent="0.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</row>
    <row r="147" spans="2:68" x14ac:dyDescent="0.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</row>
    <row r="148" spans="2:68" x14ac:dyDescent="0.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</row>
    <row r="149" spans="2:68" x14ac:dyDescent="0.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</row>
    <row r="150" spans="2:68" x14ac:dyDescent="0.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</row>
    <row r="151" spans="2:68" x14ac:dyDescent="0.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</row>
    <row r="152" spans="2:68" x14ac:dyDescent="0.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</row>
    <row r="153" spans="2:68" x14ac:dyDescent="0.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</row>
    <row r="154" spans="2:68" x14ac:dyDescent="0.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</row>
    <row r="155" spans="2:68" x14ac:dyDescent="0.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</row>
    <row r="156" spans="2:68" x14ac:dyDescent="0.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</row>
    <row r="157" spans="2:68" x14ac:dyDescent="0.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</row>
    <row r="158" spans="2:68" x14ac:dyDescent="0.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</row>
    <row r="159" spans="2:68" x14ac:dyDescent="0.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</row>
    <row r="160" spans="2:68" x14ac:dyDescent="0.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</row>
    <row r="161" spans="2:68" x14ac:dyDescent="0.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</row>
    <row r="162" spans="2:68" x14ac:dyDescent="0.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</row>
    <row r="163" spans="2:68" x14ac:dyDescent="0.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</row>
    <row r="164" spans="2:68" x14ac:dyDescent="0.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</row>
    <row r="165" spans="2:68" x14ac:dyDescent="0.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</row>
    <row r="166" spans="2:68" x14ac:dyDescent="0.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</row>
    <row r="167" spans="2:68" x14ac:dyDescent="0.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</row>
    <row r="168" spans="2:68" x14ac:dyDescent="0.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</row>
    <row r="169" spans="2:68" x14ac:dyDescent="0.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</row>
    <row r="170" spans="2:68" x14ac:dyDescent="0.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</row>
    <row r="171" spans="2:68" x14ac:dyDescent="0.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</row>
    <row r="172" spans="2:68" x14ac:dyDescent="0.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</row>
    <row r="173" spans="2:68" x14ac:dyDescent="0.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</row>
    <row r="174" spans="2:68" x14ac:dyDescent="0.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</row>
    <row r="175" spans="2:68" x14ac:dyDescent="0.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</row>
    <row r="176" spans="2:68" x14ac:dyDescent="0.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</row>
    <row r="177" spans="2:68" x14ac:dyDescent="0.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</row>
    <row r="178" spans="2:68" x14ac:dyDescent="0.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</row>
    <row r="179" spans="2:68" x14ac:dyDescent="0.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</row>
    <row r="180" spans="2:68" x14ac:dyDescent="0.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</row>
    <row r="181" spans="2:68" x14ac:dyDescent="0.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</row>
    <row r="182" spans="2:68" x14ac:dyDescent="0.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</row>
    <row r="183" spans="2:68" x14ac:dyDescent="0.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</row>
    <row r="184" spans="2:68" x14ac:dyDescent="0.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</row>
    <row r="185" spans="2:68" x14ac:dyDescent="0.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</row>
    <row r="186" spans="2:68" x14ac:dyDescent="0.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</row>
    <row r="187" spans="2:68" x14ac:dyDescent="0.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</row>
    <row r="188" spans="2:68" x14ac:dyDescent="0.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</row>
    <row r="189" spans="2:68" x14ac:dyDescent="0.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</row>
    <row r="190" spans="2:68" x14ac:dyDescent="0.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</row>
    <row r="191" spans="2:68" x14ac:dyDescent="0.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</row>
    <row r="192" spans="2:68" x14ac:dyDescent="0.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</row>
    <row r="193" spans="2:68" x14ac:dyDescent="0.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</row>
    <row r="194" spans="2:68" x14ac:dyDescent="0.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</row>
    <row r="195" spans="2:68" x14ac:dyDescent="0.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</row>
    <row r="196" spans="2:68" x14ac:dyDescent="0.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</row>
    <row r="197" spans="2:68" x14ac:dyDescent="0.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</row>
    <row r="198" spans="2:68" x14ac:dyDescent="0.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</row>
    <row r="199" spans="2:68" x14ac:dyDescent="0.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</row>
    <row r="200" spans="2:68" x14ac:dyDescent="0.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</row>
    <row r="201" spans="2:68" x14ac:dyDescent="0.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</row>
    <row r="202" spans="2:68" x14ac:dyDescent="0.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</row>
    <row r="203" spans="2:68" x14ac:dyDescent="0.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</row>
    <row r="204" spans="2:68" x14ac:dyDescent="0.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</row>
    <row r="205" spans="2:68" x14ac:dyDescent="0.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</row>
    <row r="206" spans="2:68" x14ac:dyDescent="0.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</row>
    <row r="207" spans="2:68" x14ac:dyDescent="0.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</row>
    <row r="208" spans="2:68" x14ac:dyDescent="0.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</row>
    <row r="209" spans="2:68" x14ac:dyDescent="0.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</row>
    <row r="210" spans="2:68" x14ac:dyDescent="0.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</row>
    <row r="211" spans="2:68" x14ac:dyDescent="0.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</row>
    <row r="212" spans="2:68" x14ac:dyDescent="0.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</row>
    <row r="213" spans="2:68" x14ac:dyDescent="0.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</row>
    <row r="214" spans="2:68" x14ac:dyDescent="0.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</row>
    <row r="215" spans="2:68" x14ac:dyDescent="0.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</row>
    <row r="216" spans="2:68" x14ac:dyDescent="0.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</row>
    <row r="217" spans="2:68" x14ac:dyDescent="0.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</row>
    <row r="218" spans="2:68" x14ac:dyDescent="0.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</row>
    <row r="219" spans="2:68" x14ac:dyDescent="0.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</row>
    <row r="220" spans="2:68" x14ac:dyDescent="0.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</row>
    <row r="221" spans="2:68" x14ac:dyDescent="0.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</row>
    <row r="222" spans="2:68" x14ac:dyDescent="0.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</row>
    <row r="223" spans="2:68" x14ac:dyDescent="0.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</row>
    <row r="224" spans="2:68" x14ac:dyDescent="0.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</row>
    <row r="225" spans="2:68" x14ac:dyDescent="0.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</row>
    <row r="226" spans="2:68" x14ac:dyDescent="0.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</row>
    <row r="227" spans="2:68" x14ac:dyDescent="0.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</row>
    <row r="228" spans="2:68" x14ac:dyDescent="0.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</row>
    <row r="229" spans="2:68" x14ac:dyDescent="0.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</row>
    <row r="230" spans="2:68" x14ac:dyDescent="0.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</row>
    <row r="231" spans="2:68" x14ac:dyDescent="0.2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</row>
    <row r="232" spans="2:68" x14ac:dyDescent="0.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</row>
    <row r="233" spans="2:68" x14ac:dyDescent="0.2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</row>
    <row r="234" spans="2:68" x14ac:dyDescent="0.2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</row>
    <row r="235" spans="2:68" x14ac:dyDescent="0.2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</row>
    <row r="236" spans="2:68" x14ac:dyDescent="0.2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</row>
    <row r="237" spans="2:68" x14ac:dyDescent="0.2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</row>
    <row r="238" spans="2:68" x14ac:dyDescent="0.2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</row>
    <row r="239" spans="2:68" x14ac:dyDescent="0.2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</row>
    <row r="240" spans="2:68" x14ac:dyDescent="0.2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</row>
    <row r="241" spans="2:68" x14ac:dyDescent="0.2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</row>
    <row r="242" spans="2:68" x14ac:dyDescent="0.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</row>
    <row r="243" spans="2:68" x14ac:dyDescent="0.2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</row>
    <row r="244" spans="2:68" x14ac:dyDescent="0.2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</row>
    <row r="245" spans="2:68" x14ac:dyDescent="0.2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</row>
    <row r="246" spans="2:68" x14ac:dyDescent="0.2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</row>
    <row r="247" spans="2:68" x14ac:dyDescent="0.2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</row>
    <row r="248" spans="2:68" x14ac:dyDescent="0.2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</row>
    <row r="249" spans="2:68" x14ac:dyDescent="0.2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</row>
    <row r="250" spans="2:68" x14ac:dyDescent="0.2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</row>
    <row r="251" spans="2:68" x14ac:dyDescent="0.2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</row>
    <row r="252" spans="2:68" x14ac:dyDescent="0.2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</row>
    <row r="253" spans="2:68" x14ac:dyDescent="0.2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</row>
    <row r="254" spans="2:68" x14ac:dyDescent="0.2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</row>
    <row r="255" spans="2:68" x14ac:dyDescent="0.2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</row>
    <row r="256" spans="2:68" x14ac:dyDescent="0.2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</row>
    <row r="257" spans="2:68" x14ac:dyDescent="0.2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</row>
    <row r="258" spans="2:68" x14ac:dyDescent="0.2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</row>
    <row r="259" spans="2:68" x14ac:dyDescent="0.2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</row>
    <row r="260" spans="2:68" x14ac:dyDescent="0.2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</row>
    <row r="261" spans="2:68" x14ac:dyDescent="0.2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</row>
    <row r="262" spans="2:68" x14ac:dyDescent="0.2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</row>
    <row r="263" spans="2:68" x14ac:dyDescent="0.2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</row>
    <row r="264" spans="2:68" x14ac:dyDescent="0.2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</row>
    <row r="265" spans="2:68" x14ac:dyDescent="0.2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</row>
    <row r="266" spans="2:68" x14ac:dyDescent="0.2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</row>
    <row r="267" spans="2:68" x14ac:dyDescent="0.2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</row>
    <row r="268" spans="2:68" x14ac:dyDescent="0.2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</row>
    <row r="269" spans="2:68" x14ac:dyDescent="0.2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</row>
    <row r="270" spans="2:68" x14ac:dyDescent="0.2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</row>
    <row r="271" spans="2:68" x14ac:dyDescent="0.2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</row>
    <row r="272" spans="2:68" x14ac:dyDescent="0.2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</row>
    <row r="273" spans="2:68" x14ac:dyDescent="0.2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</row>
    <row r="274" spans="2:68" x14ac:dyDescent="0.2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</row>
    <row r="275" spans="2:68" x14ac:dyDescent="0.2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</row>
    <row r="276" spans="2:68" x14ac:dyDescent="0.2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</row>
    <row r="277" spans="2:68" x14ac:dyDescent="0.2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</row>
    <row r="278" spans="2:68" x14ac:dyDescent="0.2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</row>
    <row r="279" spans="2:68" x14ac:dyDescent="0.2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</row>
    <row r="280" spans="2:68" x14ac:dyDescent="0.2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</row>
    <row r="281" spans="2:68" x14ac:dyDescent="0.2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</row>
    <row r="282" spans="2:68" x14ac:dyDescent="0.2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</row>
    <row r="283" spans="2:68" x14ac:dyDescent="0.2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</row>
    <row r="284" spans="2:68" x14ac:dyDescent="0.2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</row>
    <row r="285" spans="2:68" x14ac:dyDescent="0.2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</row>
    <row r="286" spans="2:68" x14ac:dyDescent="0.2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</row>
    <row r="287" spans="2:68" x14ac:dyDescent="0.2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</row>
    <row r="288" spans="2:68" x14ac:dyDescent="0.2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</row>
    <row r="289" spans="2:68" x14ac:dyDescent="0.2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</row>
    <row r="290" spans="2:68" x14ac:dyDescent="0.2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</row>
    <row r="291" spans="2:68" x14ac:dyDescent="0.2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</row>
    <row r="292" spans="2:68" x14ac:dyDescent="0.2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</row>
    <row r="293" spans="2:68" x14ac:dyDescent="0.2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</row>
    <row r="294" spans="2:68" x14ac:dyDescent="0.2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</row>
    <row r="295" spans="2:68" x14ac:dyDescent="0.2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</row>
    <row r="296" spans="2:68" x14ac:dyDescent="0.2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</row>
    <row r="297" spans="2:68" x14ac:dyDescent="0.2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</row>
    <row r="298" spans="2:68" x14ac:dyDescent="0.2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</row>
    <row r="299" spans="2:68" x14ac:dyDescent="0.2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</row>
    <row r="300" spans="2:68" x14ac:dyDescent="0.2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</row>
    <row r="301" spans="2:68" x14ac:dyDescent="0.2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</row>
    <row r="302" spans="2:68" x14ac:dyDescent="0.2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</row>
    <row r="303" spans="2:68" x14ac:dyDescent="0.2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</row>
    <row r="304" spans="2:68" x14ac:dyDescent="0.2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</row>
    <row r="305" spans="2:68" x14ac:dyDescent="0.2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</row>
    <row r="306" spans="2:68" x14ac:dyDescent="0.2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</row>
    <row r="307" spans="2:68" x14ac:dyDescent="0.2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</row>
    <row r="308" spans="2:68" x14ac:dyDescent="0.2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</row>
    <row r="309" spans="2:68" x14ac:dyDescent="0.2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</row>
    <row r="310" spans="2:68" x14ac:dyDescent="0.2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</row>
    <row r="311" spans="2:68" x14ac:dyDescent="0.2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</row>
    <row r="312" spans="2:68" x14ac:dyDescent="0.2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</row>
    <row r="313" spans="2:68" x14ac:dyDescent="0.2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</row>
    <row r="314" spans="2:68" x14ac:dyDescent="0.2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</row>
    <row r="315" spans="2:68" x14ac:dyDescent="0.2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</row>
    <row r="316" spans="2:68" x14ac:dyDescent="0.2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</row>
    <row r="317" spans="2:68" x14ac:dyDescent="0.2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</row>
    <row r="318" spans="2:68" x14ac:dyDescent="0.2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</row>
    <row r="319" spans="2:68" x14ac:dyDescent="0.2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</row>
    <row r="320" spans="2:68" x14ac:dyDescent="0.2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</row>
    <row r="321" spans="2:68" x14ac:dyDescent="0.2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</row>
    <row r="322" spans="2:68" x14ac:dyDescent="0.2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</row>
    <row r="323" spans="2:68" x14ac:dyDescent="0.2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</row>
    <row r="324" spans="2:68" x14ac:dyDescent="0.2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</row>
    <row r="325" spans="2:68" x14ac:dyDescent="0.2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</row>
    <row r="326" spans="2:68" x14ac:dyDescent="0.2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</row>
    <row r="327" spans="2:68" x14ac:dyDescent="0.2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</row>
    <row r="328" spans="2:68" x14ac:dyDescent="0.2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</row>
    <row r="329" spans="2:68" x14ac:dyDescent="0.2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</row>
    <row r="330" spans="2:68" x14ac:dyDescent="0.2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</row>
    <row r="331" spans="2:68" x14ac:dyDescent="0.2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</row>
    <row r="332" spans="2:68" x14ac:dyDescent="0.2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</row>
    <row r="333" spans="2:68" x14ac:dyDescent="0.2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</row>
    <row r="334" spans="2:68" x14ac:dyDescent="0.2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</row>
    <row r="335" spans="2:68" x14ac:dyDescent="0.2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</row>
    <row r="336" spans="2:68" x14ac:dyDescent="0.2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</row>
    <row r="337" spans="2:68" x14ac:dyDescent="0.2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</row>
    <row r="338" spans="2:68" x14ac:dyDescent="0.2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</row>
    <row r="339" spans="2:68" x14ac:dyDescent="0.2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</row>
    <row r="340" spans="2:68" x14ac:dyDescent="0.2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</row>
    <row r="341" spans="2:68" x14ac:dyDescent="0.2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</row>
    <row r="342" spans="2:68" x14ac:dyDescent="0.2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</row>
    <row r="343" spans="2:68" x14ac:dyDescent="0.2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</row>
    <row r="344" spans="2:68" x14ac:dyDescent="0.2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</row>
    <row r="345" spans="2:68" x14ac:dyDescent="0.2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</row>
    <row r="346" spans="2:68" x14ac:dyDescent="0.2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</row>
    <row r="347" spans="2:68" x14ac:dyDescent="0.2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</row>
    <row r="348" spans="2:68" x14ac:dyDescent="0.2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</row>
    <row r="349" spans="2:68" x14ac:dyDescent="0.2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</row>
    <row r="350" spans="2:68" x14ac:dyDescent="0.2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</row>
    <row r="351" spans="2:68" x14ac:dyDescent="0.2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</row>
    <row r="352" spans="2:68" x14ac:dyDescent="0.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</row>
    <row r="353" spans="2:68" x14ac:dyDescent="0.2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</row>
    <row r="354" spans="2:68" x14ac:dyDescent="0.2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</row>
    <row r="355" spans="2:68" x14ac:dyDescent="0.2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</row>
    <row r="356" spans="2:68" x14ac:dyDescent="0.2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</row>
    <row r="357" spans="2:68" x14ac:dyDescent="0.2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</row>
    <row r="358" spans="2:68" x14ac:dyDescent="0.2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</row>
    <row r="359" spans="2:68" x14ac:dyDescent="0.2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</row>
    <row r="360" spans="2:68" x14ac:dyDescent="0.2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</row>
    <row r="361" spans="2:68" x14ac:dyDescent="0.2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</row>
    <row r="362" spans="2:68" x14ac:dyDescent="0.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</row>
    <row r="363" spans="2:68" x14ac:dyDescent="0.2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</row>
    <row r="364" spans="2:68" x14ac:dyDescent="0.2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</row>
    <row r="365" spans="2:68" x14ac:dyDescent="0.2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</row>
    <row r="366" spans="2:68" x14ac:dyDescent="0.2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</row>
    <row r="367" spans="2:68" x14ac:dyDescent="0.2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</row>
    <row r="368" spans="2:68" x14ac:dyDescent="0.2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</row>
    <row r="369" spans="2:68" x14ac:dyDescent="0.2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</row>
    <row r="370" spans="2:68" x14ac:dyDescent="0.2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</row>
    <row r="371" spans="2:68" x14ac:dyDescent="0.2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</row>
    <row r="372" spans="2:68" x14ac:dyDescent="0.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</row>
    <row r="373" spans="2:68" x14ac:dyDescent="0.2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</row>
    <row r="374" spans="2:68" x14ac:dyDescent="0.2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</row>
    <row r="375" spans="2:68" x14ac:dyDescent="0.2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</row>
    <row r="376" spans="2:68" x14ac:dyDescent="0.2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</row>
    <row r="377" spans="2:68" x14ac:dyDescent="0.2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</row>
    <row r="378" spans="2:68" x14ac:dyDescent="0.2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</row>
    <row r="379" spans="2:68" x14ac:dyDescent="0.2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</row>
    <row r="380" spans="2:68" x14ac:dyDescent="0.2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</row>
    <row r="381" spans="2:68" x14ac:dyDescent="0.2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</row>
    <row r="382" spans="2:68" x14ac:dyDescent="0.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</row>
    <row r="383" spans="2:68" x14ac:dyDescent="0.2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</row>
    <row r="384" spans="2:68" x14ac:dyDescent="0.2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</row>
    <row r="385" spans="2:68" x14ac:dyDescent="0.2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</row>
    <row r="386" spans="2:68" x14ac:dyDescent="0.2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</row>
    <row r="387" spans="2:68" x14ac:dyDescent="0.2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</row>
    <row r="388" spans="2:68" x14ac:dyDescent="0.2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</row>
    <row r="389" spans="2:68" x14ac:dyDescent="0.2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</row>
    <row r="390" spans="2:68" x14ac:dyDescent="0.2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</row>
    <row r="391" spans="2:68" x14ac:dyDescent="0.2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</row>
    <row r="392" spans="2:68" x14ac:dyDescent="0.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</row>
    <row r="393" spans="2:68" x14ac:dyDescent="0.2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</row>
    <row r="394" spans="2:68" x14ac:dyDescent="0.2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</row>
    <row r="395" spans="2:68" x14ac:dyDescent="0.2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</row>
    <row r="396" spans="2:68" x14ac:dyDescent="0.2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</row>
    <row r="397" spans="2:68" x14ac:dyDescent="0.2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</row>
    <row r="398" spans="2:68" x14ac:dyDescent="0.2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</row>
    <row r="399" spans="2:68" x14ac:dyDescent="0.2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</row>
    <row r="400" spans="2:68" x14ac:dyDescent="0.2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</row>
    <row r="401" spans="2:68" x14ac:dyDescent="0.2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</row>
    <row r="402" spans="2:68" x14ac:dyDescent="0.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</row>
    <row r="403" spans="2:68" x14ac:dyDescent="0.2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</row>
    <row r="404" spans="2:68" x14ac:dyDescent="0.2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</row>
    <row r="405" spans="2:68" x14ac:dyDescent="0.2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</row>
    <row r="406" spans="2:68" x14ac:dyDescent="0.2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</row>
    <row r="407" spans="2:68" x14ac:dyDescent="0.2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</row>
    <row r="408" spans="2:68" x14ac:dyDescent="0.2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</row>
    <row r="409" spans="2:68" x14ac:dyDescent="0.2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</row>
    <row r="410" spans="2:68" x14ac:dyDescent="0.2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</row>
    <row r="411" spans="2:68" x14ac:dyDescent="0.2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</row>
    <row r="412" spans="2:68" x14ac:dyDescent="0.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</row>
    <row r="413" spans="2:68" x14ac:dyDescent="0.2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</row>
    <row r="414" spans="2:68" x14ac:dyDescent="0.2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</row>
    <row r="415" spans="2:68" x14ac:dyDescent="0.2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</row>
    <row r="416" spans="2:68" x14ac:dyDescent="0.2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</row>
    <row r="417" spans="2:68" x14ac:dyDescent="0.2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</row>
    <row r="418" spans="2:68" x14ac:dyDescent="0.2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</row>
    <row r="419" spans="2:68" x14ac:dyDescent="0.2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</row>
    <row r="420" spans="2:68" x14ac:dyDescent="0.2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</row>
    <row r="421" spans="2:68" x14ac:dyDescent="0.2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</row>
    <row r="422" spans="2:68" x14ac:dyDescent="0.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</row>
    <row r="423" spans="2:68" x14ac:dyDescent="0.2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</row>
    <row r="424" spans="2:68" x14ac:dyDescent="0.2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</row>
    <row r="425" spans="2:68" x14ac:dyDescent="0.2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</row>
    <row r="426" spans="2:68" x14ac:dyDescent="0.2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</row>
    <row r="427" spans="2:68" x14ac:dyDescent="0.2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</row>
    <row r="428" spans="2:68" x14ac:dyDescent="0.2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</row>
    <row r="429" spans="2:68" x14ac:dyDescent="0.2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</row>
    <row r="430" spans="2:68" x14ac:dyDescent="0.2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</row>
    <row r="431" spans="2:68" x14ac:dyDescent="0.2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</row>
    <row r="432" spans="2:68" x14ac:dyDescent="0.2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</row>
    <row r="433" spans="2:68" x14ac:dyDescent="0.2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</row>
    <row r="434" spans="2:68" x14ac:dyDescent="0.2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</row>
    <row r="435" spans="2:68" x14ac:dyDescent="0.2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</row>
    <row r="436" spans="2:68" x14ac:dyDescent="0.2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</row>
    <row r="437" spans="2:68" x14ac:dyDescent="0.2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</row>
    <row r="438" spans="2:68" x14ac:dyDescent="0.2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</row>
    <row r="439" spans="2:68" x14ac:dyDescent="0.2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</row>
    <row r="440" spans="2:68" x14ac:dyDescent="0.2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</row>
    <row r="441" spans="2:68" x14ac:dyDescent="0.2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</row>
    <row r="442" spans="2:68" x14ac:dyDescent="0.2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</row>
    <row r="443" spans="2:68" x14ac:dyDescent="0.2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</row>
    <row r="444" spans="2:68" x14ac:dyDescent="0.2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</row>
    <row r="445" spans="2:68" x14ac:dyDescent="0.2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</row>
    <row r="446" spans="2:68" x14ac:dyDescent="0.2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</row>
    <row r="447" spans="2:68" x14ac:dyDescent="0.2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</row>
    <row r="448" spans="2:68" x14ac:dyDescent="0.2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</row>
    <row r="449" spans="2:68" x14ac:dyDescent="0.2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</row>
    <row r="450" spans="2:68" x14ac:dyDescent="0.2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</row>
    <row r="451" spans="2:68" x14ac:dyDescent="0.2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</row>
    <row r="452" spans="2:68" x14ac:dyDescent="0.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</row>
    <row r="453" spans="2:68" x14ac:dyDescent="0.2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</row>
    <row r="454" spans="2:68" x14ac:dyDescent="0.2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</row>
    <row r="455" spans="2:68" x14ac:dyDescent="0.2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</row>
    <row r="456" spans="2:68" x14ac:dyDescent="0.2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</row>
    <row r="457" spans="2:68" x14ac:dyDescent="0.2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</row>
    <row r="458" spans="2:68" x14ac:dyDescent="0.2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</row>
    <row r="459" spans="2:68" x14ac:dyDescent="0.2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</row>
    <row r="460" spans="2:68" x14ac:dyDescent="0.2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</row>
    <row r="461" spans="2:68" x14ac:dyDescent="0.2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</row>
    <row r="462" spans="2:68" x14ac:dyDescent="0.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</row>
    <row r="463" spans="2:68" x14ac:dyDescent="0.2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</row>
    <row r="464" spans="2:68" x14ac:dyDescent="0.2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</row>
    <row r="465" spans="2:68" x14ac:dyDescent="0.2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</row>
    <row r="466" spans="2:68" x14ac:dyDescent="0.2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</row>
    <row r="467" spans="2:68" x14ac:dyDescent="0.2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</row>
    <row r="468" spans="2:68" x14ac:dyDescent="0.2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</row>
    <row r="469" spans="2:68" x14ac:dyDescent="0.2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</row>
    <row r="470" spans="2:68" x14ac:dyDescent="0.2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</row>
    <row r="471" spans="2:68" x14ac:dyDescent="0.2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</row>
    <row r="472" spans="2:68" x14ac:dyDescent="0.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</row>
    <row r="473" spans="2:68" x14ac:dyDescent="0.2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</row>
    <row r="474" spans="2:68" x14ac:dyDescent="0.2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</row>
    <row r="475" spans="2:68" x14ac:dyDescent="0.2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</row>
    <row r="476" spans="2:68" x14ac:dyDescent="0.2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</row>
    <row r="477" spans="2:68" x14ac:dyDescent="0.2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</row>
    <row r="478" spans="2:68" x14ac:dyDescent="0.2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</row>
    <row r="479" spans="2:68" x14ac:dyDescent="0.2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</row>
    <row r="480" spans="2:68" x14ac:dyDescent="0.2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</row>
    <row r="481" spans="2:68" x14ac:dyDescent="0.2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</row>
    <row r="482" spans="2:68" x14ac:dyDescent="0.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</row>
    <row r="483" spans="2:68" x14ac:dyDescent="0.2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</row>
    <row r="484" spans="2:68" x14ac:dyDescent="0.2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</row>
    <row r="485" spans="2:68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</row>
    <row r="486" spans="2:68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</row>
    <row r="487" spans="2:68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</row>
    <row r="488" spans="2:68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</row>
    <row r="489" spans="2:68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</row>
    <row r="490" spans="2:68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</row>
    <row r="491" spans="2:68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</row>
    <row r="492" spans="2:68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</row>
    <row r="493" spans="2:68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</row>
    <row r="494" spans="2:68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</row>
    <row r="495" spans="2:68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</row>
    <row r="496" spans="2:68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</row>
    <row r="497" spans="2:68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</row>
    <row r="498" spans="2:68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</row>
    <row r="499" spans="2:68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</row>
    <row r="500" spans="2:68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</row>
    <row r="501" spans="2:68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</row>
    <row r="502" spans="2:68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</row>
    <row r="503" spans="2:68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</row>
    <row r="504" spans="2:68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</row>
    <row r="505" spans="2:68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</row>
    <row r="506" spans="2:68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</row>
    <row r="507" spans="2:68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</row>
    <row r="508" spans="2:68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</row>
    <row r="509" spans="2:68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</row>
    <row r="510" spans="2:68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</row>
    <row r="511" spans="2:68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</row>
    <row r="512" spans="2:68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</row>
    <row r="513" spans="2:68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</row>
    <row r="514" spans="2:68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</row>
    <row r="515" spans="2:68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</row>
    <row r="516" spans="2:68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</row>
    <row r="517" spans="2:68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</row>
    <row r="518" spans="2:68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</row>
    <row r="519" spans="2:68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</row>
    <row r="520" spans="2:68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</row>
    <row r="521" spans="2:68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</row>
    <row r="522" spans="2:68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</row>
    <row r="523" spans="2:68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</row>
    <row r="524" spans="2:68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</row>
    <row r="525" spans="2:68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</row>
    <row r="526" spans="2:68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</row>
    <row r="527" spans="2:68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</row>
    <row r="528" spans="2:68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</row>
    <row r="529" spans="2:68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</row>
    <row r="530" spans="2:68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</row>
    <row r="531" spans="2:68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</row>
    <row r="532" spans="2:68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</row>
    <row r="533" spans="2:68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</row>
    <row r="534" spans="2:68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</row>
    <row r="535" spans="2:68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</row>
    <row r="536" spans="2:68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</row>
    <row r="537" spans="2:68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</row>
    <row r="538" spans="2:68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</row>
    <row r="539" spans="2:68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</row>
    <row r="540" spans="2:68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</row>
    <row r="541" spans="2:68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</row>
    <row r="542" spans="2:68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</row>
    <row r="543" spans="2:68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</row>
    <row r="544" spans="2:68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</row>
    <row r="545" spans="2:68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</row>
    <row r="546" spans="2:68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</row>
    <row r="547" spans="2:68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</row>
    <row r="548" spans="2:68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</row>
    <row r="549" spans="2:68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</row>
    <row r="550" spans="2:68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</row>
    <row r="551" spans="2:68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</row>
    <row r="552" spans="2:68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</row>
    <row r="553" spans="2:68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</row>
    <row r="554" spans="2:68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</row>
    <row r="555" spans="2:68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</row>
    <row r="556" spans="2:68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</row>
    <row r="557" spans="2:68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</row>
    <row r="558" spans="2:68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</row>
    <row r="559" spans="2:68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</row>
    <row r="560" spans="2:68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</row>
    <row r="561" spans="2:68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</row>
    <row r="562" spans="2:68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</row>
    <row r="563" spans="2:68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</row>
    <row r="564" spans="2:68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</row>
    <row r="565" spans="2:68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</row>
    <row r="566" spans="2:68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</row>
    <row r="567" spans="2:68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</row>
    <row r="568" spans="2:68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</row>
    <row r="569" spans="2:68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</row>
    <row r="570" spans="2:68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</row>
    <row r="571" spans="2:68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</row>
    <row r="572" spans="2:68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</row>
    <row r="573" spans="2:68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</row>
    <row r="574" spans="2:68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</row>
    <row r="575" spans="2:68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</row>
    <row r="576" spans="2:68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</row>
    <row r="577" spans="2:68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</row>
    <row r="578" spans="2:68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</row>
    <row r="579" spans="2:68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</row>
    <row r="580" spans="2:68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</row>
    <row r="581" spans="2:68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</row>
    <row r="582" spans="2:68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</row>
    <row r="583" spans="2:68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</row>
    <row r="584" spans="2:68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</row>
    <row r="585" spans="2:68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</row>
    <row r="586" spans="2:68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</row>
    <row r="587" spans="2:68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</row>
    <row r="588" spans="2:68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</row>
    <row r="589" spans="2:68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</row>
    <row r="590" spans="2:68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</row>
    <row r="591" spans="2:68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</row>
    <row r="592" spans="2:68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</row>
    <row r="593" spans="2:68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</row>
    <row r="594" spans="2:68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</row>
    <row r="595" spans="2:68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</row>
    <row r="596" spans="2:68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</row>
    <row r="597" spans="2:68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</row>
    <row r="598" spans="2:68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</row>
    <row r="599" spans="2:68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</row>
    <row r="600" spans="2:68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</row>
    <row r="601" spans="2:68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</row>
    <row r="602" spans="2:68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</row>
    <row r="603" spans="2:68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</row>
    <row r="604" spans="2:68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</row>
    <row r="605" spans="2:68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</row>
    <row r="606" spans="2:68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</row>
    <row r="607" spans="2:68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</row>
    <row r="608" spans="2:68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</row>
    <row r="609" spans="2:68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</row>
    <row r="610" spans="2:68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</row>
    <row r="611" spans="2:68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</row>
    <row r="612" spans="2:68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</row>
    <row r="613" spans="2:68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</row>
    <row r="614" spans="2:68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</row>
    <row r="615" spans="2:68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</row>
    <row r="616" spans="2:68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</row>
    <row r="617" spans="2:68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</row>
    <row r="618" spans="2:68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</row>
    <row r="619" spans="2:68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</row>
    <row r="620" spans="2:68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</row>
    <row r="621" spans="2:68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</row>
    <row r="622" spans="2:68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</row>
    <row r="623" spans="2:68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</row>
    <row r="624" spans="2:68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</row>
    <row r="625" spans="2:68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</row>
    <row r="626" spans="2:68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</row>
    <row r="627" spans="2:68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</row>
    <row r="628" spans="2:68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</row>
    <row r="629" spans="2:68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</row>
    <row r="630" spans="2:68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</row>
    <row r="631" spans="2:68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</row>
    <row r="632" spans="2:68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</row>
    <row r="633" spans="2:68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</row>
    <row r="634" spans="2:68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</row>
    <row r="635" spans="2:68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</row>
    <row r="636" spans="2:68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</row>
    <row r="637" spans="2:68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</row>
    <row r="638" spans="2:68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</row>
    <row r="639" spans="2:68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</row>
    <row r="640" spans="2:68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</row>
    <row r="641" spans="2:68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</row>
    <row r="642" spans="2:68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</row>
    <row r="643" spans="2:68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</row>
    <row r="644" spans="2:68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</row>
    <row r="645" spans="2:68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</row>
    <row r="646" spans="2:68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</row>
    <row r="647" spans="2:68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</row>
    <row r="648" spans="2:68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</row>
    <row r="649" spans="2:68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</row>
    <row r="650" spans="2:68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</row>
    <row r="651" spans="2:68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</row>
    <row r="652" spans="2:68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</row>
    <row r="653" spans="2:68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</row>
    <row r="654" spans="2:68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</row>
    <row r="655" spans="2:68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</row>
    <row r="656" spans="2:68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</row>
    <row r="657" spans="2:68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</row>
    <row r="658" spans="2:68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</row>
    <row r="659" spans="2:68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</row>
    <row r="660" spans="2:68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</row>
    <row r="661" spans="2:68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</row>
    <row r="662" spans="2:68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</row>
    <row r="663" spans="2:68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</row>
    <row r="664" spans="2:68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</row>
    <row r="665" spans="2:68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</row>
    <row r="666" spans="2:68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</row>
    <row r="667" spans="2:68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</row>
    <row r="668" spans="2:68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</row>
    <row r="669" spans="2:68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</row>
    <row r="670" spans="2:68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</row>
    <row r="671" spans="2:68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</row>
    <row r="672" spans="2:68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</row>
    <row r="673" spans="2:68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</row>
    <row r="674" spans="2:68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</row>
    <row r="675" spans="2:68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</row>
    <row r="676" spans="2:68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</row>
    <row r="677" spans="2:68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</row>
    <row r="678" spans="2:68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</row>
    <row r="679" spans="2:68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</row>
    <row r="680" spans="2:68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</row>
    <row r="681" spans="2:68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</row>
    <row r="682" spans="2:68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</row>
    <row r="683" spans="2:68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</row>
    <row r="684" spans="2:68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</row>
    <row r="685" spans="2:68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</row>
    <row r="686" spans="2:68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</row>
    <row r="687" spans="2:68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</row>
    <row r="688" spans="2:68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</row>
    <row r="689" spans="2:68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</row>
    <row r="690" spans="2:68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</row>
    <row r="691" spans="2:68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</row>
    <row r="692" spans="2:68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</row>
    <row r="693" spans="2:68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</row>
    <row r="694" spans="2:68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</row>
    <row r="695" spans="2:68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</row>
    <row r="696" spans="2:68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</row>
    <row r="697" spans="2:68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</row>
    <row r="698" spans="2:68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</row>
    <row r="699" spans="2:68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</row>
    <row r="700" spans="2:68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</row>
    <row r="701" spans="2:68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</row>
    <row r="702" spans="2:68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</row>
    <row r="703" spans="2:68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</row>
    <row r="704" spans="2:68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</row>
    <row r="705" spans="2:68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</row>
    <row r="706" spans="2:68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</row>
    <row r="707" spans="2:68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</row>
    <row r="708" spans="2:68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</row>
    <row r="709" spans="2:68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</row>
    <row r="710" spans="2:68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</row>
    <row r="711" spans="2:68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</row>
    <row r="712" spans="2:68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</row>
    <row r="713" spans="2:68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</row>
    <row r="714" spans="2:68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</row>
    <row r="715" spans="2:68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</row>
    <row r="716" spans="2:68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</row>
    <row r="717" spans="2:68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</row>
    <row r="718" spans="2:68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</row>
    <row r="719" spans="2:68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</row>
    <row r="720" spans="2:68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</row>
    <row r="721" spans="2:68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</row>
    <row r="722" spans="2:68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</row>
    <row r="723" spans="2:68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</row>
    <row r="724" spans="2:68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</row>
    <row r="725" spans="2:68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</row>
    <row r="726" spans="2:68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</row>
    <row r="727" spans="2:68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</row>
    <row r="728" spans="2:68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</row>
    <row r="729" spans="2:68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</row>
    <row r="730" spans="2:68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</row>
    <row r="731" spans="2:68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</row>
    <row r="732" spans="2:68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</row>
    <row r="733" spans="2:68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</row>
    <row r="734" spans="2:68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</row>
    <row r="735" spans="2:68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</row>
    <row r="736" spans="2:68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</row>
    <row r="737" spans="2:68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</row>
    <row r="738" spans="2:68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</row>
    <row r="739" spans="2:68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</row>
    <row r="740" spans="2:68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</row>
    <row r="741" spans="2:68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</row>
    <row r="742" spans="2:68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</row>
    <row r="743" spans="2:68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</row>
    <row r="744" spans="2:68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</row>
    <row r="745" spans="2:68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</row>
    <row r="746" spans="2:68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</row>
    <row r="747" spans="2:68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</row>
    <row r="748" spans="2:68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</row>
    <row r="749" spans="2:68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</row>
    <row r="750" spans="2:68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</row>
    <row r="751" spans="2:68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</row>
    <row r="752" spans="2:68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</row>
    <row r="753" spans="2:68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</row>
    <row r="754" spans="2:68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</row>
    <row r="755" spans="2:68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</row>
    <row r="756" spans="2:68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</row>
    <row r="757" spans="2:68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</row>
    <row r="758" spans="2:68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</row>
    <row r="759" spans="2:68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</row>
    <row r="760" spans="2:68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</row>
    <row r="761" spans="2:68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</row>
    <row r="762" spans="2:68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</row>
    <row r="763" spans="2:68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</row>
    <row r="764" spans="2:68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</row>
    <row r="765" spans="2:68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</row>
    <row r="766" spans="2:68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</row>
    <row r="767" spans="2:68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</row>
    <row r="768" spans="2:68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</row>
    <row r="769" spans="2:68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</row>
    <row r="770" spans="2:68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</row>
    <row r="771" spans="2:68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</row>
    <row r="772" spans="2:68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</row>
    <row r="773" spans="2:68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</row>
    <row r="774" spans="2:68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</row>
    <row r="775" spans="2:68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</row>
    <row r="776" spans="2:68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</row>
    <row r="777" spans="2:68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</row>
    <row r="778" spans="2:68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</row>
    <row r="779" spans="2:68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</row>
    <row r="780" spans="2:68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</row>
    <row r="781" spans="2:68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</row>
    <row r="782" spans="2:68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</row>
    <row r="783" spans="2:68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</row>
    <row r="784" spans="2:68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</row>
    <row r="785" spans="2:68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</row>
    <row r="786" spans="2:68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</row>
    <row r="787" spans="2:68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</row>
    <row r="788" spans="2:68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</row>
    <row r="789" spans="2:68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</row>
    <row r="790" spans="2:68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</row>
    <row r="791" spans="2:68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</row>
    <row r="792" spans="2:68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</row>
    <row r="793" spans="2:68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</row>
    <row r="794" spans="2:68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</row>
    <row r="795" spans="2:68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</row>
    <row r="796" spans="2:68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</row>
    <row r="797" spans="2:68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</row>
    <row r="798" spans="2:68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</row>
    <row r="799" spans="2:68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</row>
    <row r="800" spans="2:68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</row>
    <row r="801" spans="2:68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</row>
    <row r="802" spans="2:68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</row>
    <row r="803" spans="2:68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</row>
    <row r="804" spans="2:68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</row>
    <row r="805" spans="2:68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</row>
    <row r="806" spans="2:68" x14ac:dyDescent="0.2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</row>
    <row r="807" spans="2:68" x14ac:dyDescent="0.2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</row>
    <row r="808" spans="2:68" x14ac:dyDescent="0.2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</row>
    <row r="809" spans="2:68" x14ac:dyDescent="0.2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</row>
    <row r="810" spans="2:68" x14ac:dyDescent="0.2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</row>
    <row r="811" spans="2:68" x14ac:dyDescent="0.2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</row>
    <row r="812" spans="2:68" x14ac:dyDescent="0.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</row>
    <row r="813" spans="2:68" x14ac:dyDescent="0.2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</row>
    <row r="814" spans="2:68" x14ac:dyDescent="0.2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</row>
    <row r="815" spans="2:68" x14ac:dyDescent="0.2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</row>
    <row r="816" spans="2:68" x14ac:dyDescent="0.2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</row>
    <row r="817" spans="2:68" x14ac:dyDescent="0.2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</row>
    <row r="818" spans="2:68" x14ac:dyDescent="0.2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</row>
    <row r="819" spans="2:68" x14ac:dyDescent="0.2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</row>
    <row r="820" spans="2:68" x14ac:dyDescent="0.2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</row>
    <row r="821" spans="2:68" x14ac:dyDescent="0.2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</row>
    <row r="822" spans="2:68" x14ac:dyDescent="0.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</row>
    <row r="823" spans="2:68" x14ac:dyDescent="0.2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</row>
    <row r="824" spans="2:68" x14ac:dyDescent="0.2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</row>
    <row r="825" spans="2:68" x14ac:dyDescent="0.2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</row>
    <row r="826" spans="2:68" x14ac:dyDescent="0.2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</row>
    <row r="827" spans="2:68" x14ac:dyDescent="0.2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</row>
    <row r="828" spans="2:68" x14ac:dyDescent="0.2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</row>
    <row r="829" spans="2:68" x14ac:dyDescent="0.2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</row>
    <row r="830" spans="2:68" x14ac:dyDescent="0.2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</row>
    <row r="831" spans="2:68" x14ac:dyDescent="0.2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</row>
    <row r="832" spans="2:68" x14ac:dyDescent="0.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</row>
    <row r="833" spans="2:68" x14ac:dyDescent="0.2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</row>
    <row r="834" spans="2:68" x14ac:dyDescent="0.2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</row>
    <row r="835" spans="2:68" x14ac:dyDescent="0.2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</row>
    <row r="836" spans="2:68" x14ac:dyDescent="0.2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</row>
    <row r="837" spans="2:68" x14ac:dyDescent="0.2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</row>
    <row r="838" spans="2:68" x14ac:dyDescent="0.2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</row>
    <row r="839" spans="2:68" x14ac:dyDescent="0.2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</row>
    <row r="840" spans="2:68" x14ac:dyDescent="0.2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</row>
    <row r="841" spans="2:68" x14ac:dyDescent="0.2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</row>
    <row r="842" spans="2:68" x14ac:dyDescent="0.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</row>
    <row r="843" spans="2:68" x14ac:dyDescent="0.2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</row>
    <row r="844" spans="2:68" x14ac:dyDescent="0.2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</row>
    <row r="845" spans="2:68" x14ac:dyDescent="0.2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</row>
    <row r="846" spans="2:68" x14ac:dyDescent="0.2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</row>
    <row r="847" spans="2:68" x14ac:dyDescent="0.2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</row>
    <row r="848" spans="2:68" x14ac:dyDescent="0.2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</row>
    <row r="849" spans="2:68" x14ac:dyDescent="0.2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</row>
    <row r="850" spans="2:68" x14ac:dyDescent="0.2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</row>
    <row r="851" spans="2:68" x14ac:dyDescent="0.2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</row>
    <row r="852" spans="2:68" x14ac:dyDescent="0.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</row>
    <row r="853" spans="2:68" x14ac:dyDescent="0.2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</row>
    <row r="854" spans="2:68" x14ac:dyDescent="0.2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</row>
    <row r="855" spans="2:68" x14ac:dyDescent="0.2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</row>
    <row r="856" spans="2:68" x14ac:dyDescent="0.2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</row>
    <row r="857" spans="2:68" x14ac:dyDescent="0.2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</row>
    <row r="858" spans="2:68" x14ac:dyDescent="0.2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</row>
    <row r="859" spans="2:68" x14ac:dyDescent="0.2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</row>
    <row r="860" spans="2:68" x14ac:dyDescent="0.2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</row>
    <row r="861" spans="2:68" x14ac:dyDescent="0.2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</row>
    <row r="862" spans="2:68" x14ac:dyDescent="0.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</row>
    <row r="863" spans="2:68" x14ac:dyDescent="0.2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</row>
    <row r="864" spans="2:68" x14ac:dyDescent="0.2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</row>
    <row r="865" spans="2:68" x14ac:dyDescent="0.2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</row>
    <row r="866" spans="2:68" x14ac:dyDescent="0.2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</row>
    <row r="867" spans="2:68" x14ac:dyDescent="0.2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</row>
    <row r="868" spans="2:68" x14ac:dyDescent="0.2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</row>
    <row r="869" spans="2:68" x14ac:dyDescent="0.2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</row>
    <row r="870" spans="2:68" x14ac:dyDescent="0.2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</row>
    <row r="871" spans="2:68" x14ac:dyDescent="0.2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</row>
    <row r="872" spans="2:68" x14ac:dyDescent="0.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</row>
    <row r="873" spans="2:68" x14ac:dyDescent="0.2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</row>
    <row r="874" spans="2:68" x14ac:dyDescent="0.2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</row>
    <row r="875" spans="2:68" x14ac:dyDescent="0.2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</row>
    <row r="876" spans="2:68" x14ac:dyDescent="0.2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</row>
    <row r="877" spans="2:68" x14ac:dyDescent="0.2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</row>
    <row r="878" spans="2:68" x14ac:dyDescent="0.2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</row>
    <row r="879" spans="2:68" x14ac:dyDescent="0.2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</row>
    <row r="880" spans="2:68" x14ac:dyDescent="0.2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</row>
    <row r="881" spans="2:68" x14ac:dyDescent="0.2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</row>
    <row r="882" spans="2:68" x14ac:dyDescent="0.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</row>
    <row r="883" spans="2:68" x14ac:dyDescent="0.2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</row>
    <row r="884" spans="2:68" x14ac:dyDescent="0.2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</row>
    <row r="885" spans="2:68" x14ac:dyDescent="0.2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</row>
    <row r="886" spans="2:68" x14ac:dyDescent="0.2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</row>
    <row r="887" spans="2:68" x14ac:dyDescent="0.2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</row>
    <row r="888" spans="2:68" x14ac:dyDescent="0.2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</row>
    <row r="889" spans="2:68" x14ac:dyDescent="0.2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</row>
    <row r="890" spans="2:68" x14ac:dyDescent="0.2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</row>
    <row r="891" spans="2:68" x14ac:dyDescent="0.2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</row>
    <row r="892" spans="2:68" x14ac:dyDescent="0.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</row>
    <row r="893" spans="2:68" x14ac:dyDescent="0.2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</row>
    <row r="894" spans="2:68" x14ac:dyDescent="0.2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</row>
    <row r="895" spans="2:68" x14ac:dyDescent="0.2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</row>
    <row r="896" spans="2:68" x14ac:dyDescent="0.2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</row>
    <row r="897" spans="2:68" x14ac:dyDescent="0.2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</row>
    <row r="898" spans="2:68" x14ac:dyDescent="0.2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</row>
    <row r="899" spans="2:68" x14ac:dyDescent="0.2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</row>
    <row r="900" spans="2:68" x14ac:dyDescent="0.2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</row>
    <row r="901" spans="2:68" x14ac:dyDescent="0.2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</row>
    <row r="902" spans="2:68" x14ac:dyDescent="0.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</row>
    <row r="903" spans="2:68" x14ac:dyDescent="0.2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</row>
    <row r="904" spans="2:68" x14ac:dyDescent="0.2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</row>
    <row r="905" spans="2:68" x14ac:dyDescent="0.2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</row>
    <row r="906" spans="2:68" x14ac:dyDescent="0.2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</row>
    <row r="907" spans="2:68" x14ac:dyDescent="0.2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</row>
    <row r="908" spans="2:68" x14ac:dyDescent="0.2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</row>
    <row r="909" spans="2:68" x14ac:dyDescent="0.2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</row>
    <row r="910" spans="2:68" x14ac:dyDescent="0.2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</row>
    <row r="911" spans="2:68" x14ac:dyDescent="0.2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</row>
    <row r="912" spans="2:68" x14ac:dyDescent="0.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</row>
    <row r="913" spans="2:68" x14ac:dyDescent="0.2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</row>
    <row r="914" spans="2:68" x14ac:dyDescent="0.2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</row>
    <row r="915" spans="2:68" x14ac:dyDescent="0.2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</row>
    <row r="916" spans="2:68" x14ac:dyDescent="0.2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</row>
    <row r="917" spans="2:68" x14ac:dyDescent="0.2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</row>
    <row r="918" spans="2:68" x14ac:dyDescent="0.2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</row>
    <row r="919" spans="2:68" x14ac:dyDescent="0.2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</row>
    <row r="920" spans="2:68" x14ac:dyDescent="0.2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</row>
    <row r="921" spans="2:68" x14ac:dyDescent="0.2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</row>
    <row r="922" spans="2:68" x14ac:dyDescent="0.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</row>
    <row r="923" spans="2:68" x14ac:dyDescent="0.2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</row>
    <row r="924" spans="2:68" x14ac:dyDescent="0.2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</row>
    <row r="925" spans="2:68" x14ac:dyDescent="0.2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</row>
    <row r="926" spans="2:68" x14ac:dyDescent="0.2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</row>
    <row r="927" spans="2:68" x14ac:dyDescent="0.2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</row>
    <row r="928" spans="2:68" x14ac:dyDescent="0.2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</row>
    <row r="929" spans="2:68" x14ac:dyDescent="0.2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</row>
    <row r="930" spans="2:68" x14ac:dyDescent="0.2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</row>
    <row r="931" spans="2:68" x14ac:dyDescent="0.2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</row>
    <row r="932" spans="2:68" x14ac:dyDescent="0.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</row>
    <row r="933" spans="2:68" x14ac:dyDescent="0.2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</row>
    <row r="934" spans="2:68" x14ac:dyDescent="0.2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</row>
    <row r="935" spans="2:68" x14ac:dyDescent="0.2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</row>
    <row r="936" spans="2:68" x14ac:dyDescent="0.2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</row>
    <row r="937" spans="2:68" x14ac:dyDescent="0.2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</row>
    <row r="938" spans="2:68" x14ac:dyDescent="0.2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</row>
    <row r="939" spans="2:68" x14ac:dyDescent="0.2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</row>
    <row r="940" spans="2:68" x14ac:dyDescent="0.2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</row>
    <row r="941" spans="2:68" x14ac:dyDescent="0.2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</row>
    <row r="942" spans="2:68" x14ac:dyDescent="0.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</row>
    <row r="943" spans="2:68" x14ac:dyDescent="0.2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</row>
    <row r="944" spans="2:68" x14ac:dyDescent="0.2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</row>
    <row r="945" spans="2:68" x14ac:dyDescent="0.2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</row>
    <row r="946" spans="2:68" x14ac:dyDescent="0.2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</row>
    <row r="947" spans="2:68" x14ac:dyDescent="0.2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</row>
    <row r="948" spans="2:68" x14ac:dyDescent="0.2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</row>
    <row r="949" spans="2:68" x14ac:dyDescent="0.2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</row>
    <row r="950" spans="2:68" x14ac:dyDescent="0.2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</row>
    <row r="951" spans="2:68" x14ac:dyDescent="0.2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</row>
    <row r="952" spans="2:68" x14ac:dyDescent="0.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</row>
    <row r="953" spans="2:68" x14ac:dyDescent="0.2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</row>
    <row r="954" spans="2:68" x14ac:dyDescent="0.2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</row>
    <row r="955" spans="2:68" x14ac:dyDescent="0.2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</row>
    <row r="956" spans="2:68" x14ac:dyDescent="0.2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</row>
    <row r="957" spans="2:68" x14ac:dyDescent="0.2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</row>
    <row r="958" spans="2:68" x14ac:dyDescent="0.2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</row>
    <row r="959" spans="2:68" x14ac:dyDescent="0.2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</row>
    <row r="960" spans="2:68" x14ac:dyDescent="0.2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</row>
    <row r="961" spans="2:68" x14ac:dyDescent="0.2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</row>
    <row r="962" spans="2:68" x14ac:dyDescent="0.2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</row>
    <row r="963" spans="2:68" x14ac:dyDescent="0.2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</row>
    <row r="964" spans="2:68" x14ac:dyDescent="0.2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</row>
    <row r="965" spans="2:68" x14ac:dyDescent="0.2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</row>
    <row r="966" spans="2:68" x14ac:dyDescent="0.2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</row>
    <row r="967" spans="2:68" x14ac:dyDescent="0.2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</row>
    <row r="968" spans="2:68" x14ac:dyDescent="0.2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</row>
    <row r="969" spans="2:68" x14ac:dyDescent="0.2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</row>
    <row r="970" spans="2:68" x14ac:dyDescent="0.2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</row>
    <row r="971" spans="2:68" x14ac:dyDescent="0.2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</row>
    <row r="972" spans="2:68" x14ac:dyDescent="0.2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</row>
    <row r="973" spans="2:68" x14ac:dyDescent="0.2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</row>
    <row r="974" spans="2:68" x14ac:dyDescent="0.2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</row>
    <row r="975" spans="2:68" x14ac:dyDescent="0.2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</row>
    <row r="976" spans="2:68" x14ac:dyDescent="0.2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</row>
    <row r="977" spans="2:68" x14ac:dyDescent="0.2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</row>
    <row r="978" spans="2:68" x14ac:dyDescent="0.2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</row>
    <row r="979" spans="2:68" x14ac:dyDescent="0.2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</row>
    <row r="980" spans="2:68" x14ac:dyDescent="0.2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</row>
    <row r="981" spans="2:68" x14ac:dyDescent="0.2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</row>
    <row r="982" spans="2:68" x14ac:dyDescent="0.2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</row>
    <row r="983" spans="2:68" x14ac:dyDescent="0.2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</row>
    <row r="984" spans="2:68" x14ac:dyDescent="0.2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</row>
    <row r="985" spans="2:68" x14ac:dyDescent="0.2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</row>
    <row r="986" spans="2:68" x14ac:dyDescent="0.2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</row>
    <row r="987" spans="2:68" x14ac:dyDescent="0.2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</row>
    <row r="988" spans="2:68" x14ac:dyDescent="0.2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</row>
    <row r="989" spans="2:68" x14ac:dyDescent="0.2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</row>
    <row r="990" spans="2:68" x14ac:dyDescent="0.2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</row>
    <row r="991" spans="2:68" x14ac:dyDescent="0.2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</row>
    <row r="992" spans="2:68" x14ac:dyDescent="0.2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</row>
    <row r="993" spans="2:68" x14ac:dyDescent="0.2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</row>
    <row r="994" spans="2:68" x14ac:dyDescent="0.2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</row>
    <row r="995" spans="2:68" x14ac:dyDescent="0.2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</row>
    <row r="996" spans="2:68" x14ac:dyDescent="0.2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</row>
    <row r="997" spans="2:68" x14ac:dyDescent="0.2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</row>
    <row r="998" spans="2:68" x14ac:dyDescent="0.2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</row>
    <row r="999" spans="2:68" x14ac:dyDescent="0.2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</row>
    <row r="1000" spans="2:68" x14ac:dyDescent="0.2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</row>
    <row r="1001" spans="2:68" x14ac:dyDescent="0.2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</row>
    <row r="1002" spans="2:68" x14ac:dyDescent="0.2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</row>
    <row r="1003" spans="2:68" x14ac:dyDescent="0.2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</row>
    <row r="1004" spans="2:68" x14ac:dyDescent="0.2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</row>
    <row r="1005" spans="2:68" x14ac:dyDescent="0.2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</row>
    <row r="1006" spans="2:68" x14ac:dyDescent="0.2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</row>
    <row r="1007" spans="2:68" x14ac:dyDescent="0.2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</row>
    <row r="1008" spans="2:68" x14ac:dyDescent="0.2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</row>
    <row r="1009" spans="2:68" x14ac:dyDescent="0.2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</row>
    <row r="1010" spans="2:68" x14ac:dyDescent="0.2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</row>
    <row r="1011" spans="2:68" x14ac:dyDescent="0.2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</row>
    <row r="1012" spans="2:68" x14ac:dyDescent="0.2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</row>
    <row r="1013" spans="2:68" x14ac:dyDescent="0.2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</row>
    <row r="1014" spans="2:68" x14ac:dyDescent="0.2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</row>
    <row r="1015" spans="2:68" x14ac:dyDescent="0.2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</row>
    <row r="1016" spans="2:68" x14ac:dyDescent="0.2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</row>
    <row r="1017" spans="2:68" x14ac:dyDescent="0.2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</row>
    <row r="1018" spans="2:68" x14ac:dyDescent="0.2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</row>
    <row r="1019" spans="2:68" x14ac:dyDescent="0.2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</row>
    <row r="1020" spans="2:68" x14ac:dyDescent="0.2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</row>
    <row r="1021" spans="2:68" x14ac:dyDescent="0.2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</row>
    <row r="1022" spans="2:68" x14ac:dyDescent="0.2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</row>
    <row r="1023" spans="2:68" x14ac:dyDescent="0.2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</row>
    <row r="1024" spans="2:68" x14ac:dyDescent="0.2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</row>
    <row r="1025" spans="2:68" x14ac:dyDescent="0.2"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</row>
    <row r="1026" spans="2:68" x14ac:dyDescent="0.2"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</row>
    <row r="1027" spans="2:68" x14ac:dyDescent="0.2"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</row>
    <row r="1028" spans="2:68" x14ac:dyDescent="0.2"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</row>
    <row r="1029" spans="2:68" x14ac:dyDescent="0.2"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</row>
    <row r="1030" spans="2:68" x14ac:dyDescent="0.2"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</row>
    <row r="1031" spans="2:68" x14ac:dyDescent="0.2"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</row>
    <row r="1032" spans="2:68" x14ac:dyDescent="0.2"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</row>
    <row r="1033" spans="2:68" x14ac:dyDescent="0.2"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</row>
    <row r="1034" spans="2:68" x14ac:dyDescent="0.2"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</row>
    <row r="1035" spans="2:68" x14ac:dyDescent="0.2"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</row>
    <row r="1036" spans="2:68" x14ac:dyDescent="0.2"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</row>
    <row r="1037" spans="2:68" x14ac:dyDescent="0.2"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</row>
    <row r="1038" spans="2:68" x14ac:dyDescent="0.2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</row>
    <row r="1039" spans="2:68" x14ac:dyDescent="0.2"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</row>
    <row r="1040" spans="2:68" x14ac:dyDescent="0.2"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</row>
    <row r="1041" spans="2:68" x14ac:dyDescent="0.2"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</row>
    <row r="1042" spans="2:68" x14ac:dyDescent="0.2"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</row>
    <row r="1043" spans="2:68" x14ac:dyDescent="0.2"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</row>
    <row r="1044" spans="2:68" x14ac:dyDescent="0.2"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</row>
    <row r="1045" spans="2:68" x14ac:dyDescent="0.2"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</row>
    <row r="1046" spans="2:68" x14ac:dyDescent="0.2"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</row>
    <row r="1047" spans="2:68" x14ac:dyDescent="0.2"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</row>
    <row r="1048" spans="2:68" x14ac:dyDescent="0.2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</row>
    <row r="1049" spans="2:68" x14ac:dyDescent="0.2"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</row>
    <row r="1050" spans="2:68" x14ac:dyDescent="0.2"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</row>
    <row r="1051" spans="2:68" x14ac:dyDescent="0.2"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</row>
    <row r="1052" spans="2:68" x14ac:dyDescent="0.2"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</row>
    <row r="1053" spans="2:68" x14ac:dyDescent="0.2"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</row>
    <row r="1054" spans="2:68" x14ac:dyDescent="0.2"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</row>
    <row r="1055" spans="2:68" x14ac:dyDescent="0.2"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</row>
    <row r="1056" spans="2:68" x14ac:dyDescent="0.2"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</row>
    <row r="1057" spans="2:68" x14ac:dyDescent="0.2"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</row>
    <row r="1058" spans="2:68" x14ac:dyDescent="0.2"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</row>
    <row r="1059" spans="2:68" x14ac:dyDescent="0.2"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</row>
    <row r="1060" spans="2:68" x14ac:dyDescent="0.2"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</row>
    <row r="1061" spans="2:68" x14ac:dyDescent="0.2"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</row>
    <row r="1062" spans="2:68" x14ac:dyDescent="0.2"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</row>
    <row r="1063" spans="2:68" x14ac:dyDescent="0.2"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</row>
    <row r="1064" spans="2:68" x14ac:dyDescent="0.2"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</row>
    <row r="1065" spans="2:68" x14ac:dyDescent="0.2"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</row>
    <row r="1066" spans="2:68" x14ac:dyDescent="0.2"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</row>
    <row r="1067" spans="2:68" x14ac:dyDescent="0.2"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</row>
    <row r="1068" spans="2:68" x14ac:dyDescent="0.2"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</row>
    <row r="1069" spans="2:68" x14ac:dyDescent="0.2"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</row>
    <row r="1070" spans="2:68" x14ac:dyDescent="0.2"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</row>
    <row r="1071" spans="2:68" x14ac:dyDescent="0.2"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</row>
    <row r="1072" spans="2:68" x14ac:dyDescent="0.2"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</row>
    <row r="1073" spans="2:68" x14ac:dyDescent="0.2"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</row>
    <row r="1074" spans="2:68" x14ac:dyDescent="0.2"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</row>
    <row r="1075" spans="2:68" x14ac:dyDescent="0.2"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</row>
    <row r="1076" spans="2:68" x14ac:dyDescent="0.2"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</row>
    <row r="1077" spans="2:68" x14ac:dyDescent="0.2"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</row>
    <row r="1078" spans="2:68" x14ac:dyDescent="0.2"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</row>
    <row r="1079" spans="2:68" x14ac:dyDescent="0.2"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</row>
    <row r="1080" spans="2:68" x14ac:dyDescent="0.2"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</row>
    <row r="1081" spans="2:68" x14ac:dyDescent="0.2"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</row>
    <row r="1082" spans="2:68" x14ac:dyDescent="0.2"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</row>
    <row r="1083" spans="2:68" x14ac:dyDescent="0.2"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</row>
    <row r="1084" spans="2:68" x14ac:dyDescent="0.2"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</row>
    <row r="1085" spans="2:68" x14ac:dyDescent="0.2"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</row>
    <row r="1086" spans="2:68" x14ac:dyDescent="0.2"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</row>
    <row r="1087" spans="2:68" x14ac:dyDescent="0.2"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</row>
    <row r="1088" spans="2:68" x14ac:dyDescent="0.2"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</row>
    <row r="1089" spans="2:68" x14ac:dyDescent="0.2"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</row>
    <row r="1090" spans="2:68" x14ac:dyDescent="0.2"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</row>
    <row r="1091" spans="2:68" x14ac:dyDescent="0.2"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</row>
    <row r="1092" spans="2:68" x14ac:dyDescent="0.2"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</row>
    <row r="1093" spans="2:68" x14ac:dyDescent="0.2"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</row>
    <row r="1094" spans="2:68" x14ac:dyDescent="0.2"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</row>
    <row r="1095" spans="2:68" x14ac:dyDescent="0.2"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</row>
    <row r="1096" spans="2:68" x14ac:dyDescent="0.2"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</row>
    <row r="1097" spans="2:68" x14ac:dyDescent="0.2"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</row>
    <row r="1098" spans="2:68" x14ac:dyDescent="0.2"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</row>
    <row r="1099" spans="2:68" x14ac:dyDescent="0.2"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</row>
    <row r="1100" spans="2:68" x14ac:dyDescent="0.2"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</row>
    <row r="1101" spans="2:68" x14ac:dyDescent="0.2"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</row>
    <row r="1102" spans="2:68" x14ac:dyDescent="0.2"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</row>
    <row r="1103" spans="2:68" x14ac:dyDescent="0.2"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</row>
    <row r="1104" spans="2:68" x14ac:dyDescent="0.2"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</row>
    <row r="1105" spans="2:68" x14ac:dyDescent="0.2"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</row>
    <row r="1106" spans="2:68" x14ac:dyDescent="0.2"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</row>
    <row r="1107" spans="2:68" x14ac:dyDescent="0.2"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</row>
    <row r="1108" spans="2:68" x14ac:dyDescent="0.2"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</row>
    <row r="1109" spans="2:68" x14ac:dyDescent="0.2"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</row>
    <row r="1110" spans="2:68" x14ac:dyDescent="0.2"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</row>
    <row r="1111" spans="2:68" x14ac:dyDescent="0.2"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</row>
    <row r="1112" spans="2:68" x14ac:dyDescent="0.2"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</row>
    <row r="1113" spans="2:68" x14ac:dyDescent="0.2"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</row>
    <row r="1114" spans="2:68" x14ac:dyDescent="0.2"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</row>
    <row r="1115" spans="2:68" x14ac:dyDescent="0.2"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</row>
    <row r="1116" spans="2:68" x14ac:dyDescent="0.2"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</row>
    <row r="1117" spans="2:68" x14ac:dyDescent="0.2"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</row>
    <row r="1118" spans="2:68" x14ac:dyDescent="0.2"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</row>
    <row r="1119" spans="2:68" x14ac:dyDescent="0.2"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</row>
    <row r="1120" spans="2:68" x14ac:dyDescent="0.2"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</row>
    <row r="1121" spans="2:68" x14ac:dyDescent="0.2"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</row>
    <row r="1122" spans="2:68" x14ac:dyDescent="0.2"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</row>
    <row r="1123" spans="2:68" x14ac:dyDescent="0.2"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</row>
    <row r="1124" spans="2:68" x14ac:dyDescent="0.2"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</row>
    <row r="1125" spans="2:68" x14ac:dyDescent="0.2"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</row>
    <row r="1126" spans="2:68" x14ac:dyDescent="0.2"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</row>
    <row r="1127" spans="2:68" x14ac:dyDescent="0.2"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</row>
    <row r="1128" spans="2:68" x14ac:dyDescent="0.2"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</row>
    <row r="1129" spans="2:68" x14ac:dyDescent="0.2"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</row>
    <row r="1130" spans="2:68" x14ac:dyDescent="0.2"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</row>
    <row r="1131" spans="2:68" x14ac:dyDescent="0.2"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</row>
    <row r="1132" spans="2:68" x14ac:dyDescent="0.2"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</row>
    <row r="1133" spans="2:68" x14ac:dyDescent="0.2"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</row>
    <row r="1134" spans="2:68" x14ac:dyDescent="0.2"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</row>
    <row r="1135" spans="2:68" x14ac:dyDescent="0.2"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</row>
    <row r="1136" spans="2:68" x14ac:dyDescent="0.2"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</row>
    <row r="1137" spans="2:68" x14ac:dyDescent="0.2"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</row>
    <row r="1138" spans="2:68" x14ac:dyDescent="0.2"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</row>
    <row r="1139" spans="2:68" x14ac:dyDescent="0.2"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</row>
    <row r="1140" spans="2:68" x14ac:dyDescent="0.2"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</row>
    <row r="1141" spans="2:68" x14ac:dyDescent="0.2"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</row>
    <row r="1142" spans="2:68" x14ac:dyDescent="0.2"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</row>
    <row r="1143" spans="2:68" x14ac:dyDescent="0.2"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</row>
    <row r="1144" spans="2:68" x14ac:dyDescent="0.2"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</row>
    <row r="1145" spans="2:68" x14ac:dyDescent="0.2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</row>
    <row r="1146" spans="2:68" x14ac:dyDescent="0.2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</row>
    <row r="1147" spans="2:68" x14ac:dyDescent="0.2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</row>
    <row r="1148" spans="2:68" x14ac:dyDescent="0.2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</row>
    <row r="1149" spans="2:68" x14ac:dyDescent="0.2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</row>
    <row r="1150" spans="2:68" x14ac:dyDescent="0.2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</row>
    <row r="1151" spans="2:68" x14ac:dyDescent="0.2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</row>
    <row r="1152" spans="2:68" x14ac:dyDescent="0.2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</row>
    <row r="1153" spans="2:68" x14ac:dyDescent="0.2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</row>
    <row r="1154" spans="2:68" x14ac:dyDescent="0.2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</row>
    <row r="1155" spans="2:68" x14ac:dyDescent="0.2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</row>
    <row r="1156" spans="2:68" x14ac:dyDescent="0.2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</row>
    <row r="1157" spans="2:68" x14ac:dyDescent="0.2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</row>
    <row r="1158" spans="2:68" x14ac:dyDescent="0.2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</row>
    <row r="1159" spans="2:68" x14ac:dyDescent="0.2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</row>
    <row r="1160" spans="2:68" x14ac:dyDescent="0.2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</row>
    <row r="1161" spans="2:68" x14ac:dyDescent="0.2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</row>
    <row r="1162" spans="2:68" x14ac:dyDescent="0.2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</row>
    <row r="1163" spans="2:68" x14ac:dyDescent="0.2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</row>
    <row r="1164" spans="2:68" x14ac:dyDescent="0.2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</row>
    <row r="1165" spans="2:68" x14ac:dyDescent="0.2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</row>
    <row r="1166" spans="2:68" x14ac:dyDescent="0.2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</row>
    <row r="1167" spans="2:68" x14ac:dyDescent="0.2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</row>
    <row r="1168" spans="2:68" x14ac:dyDescent="0.2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</row>
    <row r="1169" spans="2:68" x14ac:dyDescent="0.2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</row>
    <row r="1170" spans="2:68" x14ac:dyDescent="0.2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</row>
    <row r="1171" spans="2:68" x14ac:dyDescent="0.2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</row>
    <row r="1172" spans="2:68" x14ac:dyDescent="0.2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</row>
    <row r="1173" spans="2:68" x14ac:dyDescent="0.2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</row>
    <row r="1174" spans="2:68" x14ac:dyDescent="0.2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</row>
    <row r="1175" spans="2:68" x14ac:dyDescent="0.2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</row>
    <row r="1176" spans="2:68" x14ac:dyDescent="0.2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</row>
    <row r="1177" spans="2:68" x14ac:dyDescent="0.2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</row>
    <row r="1178" spans="2:68" x14ac:dyDescent="0.2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</row>
    <row r="1179" spans="2:68" x14ac:dyDescent="0.2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</row>
    <row r="1180" spans="2:68" x14ac:dyDescent="0.2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</row>
    <row r="1181" spans="2:68" x14ac:dyDescent="0.2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</row>
    <row r="1182" spans="2:68" x14ac:dyDescent="0.2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</row>
    <row r="1183" spans="2:68" x14ac:dyDescent="0.2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</row>
    <row r="1184" spans="2:68" x14ac:dyDescent="0.2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</row>
    <row r="1185" spans="2:68" x14ac:dyDescent="0.2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</row>
    <row r="1186" spans="2:68" x14ac:dyDescent="0.2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</row>
    <row r="1187" spans="2:68" x14ac:dyDescent="0.2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</row>
    <row r="1188" spans="2:68" x14ac:dyDescent="0.2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</row>
    <row r="1189" spans="2:68" x14ac:dyDescent="0.2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</row>
    <row r="1190" spans="2:68" x14ac:dyDescent="0.2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</row>
    <row r="1191" spans="2:68" x14ac:dyDescent="0.2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</row>
    <row r="1192" spans="2:68" x14ac:dyDescent="0.2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</row>
    <row r="1193" spans="2:68" x14ac:dyDescent="0.2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</row>
    <row r="1194" spans="2:68" x14ac:dyDescent="0.2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</row>
    <row r="1195" spans="2:68" x14ac:dyDescent="0.2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</row>
    <row r="1196" spans="2:68" x14ac:dyDescent="0.2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</row>
    <row r="1197" spans="2:68" x14ac:dyDescent="0.2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</row>
    <row r="1198" spans="2:68" x14ac:dyDescent="0.2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</row>
    <row r="1199" spans="2:68" x14ac:dyDescent="0.2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</row>
    <row r="1200" spans="2:68" x14ac:dyDescent="0.2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</row>
    <row r="1201" spans="2:68" x14ac:dyDescent="0.2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</row>
    <row r="1202" spans="2:68" x14ac:dyDescent="0.2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</row>
    <row r="1203" spans="2:68" x14ac:dyDescent="0.2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</row>
    <row r="1204" spans="2:68" x14ac:dyDescent="0.2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</row>
    <row r="1205" spans="2:68" x14ac:dyDescent="0.2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</row>
    <row r="1206" spans="2:68" x14ac:dyDescent="0.2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</row>
    <row r="1207" spans="2:68" x14ac:dyDescent="0.2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</row>
    <row r="1208" spans="2:68" x14ac:dyDescent="0.2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</row>
    <row r="1209" spans="2:68" x14ac:dyDescent="0.2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</row>
    <row r="1210" spans="2:68" x14ac:dyDescent="0.2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</row>
    <row r="1211" spans="2:68" x14ac:dyDescent="0.2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</row>
    <row r="1212" spans="2:68" x14ac:dyDescent="0.2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</row>
    <row r="1213" spans="2:68" x14ac:dyDescent="0.2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</row>
    <row r="1214" spans="2:68" x14ac:dyDescent="0.2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</row>
    <row r="1215" spans="2:68" x14ac:dyDescent="0.2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</row>
    <row r="1216" spans="2:68" x14ac:dyDescent="0.2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</row>
    <row r="1217" spans="2:68" x14ac:dyDescent="0.2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</row>
    <row r="1218" spans="2:68" x14ac:dyDescent="0.2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</row>
    <row r="1219" spans="2:68" x14ac:dyDescent="0.2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</row>
    <row r="1220" spans="2:68" x14ac:dyDescent="0.2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</row>
    <row r="1221" spans="2:68" x14ac:dyDescent="0.2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</row>
    <row r="1222" spans="2:68" x14ac:dyDescent="0.2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</row>
    <row r="1223" spans="2:68" x14ac:dyDescent="0.2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</row>
    <row r="1224" spans="2:68" x14ac:dyDescent="0.2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</row>
    <row r="1225" spans="2:68" x14ac:dyDescent="0.2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</row>
    <row r="1226" spans="2:68" x14ac:dyDescent="0.2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</row>
    <row r="1227" spans="2:68" x14ac:dyDescent="0.2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</row>
    <row r="1228" spans="2:68" x14ac:dyDescent="0.2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</row>
    <row r="1229" spans="2:68" x14ac:dyDescent="0.2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</row>
    <row r="1230" spans="2:68" x14ac:dyDescent="0.2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</row>
    <row r="1231" spans="2:68" x14ac:dyDescent="0.2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</row>
    <row r="1232" spans="2:68" x14ac:dyDescent="0.2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</row>
    <row r="1233" spans="2:68" x14ac:dyDescent="0.2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</row>
    <row r="1234" spans="2:68" x14ac:dyDescent="0.2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</row>
    <row r="1235" spans="2:68" x14ac:dyDescent="0.2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</row>
    <row r="1236" spans="2:68" x14ac:dyDescent="0.2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</row>
    <row r="1237" spans="2:68" x14ac:dyDescent="0.2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</row>
    <row r="1238" spans="2:68" x14ac:dyDescent="0.2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</row>
    <row r="1239" spans="2:68" x14ac:dyDescent="0.2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</row>
    <row r="1240" spans="2:68" x14ac:dyDescent="0.2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</row>
    <row r="1241" spans="2:68" x14ac:dyDescent="0.2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</row>
    <row r="1242" spans="2:68" x14ac:dyDescent="0.2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</row>
    <row r="1243" spans="2:68" x14ac:dyDescent="0.2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</row>
    <row r="1244" spans="2:68" x14ac:dyDescent="0.2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</row>
    <row r="1245" spans="2:68" x14ac:dyDescent="0.2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</row>
    <row r="1246" spans="2:68" x14ac:dyDescent="0.2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</row>
    <row r="1247" spans="2:68" x14ac:dyDescent="0.2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</row>
    <row r="1248" spans="2:68" x14ac:dyDescent="0.2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</row>
    <row r="1249" spans="2:68" x14ac:dyDescent="0.2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</row>
    <row r="1250" spans="2:68" x14ac:dyDescent="0.2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</row>
    <row r="1251" spans="2:68" x14ac:dyDescent="0.2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</row>
    <row r="1252" spans="2:68" x14ac:dyDescent="0.2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</row>
    <row r="1253" spans="2:68" x14ac:dyDescent="0.2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</row>
    <row r="1254" spans="2:68" x14ac:dyDescent="0.2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</row>
    <row r="1255" spans="2:68" x14ac:dyDescent="0.2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</row>
    <row r="1256" spans="2:68" x14ac:dyDescent="0.2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</row>
    <row r="1257" spans="2:68" x14ac:dyDescent="0.2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</row>
    <row r="1258" spans="2:68" x14ac:dyDescent="0.2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</row>
    <row r="1259" spans="2:68" x14ac:dyDescent="0.2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</row>
    <row r="1260" spans="2:68" x14ac:dyDescent="0.2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</row>
    <row r="1261" spans="2:68" x14ac:dyDescent="0.2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</row>
    <row r="1262" spans="2:68" x14ac:dyDescent="0.2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</row>
    <row r="1263" spans="2:68" x14ac:dyDescent="0.2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</row>
    <row r="1264" spans="2:68" x14ac:dyDescent="0.2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</row>
    <row r="1265" spans="2:68" x14ac:dyDescent="0.2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</row>
    <row r="1266" spans="2:68" x14ac:dyDescent="0.2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</row>
    <row r="1267" spans="2:68" x14ac:dyDescent="0.2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</row>
    <row r="1268" spans="2:68" x14ac:dyDescent="0.2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</row>
    <row r="1269" spans="2:68" x14ac:dyDescent="0.2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</row>
    <row r="1270" spans="2:68" x14ac:dyDescent="0.2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</row>
    <row r="1271" spans="2:68" x14ac:dyDescent="0.2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</row>
    <row r="1272" spans="2:68" x14ac:dyDescent="0.2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</row>
    <row r="1273" spans="2:68" x14ac:dyDescent="0.2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</row>
    <row r="1274" spans="2:68" x14ac:dyDescent="0.2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</row>
    <row r="1275" spans="2:68" x14ac:dyDescent="0.2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</row>
    <row r="1276" spans="2:68" x14ac:dyDescent="0.2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</row>
    <row r="1277" spans="2:68" x14ac:dyDescent="0.2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</row>
    <row r="1278" spans="2:68" x14ac:dyDescent="0.2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</row>
    <row r="1279" spans="2:68" x14ac:dyDescent="0.2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</row>
    <row r="1280" spans="2:68" x14ac:dyDescent="0.2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</row>
    <row r="1281" spans="2:68" x14ac:dyDescent="0.2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</row>
    <row r="1282" spans="2:68" x14ac:dyDescent="0.2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</row>
    <row r="1283" spans="2:68" x14ac:dyDescent="0.2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</row>
    <row r="1284" spans="2:68" x14ac:dyDescent="0.2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</row>
    <row r="1285" spans="2:68" x14ac:dyDescent="0.2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</row>
    <row r="1286" spans="2:68" x14ac:dyDescent="0.2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</row>
    <row r="1287" spans="2:68" x14ac:dyDescent="0.2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</row>
    <row r="1288" spans="2:68" x14ac:dyDescent="0.2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</row>
    <row r="1289" spans="2:68" x14ac:dyDescent="0.2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</row>
    <row r="1290" spans="2:68" x14ac:dyDescent="0.2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</row>
    <row r="1291" spans="2:68" x14ac:dyDescent="0.2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</row>
    <row r="1292" spans="2:68" x14ac:dyDescent="0.2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</row>
    <row r="1293" spans="2:68" x14ac:dyDescent="0.2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</row>
    <row r="1294" spans="2:68" x14ac:dyDescent="0.2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</row>
    <row r="1295" spans="2:68" x14ac:dyDescent="0.2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</row>
    <row r="1296" spans="2:68" x14ac:dyDescent="0.2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</row>
    <row r="1297" spans="2:68" x14ac:dyDescent="0.2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</row>
    <row r="1298" spans="2:68" x14ac:dyDescent="0.2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</row>
    <row r="1299" spans="2:68" x14ac:dyDescent="0.2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</row>
    <row r="1300" spans="2:68" x14ac:dyDescent="0.2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</row>
    <row r="1301" spans="2:68" x14ac:dyDescent="0.2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</row>
    <row r="1302" spans="2:68" x14ac:dyDescent="0.2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</row>
    <row r="1303" spans="2:68" x14ac:dyDescent="0.2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</row>
    <row r="1304" spans="2:68" x14ac:dyDescent="0.2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</row>
    <row r="1305" spans="2:68" x14ac:dyDescent="0.2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</row>
    <row r="1306" spans="2:68" x14ac:dyDescent="0.2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</row>
    <row r="1307" spans="2:68" x14ac:dyDescent="0.2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</row>
    <row r="1308" spans="2:68" x14ac:dyDescent="0.2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</row>
    <row r="1309" spans="2:68" x14ac:dyDescent="0.2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</row>
    <row r="1310" spans="2:68" x14ac:dyDescent="0.2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</row>
    <row r="1311" spans="2:68" x14ac:dyDescent="0.2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</row>
    <row r="1312" spans="2:68" x14ac:dyDescent="0.2">
      <c r="M1312" s="6"/>
      <c r="N1312" s="6"/>
      <c r="O1312" s="6"/>
      <c r="P1312" s="6"/>
    </row>
    <row r="1313" spans="13:16" x14ac:dyDescent="0.2">
      <c r="M1313" s="6"/>
      <c r="N1313" s="6"/>
      <c r="O1313" s="6"/>
      <c r="P1313" s="6"/>
    </row>
    <row r="1314" spans="13:16" x14ac:dyDescent="0.2">
      <c r="M1314" s="6"/>
      <c r="N1314" s="6"/>
      <c r="O1314" s="6"/>
      <c r="P1314" s="6"/>
    </row>
    <row r="1315" spans="13:16" x14ac:dyDescent="0.2">
      <c r="M1315" s="6"/>
      <c r="N1315" s="6"/>
      <c r="O1315" s="6"/>
      <c r="P1315" s="6"/>
    </row>
    <row r="1316" spans="13:16" x14ac:dyDescent="0.2">
      <c r="M1316" s="6"/>
      <c r="N1316" s="6"/>
      <c r="O1316" s="6"/>
      <c r="P1316" s="6"/>
    </row>
    <row r="1317" spans="13:16" x14ac:dyDescent="0.2">
      <c r="M1317" s="6"/>
      <c r="N1317" s="6"/>
      <c r="O1317" s="6"/>
      <c r="P1317" s="6"/>
    </row>
    <row r="1318" spans="13:16" x14ac:dyDescent="0.2">
      <c r="M1318" s="6"/>
      <c r="N1318" s="6"/>
      <c r="O1318" s="6"/>
      <c r="P1318" s="6"/>
    </row>
    <row r="1319" spans="13:16" x14ac:dyDescent="0.2">
      <c r="M1319" s="6"/>
      <c r="N1319" s="6"/>
      <c r="O1319" s="6"/>
      <c r="P1319" s="6"/>
    </row>
    <row r="1320" spans="13:16" x14ac:dyDescent="0.2">
      <c r="M1320" s="6"/>
      <c r="N1320" s="6"/>
      <c r="O1320" s="6"/>
      <c r="P1320" s="6"/>
    </row>
    <row r="1321" spans="13:16" x14ac:dyDescent="0.2">
      <c r="M1321" s="6"/>
      <c r="N1321" s="6"/>
      <c r="O1321" s="6"/>
      <c r="P1321" s="6"/>
    </row>
    <row r="1322" spans="13:16" x14ac:dyDescent="0.2">
      <c r="M1322" s="6"/>
      <c r="N1322" s="6"/>
      <c r="O1322" s="6"/>
      <c r="P1322" s="6"/>
    </row>
    <row r="1323" spans="13:16" x14ac:dyDescent="0.2">
      <c r="M1323" s="6"/>
      <c r="N1323" s="6"/>
      <c r="O1323" s="6"/>
      <c r="P1323" s="6"/>
    </row>
    <row r="1324" spans="13:16" x14ac:dyDescent="0.2">
      <c r="M1324" s="6"/>
      <c r="N1324" s="6"/>
      <c r="O1324" s="6"/>
      <c r="P1324" s="6"/>
    </row>
    <row r="1325" spans="13:16" x14ac:dyDescent="0.2">
      <c r="M1325" s="6"/>
      <c r="N1325" s="6"/>
      <c r="O1325" s="6"/>
      <c r="P1325" s="6"/>
    </row>
  </sheetData>
  <sheetProtection password="CC38" sheet="1" objects="1" scenarios="1"/>
  <mergeCells count="3">
    <mergeCell ref="E2:H2"/>
    <mergeCell ref="B15:K15"/>
    <mergeCell ref="B3:K3"/>
  </mergeCells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B1685"/>
  <sheetViews>
    <sheetView workbookViewId="0">
      <selection activeCell="C8" sqref="C8"/>
    </sheetView>
  </sheetViews>
  <sheetFormatPr defaultRowHeight="12.75" x14ac:dyDescent="0.2"/>
  <cols>
    <col min="1" max="1" width="2.140625" customWidth="1"/>
    <col min="2" max="2" width="19.5703125" customWidth="1"/>
    <col min="3" max="10" width="12.5703125" customWidth="1"/>
    <col min="11" max="11" width="11.42578125" customWidth="1"/>
    <col min="13" max="13" width="10" hidden="1" customWidth="1"/>
    <col min="14" max="14" width="0" hidden="1" customWidth="1"/>
    <col min="15" max="15" width="12.85546875" hidden="1" customWidth="1"/>
  </cols>
  <sheetData>
    <row r="1" spans="1:28" ht="11.25" customHeight="1" thickBot="1" x14ac:dyDescent="0.25">
      <c r="A1" s="6"/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8"/>
      <c r="Q1" s="6"/>
      <c r="R1" s="6"/>
      <c r="S1" s="6"/>
      <c r="T1" s="6"/>
      <c r="U1" s="4"/>
    </row>
    <row r="2" spans="1:28" x14ac:dyDescent="0.2">
      <c r="A2" s="6"/>
      <c r="B2" s="130"/>
      <c r="C2" s="131"/>
      <c r="D2" s="131"/>
      <c r="E2" s="357" t="s">
        <v>62</v>
      </c>
      <c r="F2" s="357"/>
      <c r="G2" s="357"/>
      <c r="H2" s="131"/>
      <c r="I2" s="131"/>
      <c r="J2" s="131"/>
      <c r="K2" s="13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">
      <c r="A3" s="6"/>
      <c r="B3" s="351" t="s">
        <v>8</v>
      </c>
      <c r="C3" s="352"/>
      <c r="D3" s="352"/>
      <c r="E3" s="352"/>
      <c r="F3" s="352"/>
      <c r="G3" s="352"/>
      <c r="H3" s="352"/>
      <c r="I3" s="352"/>
      <c r="J3" s="352"/>
      <c r="K3" s="35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97" t="s">
        <v>26</v>
      </c>
      <c r="C4" s="151">
        <v>16742</v>
      </c>
      <c r="D4" s="151">
        <v>10089</v>
      </c>
      <c r="E4" s="142"/>
      <c r="F4" s="151"/>
      <c r="G4" s="142"/>
      <c r="H4" s="151"/>
      <c r="I4" s="142"/>
      <c r="J4" s="151"/>
      <c r="K4" s="8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6"/>
      <c r="B5" s="97" t="s">
        <v>43</v>
      </c>
      <c r="C5" s="115" t="s">
        <v>7</v>
      </c>
      <c r="D5" s="115" t="s">
        <v>7</v>
      </c>
      <c r="E5" s="87" t="s">
        <v>7</v>
      </c>
      <c r="F5" s="115" t="s">
        <v>7</v>
      </c>
      <c r="G5" s="115" t="s">
        <v>7</v>
      </c>
      <c r="H5" s="115" t="s">
        <v>7</v>
      </c>
      <c r="I5" s="87" t="s">
        <v>7</v>
      </c>
      <c r="J5" s="87" t="s">
        <v>7</v>
      </c>
      <c r="K5" s="88" t="s">
        <v>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/>
      <c r="B6" s="89" t="s">
        <v>13</v>
      </c>
      <c r="C6" s="152">
        <v>1</v>
      </c>
      <c r="D6" s="152">
        <v>1</v>
      </c>
      <c r="E6" s="152"/>
      <c r="F6" s="152"/>
      <c r="G6" s="152"/>
      <c r="H6" s="152"/>
      <c r="I6" s="152"/>
      <c r="J6" s="152"/>
      <c r="K6" s="116" t="s">
        <v>63</v>
      </c>
      <c r="L6" s="18"/>
      <c r="M6" s="18"/>
      <c r="N6" s="18"/>
      <c r="O6" s="8"/>
      <c r="P6" s="8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/>
      <c r="B7" s="122" t="s">
        <v>14</v>
      </c>
      <c r="C7" s="241" t="s">
        <v>117</v>
      </c>
      <c r="D7" s="241" t="s">
        <v>117</v>
      </c>
      <c r="E7" s="241"/>
      <c r="F7" s="241"/>
      <c r="G7" s="241"/>
      <c r="H7" s="241"/>
      <c r="I7" s="241"/>
      <c r="J7" s="241"/>
      <c r="K7" s="124" t="s">
        <v>63</v>
      </c>
      <c r="L7" s="6"/>
      <c r="M7" s="6"/>
      <c r="N7" s="6"/>
      <c r="O7" s="8"/>
      <c r="P7" s="8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2">
      <c r="A8" s="6"/>
      <c r="B8" s="89" t="s">
        <v>15</v>
      </c>
      <c r="C8" s="153">
        <v>266.39999999999998</v>
      </c>
      <c r="D8" s="153">
        <v>215.3</v>
      </c>
      <c r="E8" s="153"/>
      <c r="F8" s="153"/>
      <c r="G8" s="153"/>
      <c r="H8" s="153"/>
      <c r="I8" s="153"/>
      <c r="J8" s="153"/>
      <c r="K8" s="117" t="s">
        <v>64</v>
      </c>
      <c r="L8" s="6"/>
      <c r="M8" s="6"/>
      <c r="N8" s="81" t="s">
        <v>119</v>
      </c>
      <c r="O8" s="8"/>
      <c r="P8" s="8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2">
      <c r="A9" s="6"/>
      <c r="B9" s="89" t="s">
        <v>9</v>
      </c>
      <c r="C9" s="153">
        <v>14.35</v>
      </c>
      <c r="D9" s="153">
        <f>12.45-0.25</f>
        <v>12.2</v>
      </c>
      <c r="E9" s="153"/>
      <c r="F9" s="153"/>
      <c r="G9" s="153"/>
      <c r="H9" s="153"/>
      <c r="I9" s="153"/>
      <c r="J9" s="153"/>
      <c r="K9" s="117" t="s">
        <v>64</v>
      </c>
      <c r="L9" s="6"/>
      <c r="M9" s="6"/>
      <c r="N9" s="6" t="s">
        <v>117</v>
      </c>
      <c r="O9" s="8"/>
      <c r="P9" s="8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">
      <c r="A10" s="6"/>
      <c r="B10" s="93" t="s">
        <v>16</v>
      </c>
      <c r="C10" s="153">
        <f>30-26.5</f>
        <v>3.5</v>
      </c>
      <c r="D10" s="153">
        <v>4.5</v>
      </c>
      <c r="E10" s="147"/>
      <c r="F10" s="147"/>
      <c r="G10" s="147"/>
      <c r="H10" s="147"/>
      <c r="I10" s="147"/>
      <c r="J10" s="147"/>
      <c r="K10" s="105" t="s">
        <v>65</v>
      </c>
      <c r="L10" s="6"/>
      <c r="M10" s="6"/>
      <c r="N10" s="6" t="s">
        <v>118</v>
      </c>
      <c r="O10" s="8"/>
      <c r="P10" s="8"/>
      <c r="Q10" s="8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2">
      <c r="A11" s="6"/>
      <c r="B11" s="93" t="s">
        <v>17</v>
      </c>
      <c r="C11" s="153">
        <v>3</v>
      </c>
      <c r="D11" s="147">
        <v>3</v>
      </c>
      <c r="E11" s="147"/>
      <c r="F11" s="147"/>
      <c r="G11" s="147"/>
      <c r="H11" s="147"/>
      <c r="I11" s="147"/>
      <c r="J11" s="147"/>
      <c r="K11" s="105" t="s">
        <v>63</v>
      </c>
      <c r="L11" s="6"/>
      <c r="M11" s="6"/>
      <c r="N11" s="6"/>
      <c r="O11" s="8"/>
      <c r="P11" s="8"/>
      <c r="Q11" s="8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">
      <c r="A12" s="6"/>
      <c r="B12" s="93" t="s">
        <v>18</v>
      </c>
      <c r="C12" s="327">
        <f>224211/1000</f>
        <v>224.21100000000001</v>
      </c>
      <c r="D12" s="333">
        <f>218819/1000</f>
        <v>218.81899999999999</v>
      </c>
      <c r="E12" s="147"/>
      <c r="F12" s="147"/>
      <c r="G12" s="147"/>
      <c r="H12" s="147"/>
      <c r="I12" s="147"/>
      <c r="J12" s="147"/>
      <c r="K12" s="105" t="s">
        <v>67</v>
      </c>
      <c r="L12" s="18"/>
      <c r="M12" s="19"/>
      <c r="N12" s="26"/>
      <c r="O12" s="12"/>
      <c r="P12" s="18"/>
      <c r="Q12" s="6"/>
      <c r="R12" s="6"/>
      <c r="S12" s="6"/>
      <c r="T12" s="6"/>
      <c r="U12" s="6"/>
      <c r="V12" s="18"/>
      <c r="W12" s="6"/>
      <c r="X12" s="6"/>
      <c r="Y12" s="6"/>
      <c r="Z12" s="6"/>
      <c r="AA12" s="6"/>
      <c r="AB12" s="6"/>
    </row>
    <row r="13" spans="1:28" ht="15" x14ac:dyDescent="0.25">
      <c r="A13" s="6"/>
      <c r="B13" s="138" t="s">
        <v>52</v>
      </c>
      <c r="C13" s="153">
        <v>235</v>
      </c>
      <c r="D13" s="147">
        <v>235</v>
      </c>
      <c r="E13" s="147"/>
      <c r="F13" s="147"/>
      <c r="G13" s="147"/>
      <c r="H13" s="147"/>
      <c r="I13" s="147"/>
      <c r="J13" s="147"/>
      <c r="K13" s="137" t="s">
        <v>66</v>
      </c>
      <c r="L13" s="18"/>
      <c r="M13" s="10"/>
      <c r="N13" s="11"/>
      <c r="O13" s="12"/>
      <c r="P13" s="18"/>
      <c r="Q13" s="6"/>
      <c r="R13" s="6"/>
      <c r="S13" s="6"/>
      <c r="T13" s="6"/>
      <c r="U13" s="6"/>
      <c r="V13" s="18"/>
      <c r="W13" s="6"/>
      <c r="X13" s="6"/>
      <c r="Y13" s="6"/>
      <c r="Z13" s="6"/>
      <c r="AA13" s="6"/>
      <c r="AB13" s="6"/>
    </row>
    <row r="14" spans="1:28" ht="14.25" x14ac:dyDescent="0.25">
      <c r="A14" s="6"/>
      <c r="B14" s="91" t="s">
        <v>37</v>
      </c>
      <c r="C14" s="279">
        <v>1.02</v>
      </c>
      <c r="D14" s="242">
        <v>1.02</v>
      </c>
      <c r="E14" s="242"/>
      <c r="F14" s="242"/>
      <c r="G14" s="242"/>
      <c r="H14" s="242"/>
      <c r="I14" s="242"/>
      <c r="J14" s="242"/>
      <c r="K14" s="103" t="s">
        <v>63</v>
      </c>
      <c r="L14" s="13"/>
      <c r="M14" s="18"/>
      <c r="N14" s="18"/>
      <c r="O14" s="18"/>
      <c r="P14" s="18"/>
      <c r="Q14" s="6"/>
      <c r="R14" s="6"/>
      <c r="S14" s="6"/>
      <c r="T14" s="6"/>
      <c r="U14" s="6"/>
      <c r="V14" s="18"/>
      <c r="W14" s="6"/>
      <c r="X14" s="6"/>
      <c r="Y14" s="6"/>
      <c r="Z14" s="6"/>
      <c r="AA14" s="6"/>
      <c r="AB14" s="6"/>
    </row>
    <row r="15" spans="1:28" ht="14.25" x14ac:dyDescent="0.25">
      <c r="A15" s="6"/>
      <c r="B15" s="91" t="s">
        <v>53</v>
      </c>
      <c r="C15" s="280">
        <v>1.2</v>
      </c>
      <c r="D15" s="243">
        <v>1.2</v>
      </c>
      <c r="E15" s="243"/>
      <c r="F15" s="243"/>
      <c r="G15" s="243"/>
      <c r="H15" s="243"/>
      <c r="I15" s="243"/>
      <c r="J15" s="243"/>
      <c r="K15" s="103" t="s">
        <v>63</v>
      </c>
      <c r="L15" s="13"/>
      <c r="M15" s="8"/>
      <c r="N15" s="8"/>
      <c r="O15" s="8"/>
      <c r="P15" s="18"/>
      <c r="Q15" s="6"/>
      <c r="R15" s="6"/>
      <c r="S15" s="6"/>
      <c r="T15" s="6"/>
      <c r="U15" s="6"/>
      <c r="V15" s="18"/>
      <c r="W15" s="6"/>
      <c r="X15" s="6"/>
      <c r="Y15" s="6"/>
      <c r="Z15" s="6"/>
      <c r="AA15" s="6"/>
      <c r="AB15" s="6"/>
    </row>
    <row r="16" spans="1:28" x14ac:dyDescent="0.2">
      <c r="A16" s="6"/>
      <c r="B16" s="97" t="s">
        <v>19</v>
      </c>
      <c r="C16" s="234"/>
      <c r="D16" s="234"/>
      <c r="E16" s="234"/>
      <c r="F16" s="234"/>
      <c r="G16" s="234"/>
      <c r="H16" s="234"/>
      <c r="I16" s="234"/>
      <c r="J16" s="234"/>
      <c r="K16" s="235"/>
      <c r="L16" s="13"/>
      <c r="M16" s="8"/>
      <c r="N16" s="8"/>
      <c r="O16" s="8"/>
      <c r="P16" s="18"/>
      <c r="Q16" s="6"/>
      <c r="R16" s="6"/>
      <c r="S16" s="6"/>
      <c r="T16" s="6"/>
      <c r="U16" s="6"/>
      <c r="V16" s="18"/>
      <c r="W16" s="6"/>
      <c r="X16" s="6"/>
      <c r="Y16" s="6"/>
      <c r="Z16" s="6"/>
      <c r="AA16" s="6"/>
      <c r="AB16" s="6"/>
    </row>
    <row r="17" spans="1:28" ht="14.25" x14ac:dyDescent="0.2">
      <c r="A17" s="6"/>
      <c r="B17" s="91" t="s">
        <v>20</v>
      </c>
      <c r="C17" s="118">
        <f>10*C12/C18</f>
        <v>19.731878841901679</v>
      </c>
      <c r="D17" s="118">
        <f t="shared" ref="D17:J17" si="0">10*D12/D18</f>
        <v>28.110294930564329</v>
      </c>
      <c r="E17" s="118" t="e">
        <f t="shared" si="0"/>
        <v>#VALUE!</v>
      </c>
      <c r="F17" s="118" t="e">
        <f t="shared" si="0"/>
        <v>#VALUE!</v>
      </c>
      <c r="G17" s="118" t="e">
        <f t="shared" si="0"/>
        <v>#VALUE!</v>
      </c>
      <c r="H17" s="118" t="e">
        <f t="shared" si="0"/>
        <v>#VALUE!</v>
      </c>
      <c r="I17" s="118" t="e">
        <f t="shared" si="0"/>
        <v>#VALUE!</v>
      </c>
      <c r="J17" s="118" t="e">
        <f t="shared" si="0"/>
        <v>#VALUE!</v>
      </c>
      <c r="K17" s="119" t="s">
        <v>66</v>
      </c>
      <c r="L17" s="13"/>
      <c r="M17" s="19"/>
      <c r="N17" s="27"/>
      <c r="O17" s="12"/>
      <c r="P17" s="18"/>
      <c r="Q17" s="6"/>
      <c r="R17" s="6"/>
      <c r="S17" s="6"/>
      <c r="T17" s="6"/>
      <c r="U17" s="6"/>
      <c r="V17" s="18"/>
      <c r="W17" s="6"/>
      <c r="X17" s="6"/>
      <c r="Y17" s="6"/>
      <c r="Z17" s="6"/>
      <c r="AA17" s="6"/>
      <c r="AB17" s="6"/>
    </row>
    <row r="18" spans="1:28" ht="14.25" x14ac:dyDescent="0.2">
      <c r="A18" s="6"/>
      <c r="B18" s="93" t="s">
        <v>21</v>
      </c>
      <c r="C18" s="120">
        <f>IF(C7=$N$9,PI()*(C8^2-(C8-2*C9)^2)/4/100,(IF(C7=$N$10,(PI()*C8^2)/4/100,(IF(C7=3,G41,"invalid input")))))</f>
        <v>113.62881446640358</v>
      </c>
      <c r="D18" s="120">
        <f t="shared" ref="D18:J18" si="1">IF(D7=$N$9,PI()*(D8^2-(D8-2*D9)^2)/4/100,(IF(D7=$N$10,(PI()*D8^2)/4/100,(IF(D7=3,H41,"invalid input")))))</f>
        <v>77.843011089178603</v>
      </c>
      <c r="E18" s="120" t="str">
        <f t="shared" si="1"/>
        <v>invalid input</v>
      </c>
      <c r="F18" s="120" t="str">
        <f t="shared" si="1"/>
        <v>invalid input</v>
      </c>
      <c r="G18" s="120" t="str">
        <f t="shared" si="1"/>
        <v>invalid input</v>
      </c>
      <c r="H18" s="120" t="str">
        <f t="shared" si="1"/>
        <v>invalid input</v>
      </c>
      <c r="I18" s="120" t="str">
        <f t="shared" si="1"/>
        <v>invalid input</v>
      </c>
      <c r="J18" s="120" t="str">
        <f t="shared" si="1"/>
        <v>invalid input</v>
      </c>
      <c r="K18" s="105" t="s">
        <v>68</v>
      </c>
      <c r="L18" s="13"/>
      <c r="M18" s="19"/>
      <c r="N18" s="27"/>
      <c r="O18" s="12"/>
      <c r="P18" s="18"/>
      <c r="Q18" s="6"/>
      <c r="R18" s="6"/>
      <c r="S18" s="6"/>
      <c r="T18" s="6"/>
      <c r="U18" s="6"/>
      <c r="V18" s="18"/>
      <c r="W18" s="6"/>
      <c r="X18" s="6"/>
      <c r="Y18" s="6"/>
      <c r="Z18" s="6"/>
      <c r="AA18" s="6"/>
      <c r="AB18" s="6"/>
    </row>
    <row r="19" spans="1:28" ht="14.25" x14ac:dyDescent="0.2">
      <c r="A19" s="6"/>
      <c r="B19" s="93" t="s">
        <v>22</v>
      </c>
      <c r="C19" s="120">
        <f>IF(C7=$N$9,(PI()*((C8^4)-(C8-2*C9)^4))/64/10000,(IF(C7=$N$10,PI()*(C8^4)/64/10000)))</f>
        <v>9052.6833670225496</v>
      </c>
      <c r="D19" s="120">
        <f t="shared" ref="D19:J19" si="2">IF(D7=$N$9,(PI()*((D8^4)-(D8-2*D9)^4))/64/10000,(IF(D7=$N$10,PI()*(D8^4)/64/10000)))</f>
        <v>4028.2250030310074</v>
      </c>
      <c r="E19" s="120" t="b">
        <f t="shared" si="2"/>
        <v>0</v>
      </c>
      <c r="F19" s="120" t="b">
        <f t="shared" si="2"/>
        <v>0</v>
      </c>
      <c r="G19" s="120" t="b">
        <f t="shared" si="2"/>
        <v>0</v>
      </c>
      <c r="H19" s="120" t="b">
        <f t="shared" si="2"/>
        <v>0</v>
      </c>
      <c r="I19" s="120" t="b">
        <f t="shared" si="2"/>
        <v>0</v>
      </c>
      <c r="J19" s="120" t="b">
        <f t="shared" si="2"/>
        <v>0</v>
      </c>
      <c r="K19" s="105" t="s">
        <v>69</v>
      </c>
      <c r="L19" s="13"/>
      <c r="M19" s="10"/>
      <c r="N19" s="8"/>
      <c r="O19" s="12"/>
      <c r="P19" s="18"/>
      <c r="Q19" s="6"/>
      <c r="R19" s="6"/>
      <c r="S19" s="6"/>
      <c r="T19" s="6"/>
      <c r="U19" s="6"/>
      <c r="V19" s="18"/>
      <c r="W19" s="6"/>
      <c r="X19" s="6"/>
      <c r="Y19" s="6"/>
      <c r="Z19" s="6"/>
      <c r="AA19" s="6"/>
      <c r="AB19" s="6"/>
    </row>
    <row r="20" spans="1:28" ht="14.25" x14ac:dyDescent="0.2">
      <c r="A20" s="6"/>
      <c r="B20" s="89" t="s">
        <v>0</v>
      </c>
      <c r="C20" s="121">
        <f>IF(C6=1,206000,IF(C6=2,70000,IF(C6=3,195000,"invalid input")))</f>
        <v>206000</v>
      </c>
      <c r="D20" s="121">
        <f t="shared" ref="D20:J20" si="3">IF(D6=1,206000,IF(D6=2,70000,IF(D6=3,195000,"invalid input")))</f>
        <v>206000</v>
      </c>
      <c r="E20" s="121" t="str">
        <f t="shared" si="3"/>
        <v>invalid input</v>
      </c>
      <c r="F20" s="121" t="str">
        <f t="shared" si="3"/>
        <v>invalid input</v>
      </c>
      <c r="G20" s="121" t="str">
        <f t="shared" si="3"/>
        <v>invalid input</v>
      </c>
      <c r="H20" s="121" t="str">
        <f t="shared" si="3"/>
        <v>invalid input</v>
      </c>
      <c r="I20" s="121" t="str">
        <f t="shared" si="3"/>
        <v>invalid input</v>
      </c>
      <c r="J20" s="121" t="str">
        <f t="shared" si="3"/>
        <v>invalid input</v>
      </c>
      <c r="K20" s="116" t="s">
        <v>66</v>
      </c>
      <c r="L20" s="13"/>
      <c r="M20" s="19"/>
      <c r="N20" s="26"/>
      <c r="O20" s="12"/>
      <c r="P20" s="18"/>
      <c r="Q20" s="6"/>
      <c r="R20" s="6"/>
      <c r="S20" s="6"/>
      <c r="T20" s="6"/>
      <c r="U20" s="6"/>
      <c r="V20" s="18"/>
      <c r="W20" s="6"/>
      <c r="X20" s="6"/>
      <c r="Y20" s="6"/>
      <c r="Z20" s="6"/>
      <c r="AA20" s="6"/>
      <c r="AB20" s="6"/>
    </row>
    <row r="21" spans="1:28" x14ac:dyDescent="0.2">
      <c r="A21" s="6"/>
      <c r="B21" s="122" t="s">
        <v>23</v>
      </c>
      <c r="C21" s="123">
        <f>IF(C11=1,0.5,IF(C11=2,0.7071,IF(C11=3,1,"invalid input")))</f>
        <v>1</v>
      </c>
      <c r="D21" s="123">
        <f t="shared" ref="D21:J21" si="4">IF(D11=1,0.5,IF(D11=2,0.7071,IF(D11=3,1,"invalid input")))</f>
        <v>1</v>
      </c>
      <c r="E21" s="123" t="str">
        <f t="shared" si="4"/>
        <v>invalid input</v>
      </c>
      <c r="F21" s="123" t="str">
        <f t="shared" si="4"/>
        <v>invalid input</v>
      </c>
      <c r="G21" s="123" t="str">
        <f t="shared" si="4"/>
        <v>invalid input</v>
      </c>
      <c r="H21" s="123" t="str">
        <f t="shared" si="4"/>
        <v>invalid input</v>
      </c>
      <c r="I21" s="123" t="str">
        <f t="shared" si="4"/>
        <v>invalid input</v>
      </c>
      <c r="J21" s="123" t="str">
        <f t="shared" si="4"/>
        <v>invalid input</v>
      </c>
      <c r="K21" s="124" t="s">
        <v>63</v>
      </c>
      <c r="L21" s="13"/>
      <c r="M21" s="19"/>
      <c r="N21" s="26"/>
      <c r="O21" s="12"/>
      <c r="P21" s="18"/>
      <c r="Q21" s="6"/>
      <c r="R21" s="6"/>
      <c r="S21" s="6"/>
      <c r="T21" s="6"/>
      <c r="U21" s="6"/>
      <c r="V21" s="18"/>
      <c r="W21" s="6"/>
      <c r="X21" s="6"/>
      <c r="Y21" s="6"/>
      <c r="Z21" s="6"/>
      <c r="AA21" s="6"/>
      <c r="AB21" s="6"/>
    </row>
    <row r="22" spans="1:28" ht="15.75" x14ac:dyDescent="0.3">
      <c r="A22" s="6"/>
      <c r="B22" s="106" t="s">
        <v>60</v>
      </c>
      <c r="C22" s="125">
        <f>(PI()^2)*C20*C19/(C18*(C10*C21)^2)/10000</f>
        <v>1322.2687434899995</v>
      </c>
      <c r="D22" s="125">
        <f t="shared" ref="D22:J22" si="5">(PI()^2)*D20*D19/(D18*(D10*D21)^2)/10000</f>
        <v>519.56038771336557</v>
      </c>
      <c r="E22" s="125" t="e">
        <f t="shared" si="5"/>
        <v>#VALUE!</v>
      </c>
      <c r="F22" s="125" t="e">
        <f t="shared" si="5"/>
        <v>#VALUE!</v>
      </c>
      <c r="G22" s="125" t="e">
        <f t="shared" si="5"/>
        <v>#VALUE!</v>
      </c>
      <c r="H22" s="125" t="e">
        <f t="shared" si="5"/>
        <v>#VALUE!</v>
      </c>
      <c r="I22" s="125" t="e">
        <f t="shared" si="5"/>
        <v>#VALUE!</v>
      </c>
      <c r="J22" s="125" t="e">
        <f t="shared" si="5"/>
        <v>#VALUE!</v>
      </c>
      <c r="K22" s="126" t="s">
        <v>66</v>
      </c>
      <c r="L22" s="13"/>
      <c r="M22" s="18"/>
      <c r="N22" s="18"/>
      <c r="O22" s="18"/>
      <c r="P22" s="18"/>
      <c r="Q22" s="6"/>
      <c r="R22" s="6"/>
      <c r="S22" s="6"/>
      <c r="T22" s="6"/>
      <c r="U22" s="6"/>
      <c r="V22" s="18"/>
      <c r="W22" s="6"/>
      <c r="X22" s="6"/>
      <c r="Y22" s="6"/>
      <c r="Z22" s="6"/>
      <c r="AA22" s="6"/>
      <c r="AB22" s="6"/>
    </row>
    <row r="23" spans="1:28" ht="15" x14ac:dyDescent="0.25">
      <c r="A23" s="6"/>
      <c r="B23" s="106" t="s">
        <v>61</v>
      </c>
      <c r="C23" s="127">
        <f t="shared" ref="C23:J23" si="6">IF(C13/2&gt;=C22,C22,C13*(1-C13/4/C22))</f>
        <v>224.55866568882226</v>
      </c>
      <c r="D23" s="127">
        <f t="shared" si="6"/>
        <v>208.42705424337177</v>
      </c>
      <c r="E23" s="127" t="e">
        <f t="shared" si="6"/>
        <v>#VALUE!</v>
      </c>
      <c r="F23" s="127" t="e">
        <f t="shared" si="6"/>
        <v>#VALUE!</v>
      </c>
      <c r="G23" s="127" t="e">
        <f t="shared" si="6"/>
        <v>#VALUE!</v>
      </c>
      <c r="H23" s="127" t="e">
        <f t="shared" si="6"/>
        <v>#VALUE!</v>
      </c>
      <c r="I23" s="127" t="e">
        <f t="shared" si="6"/>
        <v>#VALUE!</v>
      </c>
      <c r="J23" s="127" t="e">
        <f t="shared" si="6"/>
        <v>#VALUE!</v>
      </c>
      <c r="K23" s="126" t="s">
        <v>66</v>
      </c>
      <c r="L23" s="13"/>
      <c r="M23" s="8"/>
      <c r="N23" s="8"/>
      <c r="O23" s="8"/>
      <c r="P23" s="18"/>
      <c r="Q23" s="6"/>
      <c r="R23" s="6"/>
      <c r="S23" s="6"/>
      <c r="T23" s="6"/>
      <c r="U23" s="6"/>
      <c r="V23" s="18"/>
      <c r="W23" s="6"/>
      <c r="X23" s="6"/>
      <c r="Y23" s="6"/>
      <c r="Z23" s="6"/>
      <c r="AA23" s="6"/>
      <c r="AB23" s="6"/>
    </row>
    <row r="24" spans="1:28" ht="15" x14ac:dyDescent="0.25">
      <c r="A24" s="6"/>
      <c r="B24" s="223" t="s">
        <v>42</v>
      </c>
      <c r="C24" s="224">
        <f t="shared" ref="C24:J24" si="7">C23/C14/C15</f>
        <v>183.46296216407049</v>
      </c>
      <c r="D24" s="224">
        <f t="shared" si="7"/>
        <v>170.28354104850635</v>
      </c>
      <c r="E24" s="224" t="e">
        <f t="shared" si="7"/>
        <v>#VALUE!</v>
      </c>
      <c r="F24" s="224" t="e">
        <f t="shared" si="7"/>
        <v>#VALUE!</v>
      </c>
      <c r="G24" s="224" t="e">
        <f t="shared" si="7"/>
        <v>#VALUE!</v>
      </c>
      <c r="H24" s="224" t="e">
        <f t="shared" si="7"/>
        <v>#VALUE!</v>
      </c>
      <c r="I24" s="224" t="e">
        <f t="shared" si="7"/>
        <v>#VALUE!</v>
      </c>
      <c r="J24" s="224" t="e">
        <f t="shared" si="7"/>
        <v>#VALUE!</v>
      </c>
      <c r="K24" s="225" t="s">
        <v>66</v>
      </c>
      <c r="L24" s="13"/>
      <c r="M24" s="8"/>
      <c r="N24" s="8"/>
      <c r="O24" s="8"/>
      <c r="P24" s="18"/>
      <c r="Q24" s="6"/>
      <c r="R24" s="6"/>
      <c r="S24" s="6"/>
      <c r="T24" s="6"/>
      <c r="U24" s="6"/>
      <c r="V24" s="18"/>
      <c r="W24" s="6"/>
      <c r="X24" s="6"/>
      <c r="Y24" s="6"/>
      <c r="Z24" s="6"/>
      <c r="AA24" s="6"/>
      <c r="AB24" s="6"/>
    </row>
    <row r="25" spans="1:28" x14ac:dyDescent="0.2">
      <c r="A25" s="6"/>
      <c r="B25" s="226" t="s">
        <v>108</v>
      </c>
      <c r="C25" s="222" t="str">
        <f>IF(C7=$N$9,IF(OR(C8/C9&gt;55,C9&lt;5.5),"not OK","OK"),IF(C7=$N$10,"NA","ERROR"))</f>
        <v>OK</v>
      </c>
      <c r="D25" s="222" t="str">
        <f t="shared" ref="D25:J25" si="8">IF(D7=$N$9,IF(OR(D8/D9&gt;55,D9&lt;5.5),"not OK","OK"),IF(D7=$N$10,"NA","ERROR"))</f>
        <v>OK</v>
      </c>
      <c r="E25" s="222" t="str">
        <f t="shared" si="8"/>
        <v>ERROR</v>
      </c>
      <c r="F25" s="222" t="str">
        <f t="shared" si="8"/>
        <v>ERROR</v>
      </c>
      <c r="G25" s="222" t="str">
        <f t="shared" si="8"/>
        <v>ERROR</v>
      </c>
      <c r="H25" s="222" t="str">
        <f t="shared" si="8"/>
        <v>ERROR</v>
      </c>
      <c r="I25" s="222" t="str">
        <f t="shared" si="8"/>
        <v>ERROR</v>
      </c>
      <c r="J25" s="222" t="str">
        <f t="shared" si="8"/>
        <v>ERROR</v>
      </c>
      <c r="K25" s="126"/>
      <c r="L25" s="13"/>
      <c r="M25" s="10"/>
      <c r="N25" s="8"/>
      <c r="O25" s="12"/>
      <c r="P25" s="18"/>
      <c r="Q25" s="6"/>
      <c r="R25" s="6"/>
      <c r="S25" s="6"/>
      <c r="T25" s="6"/>
      <c r="U25" s="6"/>
      <c r="V25" s="18"/>
      <c r="W25" s="6"/>
      <c r="X25" s="6"/>
      <c r="Y25" s="6"/>
      <c r="Z25" s="6"/>
      <c r="AA25" s="6"/>
      <c r="AB25" s="6"/>
    </row>
    <row r="26" spans="1:28" ht="13.5" thickBot="1" x14ac:dyDescent="0.25">
      <c r="A26" s="6"/>
      <c r="B26" s="227" t="s">
        <v>109</v>
      </c>
      <c r="C26" s="128" t="str">
        <f>IF(C17&lt;C24,"no buckling","buckling")</f>
        <v>no buckling</v>
      </c>
      <c r="D26" s="128" t="str">
        <f t="shared" ref="D26:J26" si="9">IF(D17&lt;D24,"no buckling","buckling")</f>
        <v>no buckling</v>
      </c>
      <c r="E26" s="128" t="e">
        <f t="shared" si="9"/>
        <v>#VALUE!</v>
      </c>
      <c r="F26" s="128" t="e">
        <f t="shared" si="9"/>
        <v>#VALUE!</v>
      </c>
      <c r="G26" s="128" t="e">
        <f t="shared" si="9"/>
        <v>#VALUE!</v>
      </c>
      <c r="H26" s="128" t="e">
        <f t="shared" si="9"/>
        <v>#VALUE!</v>
      </c>
      <c r="I26" s="128" t="e">
        <f t="shared" si="9"/>
        <v>#VALUE!</v>
      </c>
      <c r="J26" s="128" t="e">
        <f t="shared" si="9"/>
        <v>#VALUE!</v>
      </c>
      <c r="K26" s="129"/>
      <c r="L26" s="13"/>
      <c r="M26" s="19"/>
      <c r="N26" s="26"/>
      <c r="O26" s="12"/>
      <c r="P26" s="1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x14ac:dyDescent="0.2">
      <c r="A27" s="6"/>
      <c r="B27" s="10"/>
      <c r="C27" s="11"/>
      <c r="D27" s="11"/>
      <c r="E27" s="11"/>
      <c r="F27" s="11"/>
      <c r="G27" s="11"/>
      <c r="H27" s="11"/>
      <c r="I27" s="11"/>
      <c r="J27" s="11"/>
      <c r="K27" s="12"/>
      <c r="L27" s="13"/>
      <c r="M27" s="19"/>
      <c r="N27" s="26"/>
      <c r="O27" s="12"/>
      <c r="P27" s="1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2">
      <c r="A28" s="6"/>
      <c r="B28" s="13"/>
      <c r="C28" s="8"/>
      <c r="D28" s="8"/>
      <c r="E28" s="18"/>
      <c r="F28" s="20"/>
      <c r="G28" s="21"/>
      <c r="H28" s="12"/>
      <c r="I28" s="6"/>
      <c r="J28" s="6"/>
      <c r="K28" s="13"/>
      <c r="L28" s="13"/>
      <c r="M28" s="19"/>
      <c r="N28" s="26"/>
      <c r="O28" s="12"/>
      <c r="P28" s="18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x14ac:dyDescent="0.2">
      <c r="A29" s="6"/>
      <c r="B29" s="22"/>
      <c r="C29" s="13"/>
      <c r="D29" s="13"/>
      <c r="E29" s="18"/>
      <c r="F29" s="20"/>
      <c r="G29" s="23"/>
      <c r="H29" s="12"/>
      <c r="I29" s="6"/>
      <c r="J29" s="6"/>
      <c r="K29" s="13"/>
      <c r="L29" s="13"/>
      <c r="M29" s="19"/>
      <c r="N29" s="26"/>
      <c r="O29" s="12"/>
      <c r="P29" s="18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x14ac:dyDescent="0.2">
      <c r="A30" s="6"/>
      <c r="B30" s="22"/>
      <c r="C30" s="13"/>
      <c r="D30" s="13"/>
      <c r="E30" s="18"/>
      <c r="F30" s="13"/>
      <c r="G30" s="13"/>
      <c r="H30" s="13"/>
      <c r="I30" s="6"/>
      <c r="J30" s="6"/>
      <c r="K30" s="13"/>
      <c r="L30" s="1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">
      <c r="A31" s="6"/>
      <c r="B31" s="22"/>
      <c r="C31" s="13"/>
      <c r="D31" s="13"/>
      <c r="E31" s="18"/>
      <c r="F31" s="13"/>
      <c r="G31" s="13"/>
      <c r="H31" s="13"/>
      <c r="I31" s="6"/>
      <c r="J31" s="6"/>
      <c r="K31" s="13"/>
      <c r="L31" s="1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6"/>
      <c r="B32" s="22"/>
      <c r="C32" s="13"/>
      <c r="D32" s="13"/>
      <c r="E32" s="18"/>
      <c r="F32" s="13"/>
      <c r="G32" s="13"/>
      <c r="H32" s="13"/>
      <c r="I32" s="6"/>
      <c r="J32" s="6"/>
      <c r="K32" s="13"/>
      <c r="L32" s="13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x14ac:dyDescent="0.2">
      <c r="A33" s="6"/>
      <c r="B33" s="18"/>
      <c r="C33" s="18"/>
      <c r="D33" s="18"/>
      <c r="E33" s="18"/>
      <c r="F33" s="13"/>
      <c r="G33" s="13"/>
      <c r="H33" s="13"/>
      <c r="I33" s="18"/>
      <c r="J33" s="18"/>
      <c r="K33" s="13"/>
      <c r="L33" s="1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6"/>
      <c r="B34" s="13"/>
      <c r="C34" s="8"/>
      <c r="D34" s="8"/>
      <c r="E34" s="18"/>
      <c r="F34" s="13"/>
      <c r="G34" s="13"/>
      <c r="H34" s="13"/>
      <c r="I34" s="18"/>
      <c r="J34" s="18"/>
      <c r="K34" s="18"/>
      <c r="L34" s="13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x14ac:dyDescent="0.2">
      <c r="A35" s="6"/>
      <c r="B35" s="22"/>
      <c r="C35" s="13"/>
      <c r="D35" s="13"/>
      <c r="E35" s="18"/>
      <c r="F35" s="20"/>
      <c r="G35" s="21"/>
      <c r="H35" s="12"/>
      <c r="I35" s="18"/>
      <c r="J35" s="18"/>
      <c r="K35" s="18"/>
      <c r="L35" s="13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x14ac:dyDescent="0.2">
      <c r="A36" s="6"/>
      <c r="B36" s="22"/>
      <c r="C36" s="13"/>
      <c r="D36" s="13"/>
      <c r="E36" s="18"/>
      <c r="F36" s="20"/>
      <c r="G36" s="13"/>
      <c r="H36" s="12"/>
      <c r="I36" s="18"/>
      <c r="J36" s="18"/>
      <c r="K36" s="18"/>
      <c r="L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x14ac:dyDescent="0.2">
      <c r="A37" s="6"/>
      <c r="B37" s="22"/>
      <c r="C37" s="13"/>
      <c r="D37" s="13"/>
      <c r="E37" s="18"/>
      <c r="F37" s="20"/>
      <c r="G37" s="13"/>
      <c r="H37" s="12"/>
      <c r="I37" s="18"/>
      <c r="J37" s="18"/>
      <c r="K37" s="18"/>
      <c r="L37" s="18"/>
      <c r="M37" s="6"/>
      <c r="N37" s="6"/>
    </row>
    <row r="38" spans="1:28" x14ac:dyDescent="0.2">
      <c r="A38" s="6"/>
      <c r="B38" s="22"/>
      <c r="C38" s="13"/>
      <c r="D38" s="13"/>
      <c r="E38" s="18"/>
      <c r="F38" s="18"/>
      <c r="G38" s="18"/>
      <c r="H38" s="18"/>
      <c r="I38" s="18"/>
      <c r="J38" s="18"/>
      <c r="K38" s="18"/>
      <c r="L38" s="18"/>
      <c r="M38" s="6"/>
      <c r="N38" s="6"/>
    </row>
    <row r="39" spans="1:28" x14ac:dyDescent="0.2">
      <c r="A39" s="6"/>
      <c r="B39" s="22"/>
      <c r="C39" s="13"/>
      <c r="D39" s="13"/>
      <c r="E39" s="18"/>
      <c r="F39" s="18"/>
      <c r="G39" s="18"/>
      <c r="H39" s="18"/>
      <c r="I39" s="18"/>
      <c r="J39" s="18"/>
      <c r="K39" s="18"/>
      <c r="L39" s="18"/>
      <c r="M39" s="6"/>
      <c r="N39" s="6"/>
    </row>
    <row r="40" spans="1:28" x14ac:dyDescent="0.2">
      <c r="A40" s="6"/>
      <c r="B40" s="22"/>
      <c r="C40" s="13"/>
      <c r="D40" s="13"/>
      <c r="E40" s="18"/>
      <c r="F40" s="18"/>
      <c r="G40" s="18"/>
      <c r="H40" s="18"/>
      <c r="I40" s="18"/>
      <c r="J40" s="18"/>
      <c r="K40" s="18"/>
      <c r="L40" s="18"/>
      <c r="M40" s="6"/>
      <c r="N40" s="6"/>
    </row>
    <row r="41" spans="1:28" x14ac:dyDescent="0.2">
      <c r="A41" s="6"/>
      <c r="B41" s="22"/>
      <c r="C41" s="13"/>
      <c r="D41" s="13"/>
      <c r="E41" s="18"/>
      <c r="F41" s="24"/>
      <c r="G41" s="13"/>
      <c r="H41" s="25"/>
      <c r="I41" s="18"/>
      <c r="J41" s="18"/>
      <c r="K41" s="18"/>
      <c r="L41" s="18"/>
      <c r="M41" s="6"/>
      <c r="N41" s="6"/>
    </row>
    <row r="42" spans="1:28" x14ac:dyDescent="0.2">
      <c r="A42" s="6"/>
      <c r="B42" s="9"/>
      <c r="C42" s="5"/>
      <c r="D42" s="5"/>
      <c r="E42" s="5"/>
      <c r="F42" s="15"/>
      <c r="G42" s="9"/>
      <c r="H42" s="9"/>
      <c r="I42" s="5"/>
      <c r="J42" s="5"/>
      <c r="K42" s="5"/>
      <c r="L42" s="18"/>
      <c r="M42" s="6"/>
      <c r="N42" s="6"/>
    </row>
    <row r="43" spans="1:28" x14ac:dyDescent="0.2">
      <c r="A43" s="6"/>
      <c r="B43" s="15"/>
      <c r="C43" s="5"/>
      <c r="D43" s="9"/>
      <c r="E43" s="5"/>
      <c r="F43" s="15"/>
      <c r="G43" s="9"/>
      <c r="H43" s="16"/>
      <c r="I43" s="5"/>
      <c r="J43" s="5"/>
      <c r="K43" s="5"/>
      <c r="L43" s="18"/>
      <c r="M43" s="6"/>
      <c r="N43" s="6"/>
    </row>
    <row r="44" spans="1:28" x14ac:dyDescent="0.2">
      <c r="B44" s="15"/>
      <c r="C44" s="5"/>
      <c r="D44" s="9"/>
      <c r="E44" s="5"/>
      <c r="F44" s="15"/>
      <c r="G44" s="9"/>
      <c r="H44" s="16"/>
      <c r="I44" s="5"/>
      <c r="J44" s="5"/>
      <c r="K44" s="5"/>
      <c r="L44" s="5"/>
      <c r="M44" s="4"/>
      <c r="N44" s="4"/>
    </row>
    <row r="45" spans="1:28" x14ac:dyDescent="0.2">
      <c r="B45" s="15"/>
      <c r="C45" s="5"/>
      <c r="D45" s="9"/>
      <c r="E45" s="5"/>
      <c r="F45" s="14"/>
      <c r="G45" s="9"/>
      <c r="H45" s="9"/>
      <c r="I45" s="5"/>
      <c r="J45" s="5"/>
      <c r="K45" s="5"/>
      <c r="L45" s="5"/>
      <c r="M45" s="4"/>
      <c r="N45" s="4"/>
      <c r="O45" s="4"/>
      <c r="P45" s="4"/>
      <c r="Q45" s="4"/>
      <c r="R45" s="4"/>
      <c r="S45" s="4"/>
      <c r="T45" s="4"/>
      <c r="U45" s="4"/>
    </row>
    <row r="46" spans="1:28" x14ac:dyDescent="0.2">
      <c r="B46" s="15"/>
      <c r="C46" s="5"/>
      <c r="D46" s="9"/>
      <c r="E46" s="5"/>
      <c r="F46" s="14"/>
      <c r="G46" s="9"/>
      <c r="H46" s="16"/>
      <c r="I46" s="5"/>
      <c r="J46" s="5"/>
      <c r="K46" s="5"/>
      <c r="L46" s="5"/>
      <c r="M46" s="4"/>
      <c r="N46" s="4"/>
      <c r="O46" s="4"/>
      <c r="P46" s="4"/>
      <c r="Q46" s="4"/>
      <c r="R46" s="4"/>
      <c r="S46" s="4"/>
      <c r="T46" s="4"/>
      <c r="U46" s="4"/>
    </row>
    <row r="47" spans="1:28" x14ac:dyDescent="0.2">
      <c r="B47" s="15"/>
      <c r="C47" s="5"/>
      <c r="D47" s="9"/>
      <c r="E47" s="5"/>
      <c r="F47" s="14"/>
      <c r="G47" s="9"/>
      <c r="H47" s="16"/>
      <c r="I47" s="5"/>
      <c r="J47" s="5"/>
      <c r="K47" s="5"/>
      <c r="L47" s="5"/>
      <c r="M47" s="4"/>
      <c r="N47" s="4"/>
      <c r="O47" s="4"/>
      <c r="P47" s="4"/>
      <c r="Q47" s="4"/>
      <c r="R47" s="4"/>
      <c r="S47" s="4"/>
      <c r="T47" s="4"/>
      <c r="U47" s="4"/>
    </row>
    <row r="48" spans="1:28" x14ac:dyDescent="0.2">
      <c r="B48" s="15"/>
      <c r="C48" s="5"/>
      <c r="D48" s="9"/>
      <c r="E48" s="5"/>
      <c r="F48" s="14"/>
      <c r="G48" s="9"/>
      <c r="H48" s="16"/>
      <c r="I48" s="5"/>
      <c r="J48" s="5"/>
      <c r="K48" s="5"/>
      <c r="L48" s="5"/>
      <c r="M48" s="4"/>
      <c r="N48" s="4"/>
      <c r="O48" s="4"/>
      <c r="P48" s="4"/>
      <c r="Q48" s="4"/>
      <c r="R48" s="4"/>
      <c r="S48" s="4"/>
      <c r="T48" s="4"/>
      <c r="U48" s="4"/>
    </row>
    <row r="49" spans="2:21" x14ac:dyDescent="0.2">
      <c r="B49" s="5"/>
      <c r="C49" s="5"/>
      <c r="D49" s="5"/>
      <c r="E49" s="5"/>
      <c r="F49" s="14"/>
      <c r="G49" s="9"/>
      <c r="H49" s="16"/>
      <c r="I49" s="5"/>
      <c r="J49" s="5"/>
      <c r="K49" s="5"/>
      <c r="L49" s="5"/>
      <c r="M49" s="4"/>
      <c r="N49" s="4"/>
      <c r="O49" s="4"/>
      <c r="P49" s="4"/>
      <c r="Q49" s="4"/>
      <c r="R49" s="4"/>
      <c r="S49" s="4"/>
      <c r="T49" s="4"/>
      <c r="U49" s="4"/>
    </row>
    <row r="50" spans="2:21" x14ac:dyDescent="0.2">
      <c r="B50" s="5"/>
      <c r="C50" s="5"/>
      <c r="D50" s="5"/>
      <c r="E50" s="5"/>
      <c r="F50" s="14"/>
      <c r="G50" s="9"/>
      <c r="H50" s="16"/>
      <c r="I50" s="5"/>
      <c r="J50" s="5"/>
      <c r="K50" s="5"/>
      <c r="L50" s="5"/>
      <c r="M50" s="4"/>
      <c r="N50" s="4"/>
      <c r="O50" s="4"/>
      <c r="P50" s="4"/>
      <c r="Q50" s="4"/>
      <c r="R50" s="4"/>
      <c r="S50" s="4"/>
      <c r="T50" s="4"/>
      <c r="U50" s="4"/>
    </row>
    <row r="51" spans="2:2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  <c r="N51" s="4"/>
      <c r="O51" s="4"/>
      <c r="P51" s="4"/>
      <c r="Q51" s="4"/>
      <c r="R51" s="4"/>
      <c r="S51" s="4"/>
      <c r="T51" s="4"/>
      <c r="U51" s="4"/>
    </row>
    <row r="52" spans="2:2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"/>
      <c r="N52" s="4"/>
      <c r="O52" s="4"/>
      <c r="P52" s="4"/>
      <c r="Q52" s="4"/>
      <c r="R52" s="4"/>
      <c r="S52" s="4"/>
      <c r="T52" s="4"/>
      <c r="U52" s="4"/>
    </row>
    <row r="53" spans="2:2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"/>
      <c r="N53" s="4"/>
      <c r="O53" s="4"/>
      <c r="P53" s="4"/>
      <c r="Q53" s="4"/>
      <c r="R53" s="4"/>
      <c r="S53" s="4"/>
      <c r="T53" s="4"/>
      <c r="U53" s="4"/>
    </row>
    <row r="54" spans="2:2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"/>
      <c r="N54" s="4"/>
      <c r="O54" s="4"/>
      <c r="P54" s="4"/>
      <c r="Q54" s="4"/>
      <c r="R54" s="4"/>
      <c r="S54" s="4"/>
      <c r="T54" s="4"/>
      <c r="U54" s="4"/>
    </row>
    <row r="55" spans="2:2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"/>
      <c r="N55" s="4"/>
      <c r="O55" s="4"/>
      <c r="P55" s="4"/>
      <c r="Q55" s="4"/>
      <c r="R55" s="4"/>
      <c r="S55" s="4"/>
      <c r="T55" s="4"/>
      <c r="U55" s="4"/>
    </row>
    <row r="56" spans="2:2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  <c r="N56" s="4"/>
      <c r="O56" s="4"/>
      <c r="P56" s="4"/>
      <c r="Q56" s="4"/>
      <c r="R56" s="4"/>
      <c r="S56" s="4"/>
      <c r="T56" s="4"/>
      <c r="U56" s="4"/>
    </row>
    <row r="57" spans="2:2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"/>
      <c r="N57" s="4"/>
      <c r="O57" s="4"/>
      <c r="P57" s="4"/>
      <c r="Q57" s="4"/>
      <c r="R57" s="4"/>
      <c r="S57" s="4"/>
      <c r="T57" s="4"/>
      <c r="U57" s="4"/>
    </row>
    <row r="58" spans="2:2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"/>
      <c r="N58" s="4"/>
      <c r="O58" s="4"/>
      <c r="P58" s="4"/>
      <c r="Q58" s="4"/>
      <c r="R58" s="4"/>
      <c r="S58" s="4"/>
      <c r="T58" s="4"/>
      <c r="U58" s="4"/>
    </row>
    <row r="59" spans="2:2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"/>
      <c r="N59" s="4"/>
      <c r="O59" s="4"/>
      <c r="P59" s="4"/>
      <c r="Q59" s="4"/>
      <c r="R59" s="4"/>
      <c r="S59" s="4"/>
      <c r="T59" s="4"/>
      <c r="U59" s="4"/>
    </row>
    <row r="60" spans="2:2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"/>
      <c r="N60" s="4"/>
      <c r="O60" s="4"/>
      <c r="P60" s="4"/>
      <c r="Q60" s="4"/>
      <c r="R60" s="4"/>
      <c r="S60" s="4"/>
      <c r="T60" s="4"/>
      <c r="U60" s="4"/>
    </row>
    <row r="61" spans="2:2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"/>
      <c r="N61" s="4"/>
      <c r="O61" s="4"/>
      <c r="P61" s="4"/>
      <c r="Q61" s="4"/>
      <c r="R61" s="4"/>
      <c r="S61" s="4"/>
      <c r="T61" s="4"/>
      <c r="U61" s="4"/>
    </row>
    <row r="62" spans="2:2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"/>
      <c r="N62" s="4"/>
      <c r="O62" s="4"/>
      <c r="P62" s="4"/>
      <c r="Q62" s="4"/>
      <c r="R62" s="4"/>
      <c r="S62" s="4"/>
      <c r="T62" s="4"/>
      <c r="U62" s="4"/>
    </row>
    <row r="63" spans="2:2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"/>
      <c r="N63" s="4"/>
      <c r="O63" s="4"/>
      <c r="P63" s="4"/>
      <c r="Q63" s="4"/>
      <c r="R63" s="4"/>
      <c r="S63" s="4"/>
      <c r="T63" s="4"/>
      <c r="U63" s="4"/>
    </row>
    <row r="64" spans="2:2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"/>
      <c r="N64" s="4"/>
      <c r="O64" s="4"/>
      <c r="P64" s="4"/>
      <c r="Q64" s="4"/>
      <c r="R64" s="4"/>
      <c r="S64" s="4"/>
      <c r="T64" s="4"/>
      <c r="U64" s="4"/>
    </row>
    <row r="65" spans="2:2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"/>
      <c r="N65" s="4"/>
      <c r="O65" s="4"/>
      <c r="P65" s="4"/>
      <c r="Q65" s="4"/>
      <c r="R65" s="4"/>
      <c r="S65" s="4"/>
      <c r="T65" s="4"/>
      <c r="U65" s="4"/>
    </row>
    <row r="66" spans="2:2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"/>
      <c r="N66" s="4"/>
      <c r="O66" s="4"/>
      <c r="P66" s="4"/>
      <c r="Q66" s="4"/>
      <c r="R66" s="4"/>
      <c r="S66" s="4"/>
      <c r="T66" s="4"/>
      <c r="U66" s="4"/>
    </row>
    <row r="67" spans="2:2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"/>
      <c r="N67" s="4"/>
      <c r="O67" s="4"/>
      <c r="P67" s="4"/>
      <c r="Q67" s="4"/>
      <c r="R67" s="4"/>
      <c r="S67" s="4"/>
      <c r="T67" s="4"/>
      <c r="U67" s="4"/>
    </row>
    <row r="68" spans="2:2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"/>
      <c r="N68" s="4"/>
      <c r="O68" s="4"/>
      <c r="P68" s="4"/>
      <c r="Q68" s="4"/>
      <c r="R68" s="4"/>
      <c r="S68" s="4"/>
      <c r="T68" s="4"/>
      <c r="U68" s="4"/>
    </row>
    <row r="69" spans="2:2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"/>
      <c r="N69" s="4"/>
      <c r="O69" s="4"/>
      <c r="P69" s="4"/>
      <c r="Q69" s="4"/>
      <c r="R69" s="4"/>
      <c r="S69" s="4"/>
      <c r="T69" s="4"/>
      <c r="U69" s="4"/>
    </row>
    <row r="70" spans="2:2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"/>
      <c r="N70" s="4"/>
      <c r="O70" s="4"/>
      <c r="P70" s="4"/>
      <c r="Q70" s="4"/>
      <c r="R70" s="4"/>
      <c r="S70" s="4"/>
      <c r="T70" s="4"/>
      <c r="U70" s="4"/>
    </row>
    <row r="71" spans="2:2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"/>
      <c r="N71" s="4"/>
      <c r="O71" s="4"/>
      <c r="P71" s="4"/>
      <c r="Q71" s="4"/>
      <c r="R71" s="4"/>
      <c r="S71" s="4"/>
      <c r="T71" s="4"/>
      <c r="U71" s="4"/>
    </row>
    <row r="72" spans="2:2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"/>
      <c r="N72" s="4"/>
      <c r="O72" s="4"/>
      <c r="P72" s="4"/>
      <c r="Q72" s="4"/>
      <c r="R72" s="4"/>
      <c r="S72" s="4"/>
      <c r="T72" s="4"/>
      <c r="U72" s="4"/>
    </row>
    <row r="73" spans="2:2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"/>
      <c r="N73" s="4"/>
      <c r="O73" s="4"/>
      <c r="P73" s="4"/>
      <c r="Q73" s="4"/>
      <c r="R73" s="4"/>
      <c r="S73" s="4"/>
      <c r="T73" s="4"/>
      <c r="U73" s="4"/>
    </row>
    <row r="74" spans="2:2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"/>
      <c r="N74" s="4"/>
      <c r="O74" s="4"/>
      <c r="P74" s="4"/>
      <c r="Q74" s="4"/>
      <c r="R74" s="4"/>
      <c r="S74" s="4"/>
      <c r="T74" s="4"/>
      <c r="U74" s="4"/>
    </row>
    <row r="75" spans="2:2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"/>
      <c r="N75" s="4"/>
      <c r="O75" s="4"/>
      <c r="P75" s="4"/>
      <c r="Q75" s="4"/>
      <c r="R75" s="4"/>
      <c r="S75" s="4"/>
      <c r="T75" s="4"/>
      <c r="U75" s="4"/>
    </row>
    <row r="76" spans="2:2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"/>
      <c r="N76" s="4"/>
      <c r="O76" s="4"/>
      <c r="P76" s="4"/>
      <c r="Q76" s="4"/>
      <c r="R76" s="4"/>
      <c r="S76" s="4"/>
      <c r="T76" s="4"/>
      <c r="U76" s="4"/>
    </row>
    <row r="77" spans="2:2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"/>
      <c r="N77" s="4"/>
      <c r="O77" s="4"/>
      <c r="P77" s="4"/>
      <c r="Q77" s="4"/>
      <c r="R77" s="4"/>
      <c r="S77" s="4"/>
      <c r="T77" s="4"/>
      <c r="U77" s="4"/>
    </row>
    <row r="78" spans="2:2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</row>
    <row r="79" spans="2:2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"/>
      <c r="N79" s="4"/>
      <c r="O79" s="4"/>
      <c r="P79" s="4"/>
      <c r="Q79" s="4"/>
      <c r="R79" s="4"/>
      <c r="S79" s="4"/>
      <c r="T79" s="4"/>
      <c r="U79" s="4"/>
    </row>
    <row r="80" spans="2:2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"/>
      <c r="N80" s="4"/>
      <c r="O80" s="4"/>
      <c r="P80" s="4"/>
      <c r="Q80" s="4"/>
      <c r="R80" s="4"/>
      <c r="S80" s="4"/>
      <c r="T80" s="4"/>
      <c r="U80" s="4"/>
    </row>
    <row r="81" spans="2:2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"/>
      <c r="N81" s="4"/>
      <c r="O81" s="4"/>
      <c r="P81" s="4"/>
      <c r="Q81" s="4"/>
      <c r="R81" s="4"/>
      <c r="S81" s="4"/>
      <c r="T81" s="4"/>
      <c r="U81" s="4"/>
    </row>
    <row r="82" spans="2:2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"/>
      <c r="N82" s="4"/>
      <c r="O82" s="4"/>
      <c r="P82" s="4"/>
      <c r="Q82" s="4"/>
      <c r="R82" s="4"/>
      <c r="S82" s="4"/>
      <c r="T82" s="4"/>
      <c r="U82" s="4"/>
    </row>
    <row r="83" spans="2:2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"/>
      <c r="N83" s="4"/>
      <c r="O83" s="4"/>
      <c r="P83" s="4"/>
      <c r="Q83" s="4"/>
      <c r="R83" s="4"/>
      <c r="S83" s="4"/>
      <c r="T83" s="4"/>
      <c r="U83" s="4"/>
    </row>
    <row r="84" spans="2:2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"/>
      <c r="N84" s="4"/>
      <c r="O84" s="4"/>
      <c r="P84" s="4"/>
      <c r="Q84" s="4"/>
      <c r="R84" s="4"/>
      <c r="S84" s="4"/>
      <c r="T84" s="4"/>
      <c r="U84" s="4"/>
    </row>
    <row r="85" spans="2:2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  <c r="N85" s="4"/>
      <c r="O85" s="4"/>
      <c r="P85" s="4"/>
      <c r="Q85" s="4"/>
      <c r="R85" s="4"/>
      <c r="S85" s="4"/>
      <c r="T85" s="4"/>
      <c r="U85" s="4"/>
    </row>
    <row r="86" spans="2:2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"/>
      <c r="N86" s="4"/>
      <c r="O86" s="4"/>
      <c r="P86" s="4"/>
      <c r="Q86" s="4"/>
      <c r="R86" s="4"/>
      <c r="S86" s="4"/>
      <c r="T86" s="4"/>
      <c r="U86" s="4"/>
    </row>
    <row r="87" spans="2:2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"/>
      <c r="N87" s="4"/>
      <c r="O87" s="4"/>
      <c r="P87" s="4"/>
      <c r="Q87" s="4"/>
      <c r="R87" s="4"/>
      <c r="S87" s="4"/>
      <c r="T87" s="4"/>
      <c r="U87" s="4"/>
    </row>
    <row r="88" spans="2:2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"/>
      <c r="N88" s="4"/>
      <c r="O88" s="4"/>
      <c r="P88" s="4"/>
      <c r="Q88" s="4"/>
      <c r="R88" s="4"/>
      <c r="S88" s="4"/>
      <c r="T88" s="4"/>
      <c r="U88" s="4"/>
    </row>
    <row r="89" spans="2:2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"/>
      <c r="N89" s="4"/>
      <c r="O89" s="4"/>
      <c r="P89" s="4"/>
      <c r="Q89" s="4"/>
      <c r="R89" s="4"/>
      <c r="S89" s="4"/>
      <c r="T89" s="4"/>
      <c r="U89" s="4"/>
    </row>
    <row r="90" spans="2:2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"/>
      <c r="N90" s="4"/>
      <c r="O90" s="4"/>
      <c r="P90" s="4"/>
      <c r="Q90" s="4"/>
      <c r="R90" s="4"/>
      <c r="S90" s="4"/>
      <c r="T90" s="4"/>
      <c r="U90" s="4"/>
    </row>
    <row r="91" spans="2:2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"/>
      <c r="N91" s="4"/>
      <c r="O91" s="4"/>
      <c r="P91" s="4"/>
      <c r="Q91" s="4"/>
      <c r="R91" s="4"/>
      <c r="S91" s="4"/>
      <c r="T91" s="4"/>
      <c r="U91" s="4"/>
    </row>
    <row r="92" spans="2:2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"/>
      <c r="N92" s="4"/>
      <c r="O92" s="4"/>
      <c r="P92" s="4"/>
      <c r="Q92" s="4"/>
      <c r="R92" s="4"/>
      <c r="S92" s="4"/>
      <c r="T92" s="4"/>
      <c r="U92" s="4"/>
    </row>
    <row r="93" spans="2:2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"/>
      <c r="N93" s="4"/>
      <c r="O93" s="4"/>
      <c r="P93" s="4"/>
      <c r="Q93" s="4"/>
      <c r="R93" s="4"/>
      <c r="S93" s="4"/>
      <c r="T93" s="4"/>
      <c r="U93" s="4"/>
    </row>
    <row r="94" spans="2:2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"/>
      <c r="N94" s="4"/>
      <c r="O94" s="4"/>
      <c r="P94" s="4"/>
      <c r="Q94" s="4"/>
      <c r="R94" s="4"/>
      <c r="S94" s="4"/>
      <c r="T94" s="4"/>
      <c r="U94" s="4"/>
    </row>
    <row r="95" spans="2:2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"/>
      <c r="N95" s="4"/>
      <c r="O95" s="4"/>
      <c r="P95" s="4"/>
      <c r="Q95" s="4"/>
      <c r="R95" s="4"/>
      <c r="S95" s="4"/>
      <c r="T95" s="4"/>
      <c r="U95" s="4"/>
    </row>
    <row r="96" spans="2:2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"/>
      <c r="N96" s="4"/>
      <c r="O96" s="4"/>
      <c r="P96" s="4"/>
      <c r="Q96" s="4"/>
      <c r="R96" s="4"/>
      <c r="S96" s="4"/>
      <c r="T96" s="4"/>
      <c r="U96" s="4"/>
    </row>
    <row r="97" spans="2:2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"/>
      <c r="N97" s="4"/>
      <c r="O97" s="4"/>
      <c r="P97" s="4"/>
      <c r="Q97" s="4"/>
      <c r="R97" s="4"/>
      <c r="S97" s="4"/>
      <c r="T97" s="4"/>
      <c r="U97" s="4"/>
    </row>
    <row r="98" spans="2:2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"/>
      <c r="N98" s="4"/>
      <c r="O98" s="4"/>
      <c r="P98" s="4"/>
      <c r="Q98" s="4"/>
      <c r="R98" s="4"/>
      <c r="S98" s="4"/>
      <c r="T98" s="4"/>
      <c r="U98" s="4"/>
    </row>
    <row r="99" spans="2:2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"/>
      <c r="N99" s="4"/>
      <c r="O99" s="4"/>
      <c r="P99" s="4"/>
      <c r="Q99" s="4"/>
      <c r="R99" s="4"/>
      <c r="S99" s="4"/>
      <c r="T99" s="4"/>
      <c r="U99" s="4"/>
    </row>
    <row r="100" spans="2:2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"/>
      <c r="N100" s="4"/>
      <c r="O100" s="4"/>
      <c r="P100" s="4"/>
      <c r="Q100" s="4"/>
      <c r="R100" s="4"/>
      <c r="S100" s="4"/>
      <c r="T100" s="4"/>
      <c r="U100" s="4"/>
    </row>
    <row r="101" spans="2:2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4"/>
      <c r="O101" s="4"/>
      <c r="P101" s="4"/>
      <c r="Q101" s="4"/>
      <c r="R101" s="4"/>
      <c r="S101" s="4"/>
      <c r="T101" s="4"/>
      <c r="U101" s="4"/>
    </row>
    <row r="102" spans="2:2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"/>
      <c r="N102" s="4"/>
      <c r="O102" s="4"/>
      <c r="P102" s="4"/>
      <c r="Q102" s="4"/>
      <c r="R102" s="4"/>
      <c r="S102" s="4"/>
      <c r="T102" s="4"/>
      <c r="U102" s="4"/>
    </row>
    <row r="103" spans="2:2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"/>
      <c r="N103" s="4"/>
      <c r="O103" s="4"/>
      <c r="P103" s="4"/>
      <c r="Q103" s="4"/>
      <c r="R103" s="4"/>
      <c r="S103" s="4"/>
      <c r="T103" s="4"/>
      <c r="U103" s="4"/>
    </row>
    <row r="104" spans="2:2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"/>
      <c r="N104" s="4"/>
      <c r="O104" s="4"/>
      <c r="P104" s="4"/>
      <c r="Q104" s="4"/>
      <c r="R104" s="4"/>
      <c r="S104" s="4"/>
      <c r="T104" s="4"/>
      <c r="U104" s="4"/>
    </row>
    <row r="105" spans="2:2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"/>
      <c r="N105" s="4"/>
      <c r="O105" s="4"/>
      <c r="P105" s="4"/>
      <c r="Q105" s="4"/>
      <c r="R105" s="4"/>
      <c r="S105" s="4"/>
      <c r="T105" s="4"/>
      <c r="U105" s="4"/>
    </row>
    <row r="106" spans="2:2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"/>
      <c r="N106" s="4"/>
      <c r="O106" s="4"/>
      <c r="P106" s="4"/>
      <c r="Q106" s="4"/>
      <c r="R106" s="4"/>
      <c r="S106" s="4"/>
      <c r="T106" s="4"/>
      <c r="U106" s="4"/>
    </row>
    <row r="107" spans="2:2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"/>
      <c r="N107" s="4"/>
      <c r="O107" s="4"/>
      <c r="P107" s="4"/>
      <c r="Q107" s="4"/>
      <c r="R107" s="4"/>
      <c r="S107" s="4"/>
      <c r="T107" s="4"/>
      <c r="U107" s="4"/>
    </row>
    <row r="108" spans="2:2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"/>
      <c r="N108" s="4"/>
      <c r="O108" s="4"/>
      <c r="P108" s="4"/>
      <c r="Q108" s="4"/>
      <c r="R108" s="4"/>
      <c r="S108" s="4"/>
      <c r="T108" s="4"/>
      <c r="U108" s="4"/>
    </row>
    <row r="109" spans="2:2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"/>
      <c r="N109" s="4"/>
      <c r="O109" s="4"/>
      <c r="P109" s="4"/>
      <c r="Q109" s="4"/>
      <c r="R109" s="4"/>
      <c r="S109" s="4"/>
      <c r="T109" s="4"/>
      <c r="U109" s="4"/>
    </row>
    <row r="110" spans="2:2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"/>
      <c r="N110" s="4"/>
      <c r="O110" s="4"/>
      <c r="P110" s="4"/>
      <c r="Q110" s="4"/>
      <c r="R110" s="4"/>
      <c r="S110" s="4"/>
      <c r="T110" s="4"/>
      <c r="U110" s="4"/>
    </row>
    <row r="111" spans="2:2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"/>
      <c r="N111" s="4"/>
      <c r="O111" s="4"/>
      <c r="P111" s="4"/>
      <c r="Q111" s="4"/>
      <c r="R111" s="4"/>
      <c r="S111" s="4"/>
      <c r="T111" s="4"/>
      <c r="U111" s="4"/>
    </row>
    <row r="112" spans="2:2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"/>
      <c r="N112" s="4"/>
      <c r="O112" s="4"/>
      <c r="P112" s="4"/>
      <c r="Q112" s="4"/>
      <c r="R112" s="4"/>
      <c r="S112" s="4"/>
      <c r="T112" s="4"/>
      <c r="U112" s="4"/>
    </row>
    <row r="113" spans="2:2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"/>
      <c r="N113" s="4"/>
      <c r="O113" s="4"/>
      <c r="P113" s="4"/>
      <c r="Q113" s="4"/>
      <c r="R113" s="4"/>
      <c r="S113" s="4"/>
      <c r="T113" s="4"/>
      <c r="U113" s="4"/>
    </row>
    <row r="114" spans="2:21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"/>
      <c r="N114" s="4"/>
      <c r="O114" s="4"/>
      <c r="P114" s="4"/>
      <c r="Q114" s="4"/>
      <c r="R114" s="4"/>
      <c r="S114" s="4"/>
      <c r="T114" s="4"/>
      <c r="U114" s="4"/>
    </row>
    <row r="115" spans="2:21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"/>
      <c r="N115" s="4"/>
      <c r="O115" s="4"/>
      <c r="P115" s="4"/>
      <c r="Q115" s="4"/>
      <c r="R115" s="4"/>
      <c r="S115" s="4"/>
      <c r="T115" s="4"/>
      <c r="U115" s="4"/>
    </row>
    <row r="116" spans="2:21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"/>
      <c r="N116" s="4"/>
      <c r="O116" s="4"/>
      <c r="P116" s="4"/>
      <c r="Q116" s="4"/>
      <c r="R116" s="4"/>
      <c r="S116" s="4"/>
      <c r="T116" s="4"/>
      <c r="U116" s="4"/>
    </row>
    <row r="117" spans="2:21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"/>
      <c r="N117" s="4"/>
      <c r="O117" s="4"/>
      <c r="P117" s="4"/>
      <c r="Q117" s="4"/>
      <c r="R117" s="4"/>
      <c r="S117" s="4"/>
      <c r="T117" s="4"/>
      <c r="U117" s="4"/>
    </row>
    <row r="118" spans="2:21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"/>
      <c r="N118" s="4"/>
      <c r="O118" s="4"/>
      <c r="P118" s="4"/>
      <c r="Q118" s="4"/>
      <c r="R118" s="4"/>
      <c r="S118" s="4"/>
      <c r="T118" s="4"/>
      <c r="U118" s="4"/>
    </row>
    <row r="119" spans="2:21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"/>
      <c r="N119" s="4"/>
      <c r="O119" s="4"/>
      <c r="P119" s="4"/>
      <c r="Q119" s="4"/>
      <c r="R119" s="4"/>
      <c r="S119" s="4"/>
      <c r="T119" s="4"/>
      <c r="U119" s="4"/>
    </row>
    <row r="120" spans="2:21" x14ac:dyDescent="0.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"/>
      <c r="N120" s="4"/>
      <c r="O120" s="4"/>
      <c r="P120" s="4"/>
      <c r="Q120" s="4"/>
      <c r="R120" s="4"/>
      <c r="S120" s="4"/>
      <c r="T120" s="4"/>
      <c r="U120" s="4"/>
    </row>
    <row r="121" spans="2:21" x14ac:dyDescent="0.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"/>
      <c r="N121" s="4"/>
      <c r="O121" s="4"/>
      <c r="P121" s="4"/>
      <c r="Q121" s="4"/>
      <c r="R121" s="4"/>
      <c r="S121" s="4"/>
      <c r="T121" s="4"/>
      <c r="U121" s="4"/>
    </row>
    <row r="122" spans="2:21" x14ac:dyDescent="0.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"/>
      <c r="N122" s="4"/>
      <c r="O122" s="4"/>
      <c r="P122" s="4"/>
      <c r="Q122" s="4"/>
      <c r="R122" s="4"/>
      <c r="S122" s="4"/>
      <c r="T122" s="4"/>
      <c r="U122" s="4"/>
    </row>
    <row r="123" spans="2:21" x14ac:dyDescent="0.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"/>
      <c r="N123" s="4"/>
      <c r="O123" s="4"/>
      <c r="P123" s="4"/>
      <c r="Q123" s="4"/>
      <c r="R123" s="4"/>
      <c r="S123" s="4"/>
      <c r="T123" s="4"/>
      <c r="U123" s="4"/>
    </row>
    <row r="124" spans="2:21" x14ac:dyDescent="0.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"/>
      <c r="N124" s="4"/>
      <c r="O124" s="4"/>
      <c r="P124" s="4"/>
      <c r="Q124" s="4"/>
      <c r="R124" s="4"/>
      <c r="S124" s="4"/>
      <c r="T124" s="4"/>
      <c r="U124" s="4"/>
    </row>
    <row r="125" spans="2:21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"/>
      <c r="N125" s="4"/>
      <c r="O125" s="4"/>
      <c r="P125" s="4"/>
      <c r="Q125" s="4"/>
      <c r="R125" s="4"/>
      <c r="S125" s="4"/>
      <c r="T125" s="4"/>
      <c r="U125" s="4"/>
    </row>
    <row r="126" spans="2:21" x14ac:dyDescent="0.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"/>
      <c r="N126" s="4"/>
      <c r="O126" s="4"/>
      <c r="P126" s="4"/>
      <c r="Q126" s="4"/>
      <c r="R126" s="4"/>
      <c r="S126" s="4"/>
      <c r="T126" s="4"/>
      <c r="U126" s="4"/>
    </row>
    <row r="127" spans="2:21" x14ac:dyDescent="0.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"/>
      <c r="N127" s="4"/>
      <c r="O127" s="4"/>
      <c r="P127" s="4"/>
      <c r="Q127" s="4"/>
      <c r="R127" s="4"/>
      <c r="S127" s="4"/>
      <c r="T127" s="4"/>
      <c r="U127" s="4"/>
    </row>
    <row r="128" spans="2:21" x14ac:dyDescent="0.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"/>
      <c r="N128" s="4"/>
      <c r="O128" s="4"/>
      <c r="P128" s="4"/>
      <c r="Q128" s="4"/>
      <c r="R128" s="4"/>
      <c r="S128" s="4"/>
      <c r="T128" s="4"/>
      <c r="U128" s="4"/>
    </row>
    <row r="129" spans="2:21" x14ac:dyDescent="0.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"/>
      <c r="N129" s="4"/>
      <c r="O129" s="4"/>
      <c r="P129" s="4"/>
      <c r="Q129" s="4"/>
      <c r="R129" s="4"/>
      <c r="S129" s="4"/>
      <c r="T129" s="4"/>
      <c r="U129" s="4"/>
    </row>
    <row r="130" spans="2:21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"/>
      <c r="N130" s="4"/>
      <c r="O130" s="4"/>
      <c r="P130" s="4"/>
      <c r="Q130" s="4"/>
      <c r="R130" s="4"/>
      <c r="S130" s="4"/>
      <c r="T130" s="4"/>
      <c r="U130" s="4"/>
    </row>
    <row r="131" spans="2:21" x14ac:dyDescent="0.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"/>
      <c r="N131" s="4"/>
      <c r="O131" s="4"/>
      <c r="P131" s="4"/>
      <c r="Q131" s="4"/>
      <c r="R131" s="4"/>
      <c r="S131" s="4"/>
      <c r="T131" s="4"/>
      <c r="U131" s="4"/>
    </row>
    <row r="132" spans="2:21" x14ac:dyDescent="0.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"/>
      <c r="N132" s="4"/>
      <c r="O132" s="4"/>
      <c r="P132" s="4"/>
      <c r="Q132" s="4"/>
      <c r="R132" s="4"/>
      <c r="S132" s="4"/>
      <c r="T132" s="4"/>
      <c r="U132" s="4"/>
    </row>
    <row r="133" spans="2:21" x14ac:dyDescent="0.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"/>
      <c r="N133" s="4"/>
      <c r="O133" s="4"/>
      <c r="P133" s="4"/>
      <c r="Q133" s="4"/>
      <c r="R133" s="4"/>
      <c r="S133" s="4"/>
      <c r="T133" s="4"/>
      <c r="U133" s="4"/>
    </row>
    <row r="134" spans="2:21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"/>
      <c r="N134" s="4"/>
      <c r="O134" s="4"/>
      <c r="P134" s="4"/>
      <c r="Q134" s="4"/>
      <c r="R134" s="4"/>
      <c r="S134" s="4"/>
      <c r="T134" s="4"/>
      <c r="U134" s="4"/>
    </row>
    <row r="135" spans="2:21" x14ac:dyDescent="0.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"/>
      <c r="N135" s="4"/>
      <c r="O135" s="4"/>
      <c r="P135" s="4"/>
      <c r="Q135" s="4"/>
      <c r="R135" s="4"/>
      <c r="S135" s="4"/>
      <c r="T135" s="4"/>
      <c r="U135" s="4"/>
    </row>
    <row r="136" spans="2:21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"/>
      <c r="N136" s="4"/>
      <c r="O136" s="4"/>
      <c r="P136" s="4"/>
      <c r="Q136" s="4"/>
      <c r="R136" s="4"/>
      <c r="S136" s="4"/>
      <c r="T136" s="4"/>
      <c r="U136" s="4"/>
    </row>
    <row r="137" spans="2:21" x14ac:dyDescent="0.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"/>
      <c r="N137" s="4"/>
      <c r="O137" s="4"/>
      <c r="P137" s="4"/>
      <c r="Q137" s="4"/>
      <c r="R137" s="4"/>
      <c r="S137" s="4"/>
      <c r="T137" s="4"/>
      <c r="U137" s="4"/>
    </row>
    <row r="138" spans="2:21" x14ac:dyDescent="0.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"/>
      <c r="N138" s="4"/>
      <c r="O138" s="4"/>
      <c r="P138" s="4"/>
      <c r="Q138" s="4"/>
      <c r="R138" s="4"/>
      <c r="S138" s="4"/>
      <c r="T138" s="4"/>
      <c r="U138" s="4"/>
    </row>
    <row r="139" spans="2:21" x14ac:dyDescent="0.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"/>
      <c r="N139" s="4"/>
      <c r="O139" s="4"/>
      <c r="P139" s="4"/>
      <c r="Q139" s="4"/>
      <c r="R139" s="4"/>
      <c r="S139" s="4"/>
      <c r="T139" s="4"/>
      <c r="U139" s="4"/>
    </row>
    <row r="140" spans="2:21" x14ac:dyDescent="0.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"/>
      <c r="N140" s="4"/>
      <c r="O140" s="4"/>
      <c r="P140" s="4"/>
      <c r="Q140" s="4"/>
      <c r="R140" s="4"/>
      <c r="S140" s="4"/>
      <c r="T140" s="4"/>
      <c r="U140" s="4"/>
    </row>
    <row r="141" spans="2:21" x14ac:dyDescent="0.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"/>
      <c r="N141" s="4"/>
      <c r="O141" s="4"/>
      <c r="P141" s="4"/>
      <c r="Q141" s="4"/>
      <c r="R141" s="4"/>
      <c r="S141" s="4"/>
      <c r="T141" s="4"/>
      <c r="U141" s="4"/>
    </row>
    <row r="142" spans="2:21" x14ac:dyDescent="0.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"/>
      <c r="N142" s="4"/>
      <c r="O142" s="4"/>
      <c r="P142" s="4"/>
      <c r="Q142" s="4"/>
      <c r="R142" s="4"/>
      <c r="S142" s="4"/>
      <c r="T142" s="4"/>
      <c r="U142" s="4"/>
    </row>
    <row r="143" spans="2:21" x14ac:dyDescent="0.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"/>
      <c r="N143" s="4"/>
      <c r="O143" s="4"/>
      <c r="P143" s="4"/>
      <c r="Q143" s="4"/>
      <c r="R143" s="4"/>
      <c r="S143" s="4"/>
      <c r="T143" s="4"/>
      <c r="U143" s="4"/>
    </row>
    <row r="144" spans="2:21" x14ac:dyDescent="0.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"/>
      <c r="N144" s="4"/>
      <c r="O144" s="4"/>
      <c r="P144" s="4"/>
      <c r="Q144" s="4"/>
      <c r="R144" s="4"/>
      <c r="S144" s="4"/>
      <c r="T144" s="4"/>
      <c r="U144" s="4"/>
    </row>
    <row r="145" spans="2:21" x14ac:dyDescent="0.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"/>
      <c r="N145" s="4"/>
      <c r="O145" s="4"/>
      <c r="P145" s="4"/>
      <c r="Q145" s="4"/>
      <c r="R145" s="4"/>
      <c r="S145" s="4"/>
      <c r="T145" s="4"/>
      <c r="U145" s="4"/>
    </row>
    <row r="146" spans="2:21" x14ac:dyDescent="0.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"/>
      <c r="N146" s="4"/>
      <c r="O146" s="4"/>
      <c r="P146" s="4"/>
      <c r="Q146" s="4"/>
      <c r="R146" s="4"/>
      <c r="S146" s="4"/>
      <c r="T146" s="4"/>
      <c r="U146" s="4"/>
    </row>
    <row r="147" spans="2:21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"/>
      <c r="N147" s="4"/>
      <c r="O147" s="4"/>
      <c r="P147" s="4"/>
      <c r="Q147" s="4"/>
      <c r="R147" s="4"/>
      <c r="S147" s="4"/>
      <c r="T147" s="4"/>
      <c r="U147" s="4"/>
    </row>
    <row r="148" spans="2:21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"/>
      <c r="N148" s="4"/>
      <c r="O148" s="4"/>
      <c r="P148" s="4"/>
      <c r="Q148" s="4"/>
      <c r="R148" s="4"/>
      <c r="S148" s="4"/>
      <c r="T148" s="4"/>
      <c r="U148" s="4"/>
    </row>
    <row r="149" spans="2:21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"/>
      <c r="N149" s="4"/>
      <c r="O149" s="4"/>
      <c r="P149" s="4"/>
      <c r="Q149" s="4"/>
      <c r="R149" s="4"/>
      <c r="S149" s="4"/>
      <c r="T149" s="4"/>
      <c r="U149" s="4"/>
    </row>
    <row r="150" spans="2:21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"/>
      <c r="N150" s="4"/>
      <c r="O150" s="4"/>
      <c r="P150" s="4"/>
      <c r="Q150" s="4"/>
      <c r="R150" s="4"/>
      <c r="S150" s="4"/>
      <c r="T150" s="4"/>
      <c r="U150" s="4"/>
    </row>
    <row r="151" spans="2:21" x14ac:dyDescent="0.2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"/>
      <c r="N151" s="4"/>
      <c r="O151" s="4"/>
      <c r="P151" s="4"/>
      <c r="Q151" s="4"/>
      <c r="R151" s="4"/>
      <c r="S151" s="4"/>
      <c r="T151" s="4"/>
      <c r="U151" s="4"/>
    </row>
    <row r="152" spans="2:21" x14ac:dyDescent="0.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"/>
      <c r="N152" s="4"/>
      <c r="O152" s="4"/>
      <c r="P152" s="4"/>
      <c r="Q152" s="4"/>
      <c r="R152" s="4"/>
      <c r="S152" s="4"/>
      <c r="T152" s="4"/>
      <c r="U152" s="4"/>
    </row>
    <row r="153" spans="2:21" x14ac:dyDescent="0.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"/>
      <c r="N153" s="4"/>
      <c r="O153" s="4"/>
      <c r="P153" s="4"/>
      <c r="Q153" s="4"/>
      <c r="R153" s="4"/>
      <c r="S153" s="4"/>
      <c r="T153" s="4"/>
      <c r="U153" s="4"/>
    </row>
    <row r="154" spans="2:21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"/>
      <c r="N154" s="4"/>
      <c r="O154" s="4"/>
      <c r="P154" s="4"/>
      <c r="Q154" s="4"/>
      <c r="R154" s="4"/>
      <c r="S154" s="4"/>
      <c r="T154" s="4"/>
      <c r="U154" s="4"/>
    </row>
    <row r="155" spans="2:21" x14ac:dyDescent="0.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4"/>
      <c r="O155" s="4"/>
      <c r="P155" s="4"/>
      <c r="Q155" s="4"/>
      <c r="R155" s="4"/>
      <c r="S155" s="4"/>
      <c r="T155" s="4"/>
      <c r="U155" s="4"/>
    </row>
    <row r="156" spans="2:21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4"/>
      <c r="O156" s="4"/>
      <c r="P156" s="4"/>
      <c r="Q156" s="4"/>
      <c r="R156" s="4"/>
      <c r="S156" s="4"/>
      <c r="T156" s="4"/>
      <c r="U156" s="4"/>
    </row>
    <row r="157" spans="2:21" x14ac:dyDescent="0.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4"/>
      <c r="O157" s="4"/>
      <c r="P157" s="4"/>
      <c r="Q157" s="4"/>
      <c r="R157" s="4"/>
      <c r="S157" s="4"/>
      <c r="T157" s="4"/>
      <c r="U157" s="4"/>
    </row>
    <row r="158" spans="2:21" x14ac:dyDescent="0.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4"/>
      <c r="O158" s="4"/>
      <c r="P158" s="4"/>
      <c r="Q158" s="4"/>
      <c r="R158" s="4"/>
      <c r="S158" s="4"/>
      <c r="T158" s="4"/>
      <c r="U158" s="4"/>
    </row>
    <row r="159" spans="2:21" x14ac:dyDescent="0.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4"/>
    </row>
    <row r="160" spans="2:21" x14ac:dyDescent="0.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4"/>
    </row>
    <row r="161" spans="2:21" x14ac:dyDescent="0.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4"/>
      <c r="O161" s="4"/>
      <c r="P161" s="4"/>
      <c r="Q161" s="4"/>
      <c r="R161" s="4"/>
      <c r="S161" s="4"/>
      <c r="T161" s="4"/>
      <c r="U161" s="4"/>
    </row>
    <row r="162" spans="2:21" x14ac:dyDescent="0.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4"/>
      <c r="O162" s="4"/>
      <c r="P162" s="4"/>
      <c r="Q162" s="4"/>
      <c r="R162" s="4"/>
      <c r="S162" s="4"/>
      <c r="T162" s="4"/>
      <c r="U162" s="4"/>
    </row>
    <row r="163" spans="2:21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4"/>
      <c r="O163" s="4"/>
      <c r="P163" s="4"/>
      <c r="Q163" s="4"/>
      <c r="R163" s="4"/>
      <c r="S163" s="4"/>
      <c r="T163" s="4"/>
      <c r="U163" s="4"/>
    </row>
    <row r="164" spans="2:21" x14ac:dyDescent="0.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4"/>
      <c r="O164" s="4"/>
      <c r="P164" s="4"/>
      <c r="Q164" s="4"/>
      <c r="R164" s="4"/>
      <c r="S164" s="4"/>
      <c r="T164" s="4"/>
      <c r="U164" s="4"/>
    </row>
    <row r="165" spans="2:21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4"/>
      <c r="O165" s="4"/>
      <c r="P165" s="4"/>
      <c r="Q165" s="4"/>
      <c r="R165" s="4"/>
      <c r="S165" s="4"/>
      <c r="T165" s="4"/>
      <c r="U165" s="4"/>
    </row>
    <row r="166" spans="2:21" x14ac:dyDescent="0.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"/>
      <c r="N166" s="4"/>
      <c r="O166" s="4"/>
      <c r="P166" s="4"/>
      <c r="Q166" s="4"/>
      <c r="R166" s="4"/>
      <c r="S166" s="4"/>
      <c r="T166" s="4"/>
      <c r="U166" s="4"/>
    </row>
    <row r="167" spans="2:21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"/>
      <c r="N167" s="4"/>
      <c r="O167" s="4"/>
      <c r="P167" s="4"/>
      <c r="Q167" s="4"/>
      <c r="R167" s="4"/>
      <c r="S167" s="4"/>
      <c r="T167" s="4"/>
      <c r="U167" s="4"/>
    </row>
    <row r="168" spans="2:21" x14ac:dyDescent="0.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"/>
      <c r="N168" s="4"/>
      <c r="O168" s="4"/>
      <c r="P168" s="4"/>
      <c r="Q168" s="4"/>
      <c r="R168" s="4"/>
      <c r="S168" s="4"/>
      <c r="T168" s="4"/>
      <c r="U168" s="4"/>
    </row>
    <row r="169" spans="2:21" x14ac:dyDescent="0.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"/>
      <c r="N169" s="4"/>
      <c r="O169" s="4"/>
      <c r="P169" s="4"/>
      <c r="Q169" s="4"/>
      <c r="R169" s="4"/>
      <c r="S169" s="4"/>
      <c r="T169" s="4"/>
      <c r="U169" s="4"/>
    </row>
    <row r="170" spans="2:21" x14ac:dyDescent="0.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"/>
      <c r="N170" s="4"/>
      <c r="O170" s="4"/>
      <c r="P170" s="4"/>
      <c r="Q170" s="4"/>
      <c r="R170" s="4"/>
      <c r="S170" s="4"/>
      <c r="T170" s="4"/>
      <c r="U170" s="4"/>
    </row>
    <row r="171" spans="2:21" x14ac:dyDescent="0.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"/>
      <c r="N171" s="4"/>
      <c r="O171" s="4"/>
      <c r="P171" s="4"/>
      <c r="Q171" s="4"/>
      <c r="R171" s="4"/>
      <c r="S171" s="4"/>
      <c r="T171" s="4"/>
      <c r="U171" s="4"/>
    </row>
    <row r="172" spans="2:21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"/>
      <c r="N172" s="4"/>
      <c r="O172" s="4"/>
      <c r="P172" s="4"/>
      <c r="Q172" s="4"/>
      <c r="R172" s="4"/>
      <c r="S172" s="4"/>
      <c r="T172" s="4"/>
      <c r="U172" s="4"/>
    </row>
    <row r="173" spans="2:21" x14ac:dyDescent="0.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"/>
      <c r="N173" s="4"/>
      <c r="O173" s="4"/>
      <c r="P173" s="4"/>
      <c r="Q173" s="4"/>
      <c r="R173" s="4"/>
      <c r="S173" s="4"/>
      <c r="T173" s="4"/>
      <c r="U173" s="4"/>
    </row>
    <row r="174" spans="2:21" x14ac:dyDescent="0.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"/>
      <c r="N174" s="4"/>
      <c r="O174" s="4"/>
      <c r="P174" s="4"/>
      <c r="Q174" s="4"/>
      <c r="R174" s="4"/>
      <c r="S174" s="4"/>
      <c r="T174" s="4"/>
      <c r="U174" s="4"/>
    </row>
    <row r="175" spans="2:21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"/>
      <c r="N175" s="4"/>
      <c r="O175" s="4"/>
      <c r="P175" s="4"/>
      <c r="Q175" s="4"/>
      <c r="R175" s="4"/>
      <c r="S175" s="4"/>
      <c r="T175" s="4"/>
      <c r="U175" s="4"/>
    </row>
    <row r="176" spans="2:21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"/>
      <c r="N176" s="4"/>
      <c r="O176" s="4"/>
      <c r="P176" s="4"/>
      <c r="Q176" s="4"/>
      <c r="R176" s="4"/>
      <c r="S176" s="4"/>
      <c r="T176" s="4"/>
      <c r="U176" s="4"/>
    </row>
    <row r="177" spans="2:21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"/>
      <c r="N177" s="4"/>
      <c r="O177" s="4"/>
      <c r="P177" s="4"/>
      <c r="Q177" s="4"/>
      <c r="R177" s="4"/>
      <c r="S177" s="4"/>
      <c r="T177" s="4"/>
      <c r="U177" s="4"/>
    </row>
    <row r="178" spans="2:21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"/>
      <c r="N178" s="4"/>
      <c r="O178" s="4"/>
      <c r="P178" s="4"/>
      <c r="Q178" s="4"/>
      <c r="R178" s="4"/>
      <c r="S178" s="4"/>
      <c r="T178" s="4"/>
      <c r="U178" s="4"/>
    </row>
    <row r="179" spans="2:21" x14ac:dyDescent="0.2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"/>
      <c r="N179" s="4"/>
      <c r="O179" s="4"/>
      <c r="P179" s="4"/>
      <c r="Q179" s="4"/>
      <c r="R179" s="4"/>
      <c r="S179" s="4"/>
      <c r="T179" s="4"/>
      <c r="U179" s="4"/>
    </row>
    <row r="180" spans="2:21" x14ac:dyDescent="0.2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"/>
      <c r="N180" s="4"/>
      <c r="O180" s="4"/>
      <c r="P180" s="4"/>
      <c r="Q180" s="4"/>
      <c r="R180" s="4"/>
      <c r="S180" s="4"/>
      <c r="T180" s="4"/>
      <c r="U180" s="4"/>
    </row>
    <row r="181" spans="2:21" x14ac:dyDescent="0.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"/>
      <c r="N181" s="4"/>
      <c r="O181" s="4"/>
      <c r="P181" s="4"/>
      <c r="Q181" s="4"/>
      <c r="R181" s="4"/>
      <c r="S181" s="4"/>
      <c r="T181" s="4"/>
      <c r="U181" s="4"/>
    </row>
    <row r="182" spans="2:21" x14ac:dyDescent="0.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"/>
      <c r="N182" s="4"/>
      <c r="O182" s="4"/>
      <c r="P182" s="4"/>
      <c r="Q182" s="4"/>
      <c r="R182" s="4"/>
      <c r="S182" s="4"/>
      <c r="T182" s="4"/>
      <c r="U182" s="4"/>
    </row>
    <row r="183" spans="2:2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4"/>
      <c r="R183" s="4"/>
      <c r="S183" s="4"/>
      <c r="T183" s="4"/>
      <c r="U183" s="4"/>
    </row>
    <row r="184" spans="2:2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4"/>
      <c r="R184" s="4"/>
      <c r="S184" s="4"/>
      <c r="T184" s="4"/>
      <c r="U184" s="4"/>
    </row>
    <row r="185" spans="2:2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2:2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2:2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2:2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2:21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2:21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2:21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2:21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2:21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2:2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2:2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2:21" x14ac:dyDescent="0.2">
      <c r="B196" s="4"/>
      <c r="C196" s="4"/>
      <c r="D196" s="4"/>
      <c r="E196" s="4"/>
      <c r="F196" s="4"/>
      <c r="G196" s="4"/>
      <c r="H196" s="4"/>
      <c r="I196" s="17"/>
      <c r="J196" s="1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2:21" x14ac:dyDescent="0.2">
      <c r="B197" s="4"/>
      <c r="C197" s="4"/>
      <c r="D197" s="4"/>
      <c r="E197" s="4"/>
      <c r="F197" s="4"/>
      <c r="G197" s="4"/>
      <c r="H197" s="4"/>
      <c r="I197" s="17"/>
      <c r="J197" s="17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2:21" x14ac:dyDescent="0.2">
      <c r="B198" s="4"/>
      <c r="C198" s="4"/>
      <c r="D198" s="4"/>
      <c r="E198" s="4"/>
      <c r="F198" s="4"/>
      <c r="G198" s="4"/>
      <c r="H198" s="4"/>
      <c r="I198" s="17"/>
      <c r="J198" s="17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2:21" x14ac:dyDescent="0.2">
      <c r="B199" s="4"/>
      <c r="C199" s="4"/>
      <c r="D199" s="4"/>
      <c r="E199" s="4"/>
      <c r="F199" s="4"/>
      <c r="G199" s="4"/>
      <c r="H199" s="4"/>
      <c r="I199" s="17"/>
      <c r="J199" s="17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2:21" x14ac:dyDescent="0.2">
      <c r="B200" s="4"/>
      <c r="C200" s="4"/>
      <c r="D200" s="4"/>
      <c r="E200" s="4"/>
      <c r="F200" s="4"/>
      <c r="G200" s="4"/>
      <c r="H200" s="4"/>
      <c r="I200" s="17"/>
      <c r="J200" s="17"/>
      <c r="K200" s="4"/>
      <c r="L200" s="4"/>
      <c r="M200" s="17"/>
      <c r="N200" s="17"/>
      <c r="O200" s="17"/>
      <c r="P200" s="17"/>
      <c r="Q200" s="17"/>
      <c r="R200" s="17"/>
      <c r="S200" s="17"/>
      <c r="T200" s="17"/>
      <c r="U200" s="17"/>
    </row>
    <row r="201" spans="2:21" x14ac:dyDescent="0.2">
      <c r="B201" s="4"/>
      <c r="C201" s="4"/>
      <c r="D201" s="4"/>
      <c r="E201" s="4"/>
      <c r="F201" s="4"/>
      <c r="G201" s="4"/>
      <c r="H201" s="4"/>
      <c r="I201" s="17"/>
      <c r="J201" s="17"/>
      <c r="K201" s="4"/>
      <c r="L201" s="17"/>
      <c r="M201" s="17"/>
      <c r="N201" s="17"/>
      <c r="O201" s="17"/>
      <c r="P201" s="17"/>
      <c r="Q201" s="17"/>
      <c r="R201" s="17"/>
      <c r="S201" s="17"/>
      <c r="T201" s="17"/>
      <c r="U201" s="17"/>
    </row>
    <row r="202" spans="2:21" x14ac:dyDescent="0.2">
      <c r="B202" s="4"/>
      <c r="C202" s="4"/>
      <c r="D202" s="4"/>
      <c r="E202" s="4"/>
      <c r="F202" s="4"/>
      <c r="G202" s="4"/>
      <c r="H202" s="4"/>
      <c r="I202" s="17"/>
      <c r="J202" s="17"/>
      <c r="K202" s="4"/>
      <c r="L202" s="17"/>
      <c r="M202" s="17"/>
      <c r="N202" s="17"/>
      <c r="O202" s="17"/>
      <c r="P202" s="17"/>
      <c r="Q202" s="17"/>
      <c r="R202" s="17"/>
      <c r="S202" s="17"/>
      <c r="T202" s="17"/>
      <c r="U202" s="17"/>
    </row>
    <row r="203" spans="2:21" x14ac:dyDescent="0.2">
      <c r="B203" s="4"/>
      <c r="C203" s="4"/>
      <c r="D203" s="4"/>
      <c r="E203" s="17"/>
      <c r="F203" s="4"/>
      <c r="G203" s="4"/>
      <c r="H203" s="4"/>
      <c r="I203" s="17"/>
      <c r="J203" s="17"/>
      <c r="K203" s="4"/>
      <c r="L203" s="17"/>
      <c r="M203" s="17"/>
      <c r="N203" s="17"/>
      <c r="O203" s="17"/>
      <c r="P203" s="17"/>
      <c r="Q203" s="17"/>
      <c r="R203" s="17"/>
      <c r="S203" s="17"/>
      <c r="T203" s="17"/>
      <c r="U203" s="17"/>
    </row>
    <row r="204" spans="2:21" x14ac:dyDescent="0.2">
      <c r="B204" s="4"/>
      <c r="C204" s="4"/>
      <c r="D204" s="4"/>
      <c r="E204" s="17"/>
      <c r="F204" s="4"/>
      <c r="G204" s="4"/>
      <c r="H204" s="4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</row>
    <row r="205" spans="2:21" x14ac:dyDescent="0.2">
      <c r="B205" s="4"/>
      <c r="C205" s="4"/>
      <c r="D205" s="4"/>
      <c r="E205" s="17"/>
      <c r="F205" s="4"/>
      <c r="G205" s="4"/>
      <c r="H205" s="4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</row>
    <row r="206" spans="2:21" x14ac:dyDescent="0.2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</row>
    <row r="207" spans="2:21" x14ac:dyDescent="0.2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</row>
    <row r="208" spans="2:21" x14ac:dyDescent="0.2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</row>
    <row r="209" spans="2:21" x14ac:dyDescent="0.2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2:21" x14ac:dyDescent="0.2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2:21" x14ac:dyDescent="0.2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</row>
    <row r="212" spans="2:21" x14ac:dyDescent="0.2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</row>
    <row r="213" spans="2:21" x14ac:dyDescent="0.2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</row>
    <row r="214" spans="2:21" x14ac:dyDescent="0.2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 spans="2:21" x14ac:dyDescent="0.2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</row>
    <row r="216" spans="2:21" x14ac:dyDescent="0.2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</row>
    <row r="217" spans="2:21" x14ac:dyDescent="0.2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</row>
    <row r="218" spans="2:21" x14ac:dyDescent="0.2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</row>
    <row r="219" spans="2:21" x14ac:dyDescent="0.2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 spans="2:21" x14ac:dyDescent="0.2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</row>
    <row r="221" spans="2:21" x14ac:dyDescent="0.2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</row>
    <row r="222" spans="2:21" x14ac:dyDescent="0.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</row>
    <row r="223" spans="2:21" x14ac:dyDescent="0.2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</row>
    <row r="224" spans="2:21" x14ac:dyDescent="0.2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</row>
    <row r="225" spans="2:21" x14ac:dyDescent="0.2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</row>
    <row r="226" spans="2:21" x14ac:dyDescent="0.2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</row>
    <row r="227" spans="2:21" x14ac:dyDescent="0.2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</row>
    <row r="228" spans="2:21" x14ac:dyDescent="0.2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</row>
    <row r="229" spans="2:21" x14ac:dyDescent="0.2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</row>
    <row r="230" spans="2:21" x14ac:dyDescent="0.2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</row>
    <row r="231" spans="2:21" x14ac:dyDescent="0.2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</row>
    <row r="232" spans="2:21" x14ac:dyDescent="0.2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</row>
    <row r="233" spans="2:21" x14ac:dyDescent="0.2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</row>
    <row r="234" spans="2:21" x14ac:dyDescent="0.2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</row>
    <row r="235" spans="2:21" x14ac:dyDescent="0.2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2:21" x14ac:dyDescent="0.2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2:21" x14ac:dyDescent="0.2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</row>
    <row r="238" spans="2:21" x14ac:dyDescent="0.2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</row>
    <row r="239" spans="2:21" x14ac:dyDescent="0.2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</row>
    <row r="240" spans="2:21" x14ac:dyDescent="0.2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</row>
    <row r="241" spans="2:21" x14ac:dyDescent="0.2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</row>
    <row r="242" spans="2:21" x14ac:dyDescent="0.2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</row>
    <row r="243" spans="2:21" x14ac:dyDescent="0.2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</row>
    <row r="244" spans="2:21" x14ac:dyDescent="0.2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</row>
    <row r="245" spans="2:21" x14ac:dyDescent="0.2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</row>
    <row r="246" spans="2:21" x14ac:dyDescent="0.2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</row>
    <row r="247" spans="2:21" x14ac:dyDescent="0.2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</row>
    <row r="248" spans="2:21" x14ac:dyDescent="0.2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</row>
    <row r="249" spans="2:21" x14ac:dyDescent="0.2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</row>
    <row r="250" spans="2:21" x14ac:dyDescent="0.2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</row>
    <row r="251" spans="2:21" x14ac:dyDescent="0.2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</row>
    <row r="252" spans="2:21" x14ac:dyDescent="0.2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</row>
    <row r="253" spans="2:21" x14ac:dyDescent="0.2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</row>
    <row r="254" spans="2:21" x14ac:dyDescent="0.2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</row>
    <row r="255" spans="2:21" x14ac:dyDescent="0.2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</row>
    <row r="256" spans="2:21" x14ac:dyDescent="0.2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</row>
    <row r="257" spans="2:21" x14ac:dyDescent="0.2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</row>
    <row r="258" spans="2:21" x14ac:dyDescent="0.2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</row>
    <row r="259" spans="2:21" x14ac:dyDescent="0.2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</row>
    <row r="260" spans="2:21" x14ac:dyDescent="0.2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</row>
    <row r="261" spans="2:21" x14ac:dyDescent="0.2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2:21" x14ac:dyDescent="0.2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2:21" x14ac:dyDescent="0.2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</row>
    <row r="264" spans="2:21" x14ac:dyDescent="0.2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</row>
    <row r="265" spans="2:21" x14ac:dyDescent="0.2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</row>
    <row r="266" spans="2:21" x14ac:dyDescent="0.2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</row>
    <row r="267" spans="2:21" x14ac:dyDescent="0.2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</row>
    <row r="268" spans="2:21" x14ac:dyDescent="0.2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</row>
    <row r="269" spans="2:21" x14ac:dyDescent="0.2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</row>
    <row r="270" spans="2:21" x14ac:dyDescent="0.2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</row>
    <row r="271" spans="2:21" x14ac:dyDescent="0.2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</row>
    <row r="272" spans="2:21" x14ac:dyDescent="0.2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</row>
    <row r="273" spans="2:21" x14ac:dyDescent="0.2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</row>
    <row r="274" spans="2:21" x14ac:dyDescent="0.2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</row>
    <row r="275" spans="2:21" x14ac:dyDescent="0.2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</row>
    <row r="276" spans="2:21" x14ac:dyDescent="0.2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</row>
    <row r="277" spans="2:21" x14ac:dyDescent="0.2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</row>
    <row r="278" spans="2:21" x14ac:dyDescent="0.2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</row>
    <row r="279" spans="2:21" x14ac:dyDescent="0.2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</row>
    <row r="280" spans="2:21" x14ac:dyDescent="0.2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</row>
    <row r="281" spans="2:21" x14ac:dyDescent="0.2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</row>
    <row r="282" spans="2:21" x14ac:dyDescent="0.2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</row>
    <row r="283" spans="2:21" x14ac:dyDescent="0.2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</row>
    <row r="284" spans="2:21" x14ac:dyDescent="0.2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</row>
    <row r="285" spans="2:21" x14ac:dyDescent="0.2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</row>
    <row r="286" spans="2:21" x14ac:dyDescent="0.2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</row>
    <row r="287" spans="2:21" x14ac:dyDescent="0.2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2:21" x14ac:dyDescent="0.2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2:21" x14ac:dyDescent="0.2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</row>
    <row r="290" spans="2:21" x14ac:dyDescent="0.2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</row>
    <row r="291" spans="2:21" x14ac:dyDescent="0.2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</row>
    <row r="292" spans="2:21" x14ac:dyDescent="0.2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</row>
    <row r="293" spans="2:21" x14ac:dyDescent="0.2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</row>
    <row r="294" spans="2:21" x14ac:dyDescent="0.2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</row>
    <row r="295" spans="2:21" x14ac:dyDescent="0.2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</row>
    <row r="296" spans="2:21" x14ac:dyDescent="0.2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</row>
    <row r="297" spans="2:21" x14ac:dyDescent="0.2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</row>
    <row r="298" spans="2:21" x14ac:dyDescent="0.2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</row>
    <row r="299" spans="2:21" x14ac:dyDescent="0.2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</row>
    <row r="300" spans="2:21" x14ac:dyDescent="0.2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</row>
    <row r="301" spans="2:21" x14ac:dyDescent="0.2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</row>
    <row r="302" spans="2:21" x14ac:dyDescent="0.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</row>
    <row r="303" spans="2:21" x14ac:dyDescent="0.2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</row>
    <row r="304" spans="2:21" x14ac:dyDescent="0.2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</row>
    <row r="305" spans="2:21" x14ac:dyDescent="0.2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</row>
    <row r="306" spans="2:21" x14ac:dyDescent="0.2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</row>
    <row r="307" spans="2:21" x14ac:dyDescent="0.2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</row>
    <row r="308" spans="2:21" x14ac:dyDescent="0.2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</row>
    <row r="309" spans="2:21" x14ac:dyDescent="0.2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</row>
    <row r="310" spans="2:21" x14ac:dyDescent="0.2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</row>
    <row r="311" spans="2:21" x14ac:dyDescent="0.2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</row>
    <row r="312" spans="2:21" x14ac:dyDescent="0.2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</row>
    <row r="313" spans="2:21" x14ac:dyDescent="0.2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2:21" x14ac:dyDescent="0.2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2:21" x14ac:dyDescent="0.2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</row>
    <row r="316" spans="2:21" x14ac:dyDescent="0.2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</row>
    <row r="317" spans="2:21" x14ac:dyDescent="0.2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</row>
    <row r="318" spans="2:21" x14ac:dyDescent="0.2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</row>
    <row r="319" spans="2:21" x14ac:dyDescent="0.2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</row>
    <row r="320" spans="2:21" x14ac:dyDescent="0.2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</row>
    <row r="321" spans="2:21" x14ac:dyDescent="0.2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</row>
    <row r="322" spans="2:21" x14ac:dyDescent="0.2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</row>
    <row r="323" spans="2:21" x14ac:dyDescent="0.2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</row>
    <row r="324" spans="2:21" x14ac:dyDescent="0.2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</row>
    <row r="325" spans="2:21" x14ac:dyDescent="0.2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</row>
    <row r="326" spans="2:21" x14ac:dyDescent="0.2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</row>
    <row r="327" spans="2:21" x14ac:dyDescent="0.2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</row>
    <row r="328" spans="2:21" x14ac:dyDescent="0.2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</row>
    <row r="329" spans="2:21" x14ac:dyDescent="0.2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</row>
    <row r="330" spans="2:21" x14ac:dyDescent="0.2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</row>
    <row r="331" spans="2:21" x14ac:dyDescent="0.2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</row>
    <row r="332" spans="2:21" x14ac:dyDescent="0.2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</row>
    <row r="333" spans="2:21" x14ac:dyDescent="0.2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</row>
    <row r="334" spans="2:21" x14ac:dyDescent="0.2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</row>
    <row r="335" spans="2:21" x14ac:dyDescent="0.2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</row>
    <row r="336" spans="2:21" x14ac:dyDescent="0.2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</row>
    <row r="337" spans="2:21" x14ac:dyDescent="0.2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</row>
    <row r="338" spans="2:21" x14ac:dyDescent="0.2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</row>
    <row r="339" spans="2:21" x14ac:dyDescent="0.2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2:21" x14ac:dyDescent="0.2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2:21" x14ac:dyDescent="0.2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</row>
    <row r="342" spans="2:21" x14ac:dyDescent="0.2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</row>
    <row r="343" spans="2:21" x14ac:dyDescent="0.2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</row>
    <row r="344" spans="2:21" x14ac:dyDescent="0.2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</row>
    <row r="345" spans="2:21" x14ac:dyDescent="0.2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</row>
    <row r="346" spans="2:21" x14ac:dyDescent="0.2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</row>
    <row r="347" spans="2:21" x14ac:dyDescent="0.2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</row>
    <row r="348" spans="2:21" x14ac:dyDescent="0.2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</row>
    <row r="349" spans="2:21" x14ac:dyDescent="0.2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</row>
    <row r="350" spans="2:21" x14ac:dyDescent="0.2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</row>
    <row r="351" spans="2:21" x14ac:dyDescent="0.2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</row>
    <row r="352" spans="2:21" x14ac:dyDescent="0.2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</row>
    <row r="353" spans="2:21" x14ac:dyDescent="0.2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</row>
    <row r="354" spans="2:21" x14ac:dyDescent="0.2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</row>
    <row r="355" spans="2:21" x14ac:dyDescent="0.2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</row>
    <row r="356" spans="2:21" x14ac:dyDescent="0.2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</row>
    <row r="357" spans="2:21" x14ac:dyDescent="0.2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</row>
    <row r="358" spans="2:21" x14ac:dyDescent="0.2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</row>
    <row r="359" spans="2:21" x14ac:dyDescent="0.2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</row>
    <row r="360" spans="2:21" x14ac:dyDescent="0.2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</row>
    <row r="361" spans="2:21" x14ac:dyDescent="0.2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</row>
    <row r="362" spans="2:21" x14ac:dyDescent="0.2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</row>
    <row r="363" spans="2:21" x14ac:dyDescent="0.2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</row>
    <row r="364" spans="2:21" x14ac:dyDescent="0.2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</row>
    <row r="365" spans="2:21" x14ac:dyDescent="0.2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2:21" x14ac:dyDescent="0.2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2:21" x14ac:dyDescent="0.2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</row>
    <row r="368" spans="2:21" x14ac:dyDescent="0.2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</row>
    <row r="369" spans="2:21" x14ac:dyDescent="0.2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</row>
    <row r="370" spans="2:21" x14ac:dyDescent="0.2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</row>
    <row r="371" spans="2:21" x14ac:dyDescent="0.2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</row>
    <row r="372" spans="2:21" x14ac:dyDescent="0.2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</row>
    <row r="373" spans="2:21" x14ac:dyDescent="0.2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</row>
    <row r="374" spans="2:21" x14ac:dyDescent="0.2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</row>
    <row r="375" spans="2:21" x14ac:dyDescent="0.2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</row>
    <row r="376" spans="2:21" x14ac:dyDescent="0.2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</row>
    <row r="377" spans="2:21" x14ac:dyDescent="0.2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</row>
    <row r="378" spans="2:21" x14ac:dyDescent="0.2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</row>
    <row r="379" spans="2:21" x14ac:dyDescent="0.2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</row>
    <row r="380" spans="2:21" x14ac:dyDescent="0.2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</row>
    <row r="381" spans="2:21" x14ac:dyDescent="0.2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</row>
    <row r="382" spans="2:21" x14ac:dyDescent="0.2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</row>
    <row r="383" spans="2:21" x14ac:dyDescent="0.2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</row>
    <row r="384" spans="2:21" x14ac:dyDescent="0.2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</row>
    <row r="385" spans="2:21" x14ac:dyDescent="0.2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</row>
    <row r="386" spans="2:21" x14ac:dyDescent="0.2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</row>
    <row r="387" spans="2:21" x14ac:dyDescent="0.2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</row>
    <row r="388" spans="2:21" x14ac:dyDescent="0.2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</row>
    <row r="389" spans="2:21" x14ac:dyDescent="0.2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</row>
    <row r="390" spans="2:21" x14ac:dyDescent="0.2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</row>
    <row r="391" spans="2:21" x14ac:dyDescent="0.2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2:21" x14ac:dyDescent="0.2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2:21" x14ac:dyDescent="0.2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</row>
    <row r="394" spans="2:21" x14ac:dyDescent="0.2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</row>
    <row r="395" spans="2:21" x14ac:dyDescent="0.2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</row>
    <row r="396" spans="2:21" x14ac:dyDescent="0.2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</row>
    <row r="397" spans="2:21" x14ac:dyDescent="0.2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</row>
    <row r="398" spans="2:21" x14ac:dyDescent="0.2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</row>
    <row r="399" spans="2:21" x14ac:dyDescent="0.2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</row>
    <row r="400" spans="2:21" x14ac:dyDescent="0.2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</row>
    <row r="401" spans="2:21" x14ac:dyDescent="0.2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</row>
    <row r="402" spans="2:21" x14ac:dyDescent="0.2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</row>
    <row r="403" spans="2:21" x14ac:dyDescent="0.2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</row>
    <row r="404" spans="2:21" x14ac:dyDescent="0.2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</row>
    <row r="405" spans="2:21" x14ac:dyDescent="0.2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</row>
    <row r="406" spans="2:21" x14ac:dyDescent="0.2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</row>
    <row r="407" spans="2:21" x14ac:dyDescent="0.2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</row>
    <row r="408" spans="2:21" x14ac:dyDescent="0.2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</row>
    <row r="409" spans="2:21" x14ac:dyDescent="0.2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</row>
    <row r="410" spans="2:21" x14ac:dyDescent="0.2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</row>
    <row r="411" spans="2:21" x14ac:dyDescent="0.2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</row>
    <row r="412" spans="2:21" x14ac:dyDescent="0.2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</row>
    <row r="413" spans="2:21" x14ac:dyDescent="0.2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</row>
    <row r="414" spans="2:21" x14ac:dyDescent="0.2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</row>
    <row r="415" spans="2:21" x14ac:dyDescent="0.2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</row>
    <row r="416" spans="2:21" x14ac:dyDescent="0.2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</row>
    <row r="417" spans="2:21" x14ac:dyDescent="0.2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2:21" x14ac:dyDescent="0.2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2:21" x14ac:dyDescent="0.2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</row>
    <row r="420" spans="2:21" x14ac:dyDescent="0.2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</row>
    <row r="421" spans="2:21" x14ac:dyDescent="0.2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</row>
    <row r="422" spans="2:21" x14ac:dyDescent="0.2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</row>
    <row r="423" spans="2:21" x14ac:dyDescent="0.2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</row>
    <row r="424" spans="2:21" x14ac:dyDescent="0.2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</row>
    <row r="425" spans="2:21" x14ac:dyDescent="0.2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</row>
    <row r="426" spans="2:21" x14ac:dyDescent="0.2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</row>
    <row r="427" spans="2:21" x14ac:dyDescent="0.2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</row>
    <row r="428" spans="2:21" x14ac:dyDescent="0.2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</row>
    <row r="429" spans="2:21" x14ac:dyDescent="0.2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</row>
    <row r="430" spans="2:21" x14ac:dyDescent="0.2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</row>
    <row r="431" spans="2:21" x14ac:dyDescent="0.2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</row>
    <row r="432" spans="2:21" x14ac:dyDescent="0.2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</row>
    <row r="433" spans="2:21" x14ac:dyDescent="0.2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</row>
    <row r="434" spans="2:21" x14ac:dyDescent="0.2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</row>
    <row r="435" spans="2:21" x14ac:dyDescent="0.2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</row>
    <row r="436" spans="2:21" x14ac:dyDescent="0.2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</row>
    <row r="437" spans="2:21" x14ac:dyDescent="0.2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</row>
    <row r="438" spans="2:21" x14ac:dyDescent="0.2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</row>
    <row r="439" spans="2:21" x14ac:dyDescent="0.2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</row>
    <row r="440" spans="2:21" x14ac:dyDescent="0.2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</row>
    <row r="441" spans="2:21" x14ac:dyDescent="0.2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</row>
    <row r="442" spans="2:21" x14ac:dyDescent="0.2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</row>
    <row r="443" spans="2:21" x14ac:dyDescent="0.2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</row>
    <row r="444" spans="2:21" x14ac:dyDescent="0.2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</row>
    <row r="445" spans="2:21" x14ac:dyDescent="0.2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</row>
    <row r="446" spans="2:21" x14ac:dyDescent="0.2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</row>
    <row r="447" spans="2:21" x14ac:dyDescent="0.2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</row>
    <row r="448" spans="2:21" x14ac:dyDescent="0.2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</row>
    <row r="449" spans="2:21" x14ac:dyDescent="0.2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</row>
    <row r="450" spans="2:21" x14ac:dyDescent="0.2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</row>
    <row r="451" spans="2:21" x14ac:dyDescent="0.2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</row>
    <row r="452" spans="2:21" x14ac:dyDescent="0.2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</row>
    <row r="453" spans="2:21" x14ac:dyDescent="0.2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</row>
    <row r="454" spans="2:21" x14ac:dyDescent="0.2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</row>
    <row r="455" spans="2:21" x14ac:dyDescent="0.2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</row>
    <row r="456" spans="2:21" x14ac:dyDescent="0.2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</row>
    <row r="457" spans="2:21" x14ac:dyDescent="0.2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</row>
    <row r="458" spans="2:21" x14ac:dyDescent="0.2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</row>
    <row r="459" spans="2:21" x14ac:dyDescent="0.2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</row>
    <row r="460" spans="2:21" x14ac:dyDescent="0.2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</row>
    <row r="461" spans="2:21" x14ac:dyDescent="0.2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</row>
    <row r="462" spans="2:21" x14ac:dyDescent="0.2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</row>
    <row r="463" spans="2:21" x14ac:dyDescent="0.2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</row>
    <row r="464" spans="2:21" x14ac:dyDescent="0.2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</row>
    <row r="465" spans="2:21" x14ac:dyDescent="0.2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</row>
    <row r="466" spans="2:21" x14ac:dyDescent="0.2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</row>
    <row r="467" spans="2:21" x14ac:dyDescent="0.2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</row>
    <row r="468" spans="2:21" x14ac:dyDescent="0.2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</row>
    <row r="469" spans="2:21" x14ac:dyDescent="0.2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</row>
    <row r="470" spans="2:21" x14ac:dyDescent="0.2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</row>
    <row r="471" spans="2:21" x14ac:dyDescent="0.2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</row>
    <row r="472" spans="2:21" x14ac:dyDescent="0.2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</row>
    <row r="473" spans="2:21" x14ac:dyDescent="0.2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</row>
    <row r="474" spans="2:21" x14ac:dyDescent="0.2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</row>
    <row r="475" spans="2:21" x14ac:dyDescent="0.2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</row>
    <row r="476" spans="2:21" x14ac:dyDescent="0.2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</row>
    <row r="477" spans="2:21" x14ac:dyDescent="0.2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</row>
    <row r="478" spans="2:21" x14ac:dyDescent="0.2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</row>
    <row r="479" spans="2:21" x14ac:dyDescent="0.2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</row>
    <row r="480" spans="2:21" x14ac:dyDescent="0.2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</row>
    <row r="481" spans="2:21" x14ac:dyDescent="0.2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</row>
    <row r="482" spans="2:21" x14ac:dyDescent="0.2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</row>
    <row r="483" spans="2:21" x14ac:dyDescent="0.2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</row>
    <row r="484" spans="2:21" x14ac:dyDescent="0.2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</row>
    <row r="485" spans="2:21" x14ac:dyDescent="0.2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</row>
    <row r="486" spans="2:21" x14ac:dyDescent="0.2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</row>
    <row r="487" spans="2:21" x14ac:dyDescent="0.2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</row>
    <row r="488" spans="2:21" x14ac:dyDescent="0.2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</row>
    <row r="489" spans="2:21" x14ac:dyDescent="0.2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</row>
    <row r="490" spans="2:21" x14ac:dyDescent="0.2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</row>
    <row r="491" spans="2:21" x14ac:dyDescent="0.2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</row>
    <row r="492" spans="2:21" x14ac:dyDescent="0.2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</row>
    <row r="493" spans="2:21" x14ac:dyDescent="0.2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</row>
    <row r="494" spans="2:21" x14ac:dyDescent="0.2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</row>
    <row r="495" spans="2:21" x14ac:dyDescent="0.2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</row>
    <row r="496" spans="2:21" x14ac:dyDescent="0.2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</row>
    <row r="497" spans="2:21" x14ac:dyDescent="0.2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</row>
    <row r="498" spans="2:21" x14ac:dyDescent="0.2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</row>
    <row r="499" spans="2:21" x14ac:dyDescent="0.2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</row>
    <row r="500" spans="2:21" x14ac:dyDescent="0.2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</row>
    <row r="501" spans="2:21" x14ac:dyDescent="0.2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</row>
    <row r="502" spans="2:21" x14ac:dyDescent="0.2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</row>
    <row r="503" spans="2:21" x14ac:dyDescent="0.2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</row>
    <row r="504" spans="2:21" x14ac:dyDescent="0.2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</row>
    <row r="505" spans="2:21" x14ac:dyDescent="0.2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</row>
    <row r="506" spans="2:21" x14ac:dyDescent="0.2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</row>
    <row r="507" spans="2:21" x14ac:dyDescent="0.2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</row>
    <row r="508" spans="2:21" x14ac:dyDescent="0.2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</row>
    <row r="509" spans="2:21" x14ac:dyDescent="0.2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</row>
    <row r="510" spans="2:21" x14ac:dyDescent="0.2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</row>
    <row r="511" spans="2:21" x14ac:dyDescent="0.2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</row>
    <row r="512" spans="2:21" x14ac:dyDescent="0.2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</row>
    <row r="513" spans="2:21" x14ac:dyDescent="0.2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</row>
    <row r="514" spans="2:21" x14ac:dyDescent="0.2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</row>
    <row r="515" spans="2:21" x14ac:dyDescent="0.2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</row>
    <row r="516" spans="2:21" x14ac:dyDescent="0.2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</row>
    <row r="517" spans="2:21" x14ac:dyDescent="0.2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</row>
    <row r="518" spans="2:21" x14ac:dyDescent="0.2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</row>
    <row r="519" spans="2:21" x14ac:dyDescent="0.2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</row>
    <row r="520" spans="2:21" x14ac:dyDescent="0.2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</row>
    <row r="521" spans="2:21" x14ac:dyDescent="0.2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</row>
    <row r="522" spans="2:21" x14ac:dyDescent="0.2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</row>
    <row r="523" spans="2:21" x14ac:dyDescent="0.2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</row>
    <row r="524" spans="2:21" x14ac:dyDescent="0.2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</row>
    <row r="525" spans="2:21" x14ac:dyDescent="0.2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</row>
    <row r="526" spans="2:21" x14ac:dyDescent="0.2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</row>
    <row r="527" spans="2:21" x14ac:dyDescent="0.2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</row>
    <row r="528" spans="2:21" x14ac:dyDescent="0.2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</row>
    <row r="529" spans="2:21" x14ac:dyDescent="0.2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</row>
    <row r="530" spans="2:21" x14ac:dyDescent="0.2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</row>
    <row r="531" spans="2:21" x14ac:dyDescent="0.2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</row>
    <row r="532" spans="2:21" x14ac:dyDescent="0.2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</row>
    <row r="533" spans="2:21" x14ac:dyDescent="0.2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</row>
    <row r="534" spans="2:21" x14ac:dyDescent="0.2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</row>
    <row r="535" spans="2:21" x14ac:dyDescent="0.2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</row>
    <row r="536" spans="2:21" x14ac:dyDescent="0.2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</row>
    <row r="537" spans="2:21" x14ac:dyDescent="0.2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</row>
    <row r="538" spans="2:21" x14ac:dyDescent="0.2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</row>
    <row r="539" spans="2:21" x14ac:dyDescent="0.2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</row>
    <row r="540" spans="2:21" x14ac:dyDescent="0.2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</row>
    <row r="541" spans="2:21" x14ac:dyDescent="0.2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</row>
    <row r="542" spans="2:21" x14ac:dyDescent="0.2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</row>
    <row r="543" spans="2:21" x14ac:dyDescent="0.2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</row>
    <row r="544" spans="2:21" x14ac:dyDescent="0.2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</row>
    <row r="545" spans="2:21" x14ac:dyDescent="0.2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</row>
    <row r="546" spans="2:21" x14ac:dyDescent="0.2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</row>
    <row r="547" spans="2:21" x14ac:dyDescent="0.2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</row>
    <row r="548" spans="2:21" x14ac:dyDescent="0.2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</row>
    <row r="549" spans="2:21" x14ac:dyDescent="0.2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</row>
    <row r="550" spans="2:21" x14ac:dyDescent="0.2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</row>
    <row r="551" spans="2:21" x14ac:dyDescent="0.2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</row>
    <row r="552" spans="2:21" x14ac:dyDescent="0.2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</row>
    <row r="553" spans="2:21" x14ac:dyDescent="0.2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</row>
    <row r="554" spans="2:21" x14ac:dyDescent="0.2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</row>
    <row r="555" spans="2:21" x14ac:dyDescent="0.2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</row>
    <row r="556" spans="2:21" x14ac:dyDescent="0.2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</row>
    <row r="557" spans="2:21" x14ac:dyDescent="0.2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</row>
    <row r="558" spans="2:21" x14ac:dyDescent="0.2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</row>
    <row r="559" spans="2:21" x14ac:dyDescent="0.2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</row>
    <row r="560" spans="2:21" x14ac:dyDescent="0.2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</row>
    <row r="561" spans="2:21" x14ac:dyDescent="0.2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</row>
    <row r="562" spans="2:21" x14ac:dyDescent="0.2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</row>
    <row r="563" spans="2:21" x14ac:dyDescent="0.2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</row>
    <row r="564" spans="2:21" x14ac:dyDescent="0.2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</row>
    <row r="565" spans="2:21" x14ac:dyDescent="0.2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</row>
    <row r="566" spans="2:21" x14ac:dyDescent="0.2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</row>
    <row r="567" spans="2:21" x14ac:dyDescent="0.2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</row>
    <row r="568" spans="2:21" x14ac:dyDescent="0.2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</row>
    <row r="569" spans="2:21" x14ac:dyDescent="0.2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</row>
    <row r="570" spans="2:21" x14ac:dyDescent="0.2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</row>
    <row r="571" spans="2:21" x14ac:dyDescent="0.2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</row>
    <row r="572" spans="2:21" x14ac:dyDescent="0.2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</row>
    <row r="573" spans="2:21" x14ac:dyDescent="0.2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</row>
    <row r="574" spans="2:21" x14ac:dyDescent="0.2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</row>
    <row r="575" spans="2:21" x14ac:dyDescent="0.2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</row>
    <row r="576" spans="2:21" x14ac:dyDescent="0.2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</row>
    <row r="577" spans="2:21" x14ac:dyDescent="0.2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</row>
    <row r="578" spans="2:21" x14ac:dyDescent="0.2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</row>
    <row r="579" spans="2:21" x14ac:dyDescent="0.2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</row>
    <row r="580" spans="2:21" x14ac:dyDescent="0.2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</row>
    <row r="581" spans="2:21" x14ac:dyDescent="0.2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</row>
    <row r="582" spans="2:21" x14ac:dyDescent="0.2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</row>
    <row r="583" spans="2:21" x14ac:dyDescent="0.2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</row>
    <row r="584" spans="2:21" x14ac:dyDescent="0.2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</row>
    <row r="585" spans="2:21" x14ac:dyDescent="0.2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</row>
    <row r="586" spans="2:21" x14ac:dyDescent="0.2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</row>
    <row r="587" spans="2:21" x14ac:dyDescent="0.2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</row>
    <row r="588" spans="2:21" x14ac:dyDescent="0.2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</row>
    <row r="589" spans="2:21" x14ac:dyDescent="0.2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</row>
    <row r="590" spans="2:21" x14ac:dyDescent="0.2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</row>
    <row r="591" spans="2:21" x14ac:dyDescent="0.2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</row>
    <row r="592" spans="2:21" x14ac:dyDescent="0.2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</row>
    <row r="593" spans="2:21" x14ac:dyDescent="0.2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</row>
    <row r="594" spans="2:21" x14ac:dyDescent="0.2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</row>
    <row r="595" spans="2:21" x14ac:dyDescent="0.2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</row>
    <row r="596" spans="2:21" x14ac:dyDescent="0.2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</row>
    <row r="597" spans="2:21" x14ac:dyDescent="0.2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</row>
    <row r="598" spans="2:21" x14ac:dyDescent="0.2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</row>
    <row r="599" spans="2:21" x14ac:dyDescent="0.2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</row>
    <row r="600" spans="2:21" x14ac:dyDescent="0.2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</row>
    <row r="601" spans="2:21" x14ac:dyDescent="0.2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</row>
    <row r="602" spans="2:21" x14ac:dyDescent="0.2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</row>
    <row r="603" spans="2:21" x14ac:dyDescent="0.2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</row>
    <row r="604" spans="2:21" x14ac:dyDescent="0.2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</row>
    <row r="605" spans="2:21" x14ac:dyDescent="0.2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</row>
    <row r="606" spans="2:21" x14ac:dyDescent="0.2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</row>
    <row r="607" spans="2:21" x14ac:dyDescent="0.2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</row>
    <row r="608" spans="2:21" x14ac:dyDescent="0.2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</row>
    <row r="609" spans="2:21" x14ac:dyDescent="0.2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</row>
    <row r="610" spans="2:21" x14ac:dyDescent="0.2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</row>
    <row r="611" spans="2:21" x14ac:dyDescent="0.2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</row>
    <row r="612" spans="2:21" x14ac:dyDescent="0.2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</row>
    <row r="613" spans="2:21" x14ac:dyDescent="0.2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</row>
    <row r="614" spans="2:21" x14ac:dyDescent="0.2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</row>
    <row r="615" spans="2:21" x14ac:dyDescent="0.2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</row>
    <row r="616" spans="2:21" x14ac:dyDescent="0.2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</row>
    <row r="617" spans="2:21" x14ac:dyDescent="0.2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</row>
    <row r="618" spans="2:21" x14ac:dyDescent="0.2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</row>
    <row r="619" spans="2:21" x14ac:dyDescent="0.2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</row>
    <row r="620" spans="2:21" x14ac:dyDescent="0.2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</row>
    <row r="621" spans="2:21" x14ac:dyDescent="0.2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</row>
    <row r="622" spans="2:21" x14ac:dyDescent="0.2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</row>
    <row r="623" spans="2:21" x14ac:dyDescent="0.2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</row>
    <row r="624" spans="2:21" x14ac:dyDescent="0.2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</row>
    <row r="625" spans="2:21" x14ac:dyDescent="0.2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</row>
    <row r="626" spans="2:21" x14ac:dyDescent="0.2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</row>
    <row r="627" spans="2:21" x14ac:dyDescent="0.2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</row>
    <row r="628" spans="2:21" x14ac:dyDescent="0.2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</row>
    <row r="629" spans="2:21" x14ac:dyDescent="0.2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</row>
    <row r="630" spans="2:21" x14ac:dyDescent="0.2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</row>
    <row r="631" spans="2:21" x14ac:dyDescent="0.2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</row>
    <row r="632" spans="2:21" x14ac:dyDescent="0.2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</row>
    <row r="633" spans="2:21" x14ac:dyDescent="0.2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</row>
    <row r="634" spans="2:21" x14ac:dyDescent="0.2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</row>
    <row r="635" spans="2:21" x14ac:dyDescent="0.2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</row>
    <row r="636" spans="2:21" x14ac:dyDescent="0.2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</row>
    <row r="637" spans="2:21" x14ac:dyDescent="0.2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</row>
    <row r="638" spans="2:21" x14ac:dyDescent="0.2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</row>
    <row r="639" spans="2:21" x14ac:dyDescent="0.2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</row>
    <row r="640" spans="2:21" x14ac:dyDescent="0.2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</row>
    <row r="641" spans="2:21" x14ac:dyDescent="0.2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</row>
    <row r="642" spans="2:21" x14ac:dyDescent="0.2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</row>
    <row r="643" spans="2:21" x14ac:dyDescent="0.2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</row>
    <row r="644" spans="2:21" x14ac:dyDescent="0.2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</row>
    <row r="645" spans="2:21" x14ac:dyDescent="0.2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</row>
    <row r="646" spans="2:21" x14ac:dyDescent="0.2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</row>
    <row r="647" spans="2:21" x14ac:dyDescent="0.2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</row>
    <row r="648" spans="2:21" x14ac:dyDescent="0.2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</row>
    <row r="649" spans="2:21" x14ac:dyDescent="0.2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</row>
    <row r="650" spans="2:21" x14ac:dyDescent="0.2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</row>
    <row r="651" spans="2:21" x14ac:dyDescent="0.2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</row>
    <row r="652" spans="2:21" x14ac:dyDescent="0.2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</row>
    <row r="653" spans="2:21" x14ac:dyDescent="0.2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</row>
    <row r="654" spans="2:21" x14ac:dyDescent="0.2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</row>
    <row r="655" spans="2:21" x14ac:dyDescent="0.2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</row>
    <row r="656" spans="2:21" x14ac:dyDescent="0.2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</row>
    <row r="657" spans="2:21" x14ac:dyDescent="0.2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</row>
    <row r="658" spans="2:21" x14ac:dyDescent="0.2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</row>
    <row r="659" spans="2:21" x14ac:dyDescent="0.2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</row>
    <row r="660" spans="2:21" x14ac:dyDescent="0.2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</row>
    <row r="661" spans="2:21" x14ac:dyDescent="0.2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</row>
    <row r="662" spans="2:21" x14ac:dyDescent="0.2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</row>
    <row r="663" spans="2:21" x14ac:dyDescent="0.2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</row>
    <row r="664" spans="2:21" x14ac:dyDescent="0.2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</row>
    <row r="665" spans="2:21" x14ac:dyDescent="0.2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</row>
    <row r="666" spans="2:21" x14ac:dyDescent="0.2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</row>
    <row r="667" spans="2:21" x14ac:dyDescent="0.2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</row>
    <row r="668" spans="2:21" x14ac:dyDescent="0.2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</row>
    <row r="669" spans="2:21" x14ac:dyDescent="0.2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</row>
    <row r="670" spans="2:21" x14ac:dyDescent="0.2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</row>
    <row r="671" spans="2:21" x14ac:dyDescent="0.2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</row>
    <row r="672" spans="2:21" x14ac:dyDescent="0.2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</row>
    <row r="673" spans="2:21" x14ac:dyDescent="0.2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</row>
    <row r="674" spans="2:21" x14ac:dyDescent="0.2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</row>
    <row r="675" spans="2:21" x14ac:dyDescent="0.2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</row>
    <row r="676" spans="2:21" x14ac:dyDescent="0.2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</row>
    <row r="677" spans="2:21" x14ac:dyDescent="0.2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</row>
    <row r="678" spans="2:21" x14ac:dyDescent="0.2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</row>
    <row r="679" spans="2:21" x14ac:dyDescent="0.2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</row>
    <row r="680" spans="2:21" x14ac:dyDescent="0.2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</row>
    <row r="681" spans="2:21" x14ac:dyDescent="0.2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</row>
    <row r="682" spans="2:21" x14ac:dyDescent="0.2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</row>
    <row r="683" spans="2:21" x14ac:dyDescent="0.2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</row>
    <row r="684" spans="2:21" x14ac:dyDescent="0.2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</row>
    <row r="685" spans="2:21" x14ac:dyDescent="0.2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</row>
    <row r="686" spans="2:21" x14ac:dyDescent="0.2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</row>
    <row r="687" spans="2:21" x14ac:dyDescent="0.2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</row>
    <row r="688" spans="2:21" x14ac:dyDescent="0.2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</row>
    <row r="689" spans="2:21" x14ac:dyDescent="0.2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</row>
    <row r="690" spans="2:21" x14ac:dyDescent="0.2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</row>
    <row r="691" spans="2:21" x14ac:dyDescent="0.2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</row>
    <row r="692" spans="2:21" x14ac:dyDescent="0.2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</row>
    <row r="693" spans="2:21" x14ac:dyDescent="0.2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</row>
    <row r="694" spans="2:21" x14ac:dyDescent="0.2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</row>
    <row r="695" spans="2:21" x14ac:dyDescent="0.2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</row>
    <row r="696" spans="2:21" x14ac:dyDescent="0.2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</row>
    <row r="697" spans="2:21" x14ac:dyDescent="0.2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</row>
    <row r="698" spans="2:21" x14ac:dyDescent="0.2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</row>
    <row r="699" spans="2:21" x14ac:dyDescent="0.2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</row>
    <row r="700" spans="2:21" x14ac:dyDescent="0.2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</row>
    <row r="701" spans="2:21" x14ac:dyDescent="0.2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</row>
    <row r="702" spans="2:21" x14ac:dyDescent="0.2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</row>
    <row r="703" spans="2:21" x14ac:dyDescent="0.2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</row>
    <row r="704" spans="2:21" x14ac:dyDescent="0.2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</row>
    <row r="705" spans="2:21" x14ac:dyDescent="0.2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</row>
    <row r="706" spans="2:21" x14ac:dyDescent="0.2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</row>
    <row r="707" spans="2:21" x14ac:dyDescent="0.2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</row>
    <row r="708" spans="2:21" x14ac:dyDescent="0.2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</row>
    <row r="709" spans="2:21" x14ac:dyDescent="0.2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</row>
    <row r="710" spans="2:21" x14ac:dyDescent="0.2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</row>
    <row r="711" spans="2:21" x14ac:dyDescent="0.2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</row>
    <row r="712" spans="2:21" x14ac:dyDescent="0.2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</row>
    <row r="713" spans="2:21" x14ac:dyDescent="0.2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</row>
    <row r="714" spans="2:21" x14ac:dyDescent="0.2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</row>
    <row r="715" spans="2:21" x14ac:dyDescent="0.2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</row>
    <row r="716" spans="2:21" x14ac:dyDescent="0.2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</row>
    <row r="717" spans="2:21" x14ac:dyDescent="0.2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</row>
    <row r="718" spans="2:21" x14ac:dyDescent="0.2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</row>
    <row r="719" spans="2:21" x14ac:dyDescent="0.2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</row>
    <row r="720" spans="2:21" x14ac:dyDescent="0.2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</row>
    <row r="721" spans="2:21" x14ac:dyDescent="0.2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</row>
    <row r="722" spans="2:21" x14ac:dyDescent="0.2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</row>
    <row r="723" spans="2:21" x14ac:dyDescent="0.2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</row>
    <row r="724" spans="2:21" x14ac:dyDescent="0.2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</row>
    <row r="725" spans="2:21" x14ac:dyDescent="0.2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</row>
    <row r="726" spans="2:21" x14ac:dyDescent="0.2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</row>
    <row r="727" spans="2:21" x14ac:dyDescent="0.2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</row>
    <row r="728" spans="2:21" x14ac:dyDescent="0.2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</row>
    <row r="729" spans="2:21" x14ac:dyDescent="0.2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</row>
    <row r="730" spans="2:21" x14ac:dyDescent="0.2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</row>
    <row r="731" spans="2:21" x14ac:dyDescent="0.2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</row>
    <row r="732" spans="2:21" x14ac:dyDescent="0.2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</row>
    <row r="733" spans="2:21" x14ac:dyDescent="0.2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</row>
    <row r="734" spans="2:21" x14ac:dyDescent="0.2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</row>
    <row r="735" spans="2:21" x14ac:dyDescent="0.2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</row>
    <row r="736" spans="2:21" x14ac:dyDescent="0.2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</row>
    <row r="737" spans="2:21" x14ac:dyDescent="0.2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</row>
    <row r="738" spans="2:21" x14ac:dyDescent="0.2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</row>
    <row r="739" spans="2:21" x14ac:dyDescent="0.2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</row>
    <row r="740" spans="2:21" x14ac:dyDescent="0.2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</row>
    <row r="741" spans="2:21" x14ac:dyDescent="0.2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</row>
    <row r="742" spans="2:21" x14ac:dyDescent="0.2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</row>
    <row r="743" spans="2:21" x14ac:dyDescent="0.2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</row>
    <row r="744" spans="2:21" x14ac:dyDescent="0.2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</row>
    <row r="745" spans="2:21" x14ac:dyDescent="0.2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</row>
    <row r="746" spans="2:21" x14ac:dyDescent="0.2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</row>
    <row r="747" spans="2:21" x14ac:dyDescent="0.2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</row>
    <row r="748" spans="2:21" x14ac:dyDescent="0.2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</row>
    <row r="749" spans="2:21" x14ac:dyDescent="0.2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</row>
    <row r="750" spans="2:21" x14ac:dyDescent="0.2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</row>
    <row r="751" spans="2:21" x14ac:dyDescent="0.2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</row>
    <row r="752" spans="2:21" x14ac:dyDescent="0.2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</row>
    <row r="753" spans="2:21" x14ac:dyDescent="0.2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</row>
    <row r="754" spans="2:21" x14ac:dyDescent="0.2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</row>
    <row r="755" spans="2:21" x14ac:dyDescent="0.2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</row>
    <row r="756" spans="2:21" x14ac:dyDescent="0.2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</row>
    <row r="757" spans="2:21" x14ac:dyDescent="0.2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</row>
    <row r="758" spans="2:21" x14ac:dyDescent="0.2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</row>
    <row r="759" spans="2:21" x14ac:dyDescent="0.2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</row>
    <row r="760" spans="2:21" x14ac:dyDescent="0.2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</row>
    <row r="761" spans="2:21" x14ac:dyDescent="0.2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</row>
    <row r="762" spans="2:21" x14ac:dyDescent="0.2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</row>
    <row r="763" spans="2:21" x14ac:dyDescent="0.2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</row>
    <row r="764" spans="2:21" x14ac:dyDescent="0.2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</row>
    <row r="765" spans="2:21" x14ac:dyDescent="0.2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</row>
    <row r="766" spans="2:21" x14ac:dyDescent="0.2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</row>
    <row r="767" spans="2:21" x14ac:dyDescent="0.2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</row>
    <row r="768" spans="2:21" x14ac:dyDescent="0.2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</row>
    <row r="769" spans="2:21" x14ac:dyDescent="0.2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</row>
    <row r="770" spans="2:21" x14ac:dyDescent="0.2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</row>
    <row r="771" spans="2:21" x14ac:dyDescent="0.2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</row>
    <row r="772" spans="2:21" x14ac:dyDescent="0.2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</row>
    <row r="773" spans="2:21" x14ac:dyDescent="0.2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</row>
    <row r="774" spans="2:21" x14ac:dyDescent="0.2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</row>
    <row r="775" spans="2:21" x14ac:dyDescent="0.2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</row>
    <row r="776" spans="2:21" x14ac:dyDescent="0.2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</row>
    <row r="777" spans="2:21" x14ac:dyDescent="0.2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</row>
    <row r="778" spans="2:21" x14ac:dyDescent="0.2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</row>
    <row r="779" spans="2:21" x14ac:dyDescent="0.2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</row>
    <row r="780" spans="2:21" x14ac:dyDescent="0.2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</row>
    <row r="781" spans="2:21" x14ac:dyDescent="0.2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</row>
    <row r="782" spans="2:21" x14ac:dyDescent="0.2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</row>
    <row r="783" spans="2:21" x14ac:dyDescent="0.2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</row>
    <row r="784" spans="2:21" x14ac:dyDescent="0.2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</row>
    <row r="785" spans="2:21" x14ac:dyDescent="0.2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</row>
    <row r="786" spans="2:21" x14ac:dyDescent="0.2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</row>
    <row r="787" spans="2:21" x14ac:dyDescent="0.2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</row>
    <row r="788" spans="2:21" x14ac:dyDescent="0.2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</row>
    <row r="789" spans="2:21" x14ac:dyDescent="0.2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</row>
    <row r="790" spans="2:21" x14ac:dyDescent="0.2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</row>
    <row r="791" spans="2:21" x14ac:dyDescent="0.2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</row>
    <row r="792" spans="2:21" x14ac:dyDescent="0.2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</row>
    <row r="793" spans="2:21" x14ac:dyDescent="0.2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</row>
    <row r="794" spans="2:21" x14ac:dyDescent="0.2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</row>
    <row r="795" spans="2:21" x14ac:dyDescent="0.2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</row>
    <row r="796" spans="2:21" x14ac:dyDescent="0.2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</row>
    <row r="797" spans="2:21" x14ac:dyDescent="0.2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</row>
    <row r="798" spans="2:21" x14ac:dyDescent="0.2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</row>
    <row r="799" spans="2:21" x14ac:dyDescent="0.2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</row>
    <row r="800" spans="2:21" x14ac:dyDescent="0.2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</row>
    <row r="801" spans="2:21" x14ac:dyDescent="0.2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</row>
    <row r="802" spans="2:21" x14ac:dyDescent="0.2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</row>
    <row r="803" spans="2:21" x14ac:dyDescent="0.2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</row>
    <row r="804" spans="2:21" x14ac:dyDescent="0.2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</row>
    <row r="805" spans="2:21" x14ac:dyDescent="0.2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</row>
    <row r="806" spans="2:21" x14ac:dyDescent="0.2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</row>
    <row r="807" spans="2:21" x14ac:dyDescent="0.2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</row>
    <row r="808" spans="2:21" x14ac:dyDescent="0.2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</row>
    <row r="809" spans="2:21" x14ac:dyDescent="0.2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</row>
    <row r="810" spans="2:21" x14ac:dyDescent="0.2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</row>
    <row r="811" spans="2:21" x14ac:dyDescent="0.2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</row>
    <row r="812" spans="2:21" x14ac:dyDescent="0.2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</row>
    <row r="813" spans="2:21" x14ac:dyDescent="0.2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</row>
    <row r="814" spans="2:21" x14ac:dyDescent="0.2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</row>
    <row r="815" spans="2:21" x14ac:dyDescent="0.2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</row>
    <row r="816" spans="2:21" x14ac:dyDescent="0.2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</row>
    <row r="817" spans="2:21" x14ac:dyDescent="0.2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</row>
    <row r="818" spans="2:21" x14ac:dyDescent="0.2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</row>
    <row r="819" spans="2:21" x14ac:dyDescent="0.2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</row>
    <row r="820" spans="2:21" x14ac:dyDescent="0.2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</row>
    <row r="821" spans="2:21" x14ac:dyDescent="0.2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</row>
    <row r="822" spans="2:21" x14ac:dyDescent="0.2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</row>
    <row r="823" spans="2:21" x14ac:dyDescent="0.2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</row>
    <row r="824" spans="2:21" x14ac:dyDescent="0.2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</row>
    <row r="825" spans="2:21" x14ac:dyDescent="0.2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</row>
    <row r="826" spans="2:21" x14ac:dyDescent="0.2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</row>
    <row r="827" spans="2:21" x14ac:dyDescent="0.2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</row>
    <row r="828" spans="2:21" x14ac:dyDescent="0.2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</row>
    <row r="829" spans="2:21" x14ac:dyDescent="0.2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</row>
    <row r="830" spans="2:21" x14ac:dyDescent="0.2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</row>
    <row r="831" spans="2:21" x14ac:dyDescent="0.2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</row>
    <row r="832" spans="2:21" x14ac:dyDescent="0.2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</row>
    <row r="833" spans="2:21" x14ac:dyDescent="0.2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</row>
    <row r="834" spans="2:21" x14ac:dyDescent="0.2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</row>
    <row r="835" spans="2:21" x14ac:dyDescent="0.2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</row>
    <row r="836" spans="2:21" x14ac:dyDescent="0.2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</row>
    <row r="837" spans="2:21" x14ac:dyDescent="0.2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</row>
    <row r="838" spans="2:21" x14ac:dyDescent="0.2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</row>
    <row r="839" spans="2:21" x14ac:dyDescent="0.2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</row>
    <row r="840" spans="2:21" x14ac:dyDescent="0.2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</row>
    <row r="841" spans="2:21" x14ac:dyDescent="0.2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</row>
    <row r="842" spans="2:21" x14ac:dyDescent="0.2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</row>
    <row r="843" spans="2:21" x14ac:dyDescent="0.2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</row>
    <row r="844" spans="2:21" x14ac:dyDescent="0.2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</row>
    <row r="845" spans="2:21" x14ac:dyDescent="0.2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</row>
    <row r="846" spans="2:21" x14ac:dyDescent="0.2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</row>
    <row r="847" spans="2:21" x14ac:dyDescent="0.2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</row>
    <row r="848" spans="2:21" x14ac:dyDescent="0.2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</row>
    <row r="849" spans="2:21" x14ac:dyDescent="0.2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</row>
    <row r="850" spans="2:21" x14ac:dyDescent="0.2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</row>
    <row r="851" spans="2:21" x14ac:dyDescent="0.2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</row>
    <row r="852" spans="2:21" x14ac:dyDescent="0.2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</row>
    <row r="853" spans="2:21" x14ac:dyDescent="0.2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</row>
    <row r="854" spans="2:21" x14ac:dyDescent="0.2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</row>
    <row r="855" spans="2:21" x14ac:dyDescent="0.2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</row>
    <row r="856" spans="2:21" x14ac:dyDescent="0.2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</row>
    <row r="857" spans="2:21" x14ac:dyDescent="0.2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</row>
    <row r="858" spans="2:21" x14ac:dyDescent="0.2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</row>
    <row r="859" spans="2:21" x14ac:dyDescent="0.2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</row>
    <row r="860" spans="2:21" x14ac:dyDescent="0.2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</row>
    <row r="861" spans="2:21" x14ac:dyDescent="0.2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</row>
    <row r="862" spans="2:21" x14ac:dyDescent="0.2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</row>
    <row r="863" spans="2:21" x14ac:dyDescent="0.2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</row>
    <row r="864" spans="2:21" x14ac:dyDescent="0.2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</row>
    <row r="865" spans="2:21" x14ac:dyDescent="0.2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</row>
    <row r="866" spans="2:21" x14ac:dyDescent="0.2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</row>
    <row r="867" spans="2:21" x14ac:dyDescent="0.2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</row>
    <row r="868" spans="2:21" x14ac:dyDescent="0.2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</row>
    <row r="869" spans="2:21" x14ac:dyDescent="0.2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</row>
    <row r="870" spans="2:21" x14ac:dyDescent="0.2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</row>
    <row r="871" spans="2:21" x14ac:dyDescent="0.2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</row>
    <row r="872" spans="2:21" x14ac:dyDescent="0.2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</row>
    <row r="873" spans="2:21" x14ac:dyDescent="0.2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</row>
    <row r="874" spans="2:21" x14ac:dyDescent="0.2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</row>
    <row r="875" spans="2:21" x14ac:dyDescent="0.2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</row>
    <row r="876" spans="2:21" x14ac:dyDescent="0.2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</row>
    <row r="877" spans="2:21" x14ac:dyDescent="0.2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</row>
    <row r="878" spans="2:21" x14ac:dyDescent="0.2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</row>
    <row r="879" spans="2:21" x14ac:dyDescent="0.2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</row>
    <row r="880" spans="2:21" x14ac:dyDescent="0.2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</row>
    <row r="881" spans="2:21" x14ac:dyDescent="0.2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</row>
    <row r="882" spans="2:21" x14ac:dyDescent="0.2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</row>
    <row r="883" spans="2:21" x14ac:dyDescent="0.2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</row>
    <row r="884" spans="2:21" x14ac:dyDescent="0.2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</row>
    <row r="885" spans="2:21" x14ac:dyDescent="0.2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</row>
    <row r="886" spans="2:21" x14ac:dyDescent="0.2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</row>
    <row r="887" spans="2:21" x14ac:dyDescent="0.2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</row>
    <row r="888" spans="2:21" x14ac:dyDescent="0.2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</row>
    <row r="889" spans="2:21" x14ac:dyDescent="0.2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</row>
    <row r="890" spans="2:21" x14ac:dyDescent="0.2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</row>
    <row r="891" spans="2:21" x14ac:dyDescent="0.2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</row>
    <row r="892" spans="2:21" x14ac:dyDescent="0.2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</row>
    <row r="893" spans="2:21" x14ac:dyDescent="0.2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</row>
    <row r="894" spans="2:21" x14ac:dyDescent="0.2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</row>
    <row r="895" spans="2:21" x14ac:dyDescent="0.2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</row>
    <row r="896" spans="2:21" x14ac:dyDescent="0.2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</row>
    <row r="897" spans="2:21" x14ac:dyDescent="0.2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</row>
    <row r="898" spans="2:21" x14ac:dyDescent="0.2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</row>
    <row r="899" spans="2:21" x14ac:dyDescent="0.2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</row>
    <row r="900" spans="2:21" x14ac:dyDescent="0.2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</row>
    <row r="901" spans="2:21" x14ac:dyDescent="0.2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</row>
    <row r="902" spans="2:21" x14ac:dyDescent="0.2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</row>
    <row r="903" spans="2:21" x14ac:dyDescent="0.2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</row>
    <row r="904" spans="2:21" x14ac:dyDescent="0.2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</row>
    <row r="905" spans="2:21" x14ac:dyDescent="0.2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</row>
    <row r="906" spans="2:21" x14ac:dyDescent="0.2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</row>
    <row r="907" spans="2:21" x14ac:dyDescent="0.2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</row>
    <row r="908" spans="2:21" x14ac:dyDescent="0.2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</row>
    <row r="909" spans="2:21" x14ac:dyDescent="0.2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</row>
    <row r="910" spans="2:21" x14ac:dyDescent="0.2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</row>
    <row r="911" spans="2:21" x14ac:dyDescent="0.2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</row>
    <row r="912" spans="2:21" x14ac:dyDescent="0.2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</row>
    <row r="913" spans="2:21" x14ac:dyDescent="0.2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</row>
    <row r="914" spans="2:21" x14ac:dyDescent="0.2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</row>
    <row r="915" spans="2:21" x14ac:dyDescent="0.2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</row>
    <row r="916" spans="2:21" x14ac:dyDescent="0.2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</row>
    <row r="917" spans="2:21" x14ac:dyDescent="0.2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</row>
    <row r="918" spans="2:21" x14ac:dyDescent="0.2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</row>
    <row r="919" spans="2:21" x14ac:dyDescent="0.2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</row>
    <row r="920" spans="2:21" x14ac:dyDescent="0.2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</row>
    <row r="921" spans="2:21" x14ac:dyDescent="0.2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</row>
    <row r="922" spans="2:21" x14ac:dyDescent="0.2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</row>
    <row r="923" spans="2:21" x14ac:dyDescent="0.2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</row>
    <row r="924" spans="2:21" x14ac:dyDescent="0.2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</row>
    <row r="925" spans="2:21" x14ac:dyDescent="0.2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</row>
    <row r="926" spans="2:21" x14ac:dyDescent="0.2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</row>
    <row r="927" spans="2:21" x14ac:dyDescent="0.2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</row>
    <row r="928" spans="2:21" x14ac:dyDescent="0.2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</row>
    <row r="929" spans="2:21" x14ac:dyDescent="0.2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</row>
    <row r="930" spans="2:21" x14ac:dyDescent="0.2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</row>
    <row r="931" spans="2:21" x14ac:dyDescent="0.2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</row>
    <row r="932" spans="2:21" x14ac:dyDescent="0.2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</row>
    <row r="933" spans="2:21" x14ac:dyDescent="0.2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</row>
    <row r="934" spans="2:21" x14ac:dyDescent="0.2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</row>
    <row r="935" spans="2:21" x14ac:dyDescent="0.2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</row>
    <row r="936" spans="2:21" x14ac:dyDescent="0.2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</row>
    <row r="937" spans="2:21" x14ac:dyDescent="0.2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</row>
    <row r="938" spans="2:21" x14ac:dyDescent="0.2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</row>
    <row r="939" spans="2:21" x14ac:dyDescent="0.2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</row>
    <row r="940" spans="2:21" x14ac:dyDescent="0.2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</row>
    <row r="941" spans="2:21" x14ac:dyDescent="0.2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</row>
    <row r="942" spans="2:21" x14ac:dyDescent="0.2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</row>
    <row r="943" spans="2:21" x14ac:dyDescent="0.2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</row>
    <row r="944" spans="2:21" x14ac:dyDescent="0.2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</row>
    <row r="945" spans="2:21" x14ac:dyDescent="0.2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</row>
    <row r="946" spans="2:21" x14ac:dyDescent="0.2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</row>
    <row r="947" spans="2:21" x14ac:dyDescent="0.2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</row>
    <row r="948" spans="2:21" x14ac:dyDescent="0.2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</row>
    <row r="949" spans="2:21" x14ac:dyDescent="0.2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</row>
    <row r="950" spans="2:21" x14ac:dyDescent="0.2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</row>
    <row r="951" spans="2:21" x14ac:dyDescent="0.2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</row>
    <row r="952" spans="2:21" x14ac:dyDescent="0.2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</row>
    <row r="953" spans="2:21" x14ac:dyDescent="0.2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</row>
    <row r="954" spans="2:21" x14ac:dyDescent="0.2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</row>
    <row r="955" spans="2:21" x14ac:dyDescent="0.2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</row>
    <row r="956" spans="2:21" x14ac:dyDescent="0.2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</row>
    <row r="957" spans="2:21" x14ac:dyDescent="0.2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</row>
    <row r="958" spans="2:21" x14ac:dyDescent="0.2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</row>
    <row r="959" spans="2:21" x14ac:dyDescent="0.2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</row>
    <row r="960" spans="2:21" x14ac:dyDescent="0.2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</row>
    <row r="961" spans="2:21" x14ac:dyDescent="0.2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</row>
    <row r="962" spans="2:21" x14ac:dyDescent="0.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</row>
    <row r="963" spans="2:21" x14ac:dyDescent="0.2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</row>
    <row r="964" spans="2:21" x14ac:dyDescent="0.2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</row>
    <row r="965" spans="2:21" x14ac:dyDescent="0.2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</row>
    <row r="966" spans="2:21" x14ac:dyDescent="0.2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</row>
    <row r="967" spans="2:21" x14ac:dyDescent="0.2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</row>
    <row r="968" spans="2:21" x14ac:dyDescent="0.2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</row>
    <row r="969" spans="2:21" x14ac:dyDescent="0.2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</row>
    <row r="970" spans="2:21" x14ac:dyDescent="0.2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</row>
    <row r="971" spans="2:21" x14ac:dyDescent="0.2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</row>
    <row r="972" spans="2:21" x14ac:dyDescent="0.2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</row>
    <row r="973" spans="2:21" x14ac:dyDescent="0.2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</row>
    <row r="974" spans="2:21" x14ac:dyDescent="0.2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</row>
    <row r="975" spans="2:21" x14ac:dyDescent="0.2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</row>
    <row r="976" spans="2:21" x14ac:dyDescent="0.2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</row>
    <row r="977" spans="2:21" x14ac:dyDescent="0.2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</row>
    <row r="978" spans="2:21" x14ac:dyDescent="0.2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</row>
    <row r="979" spans="2:21" x14ac:dyDescent="0.2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</row>
    <row r="980" spans="2:21" x14ac:dyDescent="0.2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</row>
    <row r="981" spans="2:21" x14ac:dyDescent="0.2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</row>
    <row r="982" spans="2:21" x14ac:dyDescent="0.2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</row>
    <row r="983" spans="2:21" x14ac:dyDescent="0.2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</row>
    <row r="984" spans="2:21" x14ac:dyDescent="0.2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</row>
    <row r="985" spans="2:21" x14ac:dyDescent="0.2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</row>
    <row r="986" spans="2:21" x14ac:dyDescent="0.2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</row>
    <row r="987" spans="2:21" x14ac:dyDescent="0.2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</row>
    <row r="988" spans="2:21" x14ac:dyDescent="0.2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</row>
    <row r="989" spans="2:21" x14ac:dyDescent="0.2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</row>
    <row r="990" spans="2:21" x14ac:dyDescent="0.2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</row>
    <row r="991" spans="2:21" x14ac:dyDescent="0.2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</row>
    <row r="992" spans="2:21" x14ac:dyDescent="0.2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</row>
    <row r="993" spans="2:21" x14ac:dyDescent="0.2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</row>
    <row r="994" spans="2:21" x14ac:dyDescent="0.2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</row>
    <row r="995" spans="2:21" x14ac:dyDescent="0.2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</row>
    <row r="996" spans="2:21" x14ac:dyDescent="0.2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</row>
    <row r="997" spans="2:21" x14ac:dyDescent="0.2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</row>
    <row r="998" spans="2:21" x14ac:dyDescent="0.2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</row>
    <row r="999" spans="2:21" x14ac:dyDescent="0.2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</row>
    <row r="1000" spans="2:21" x14ac:dyDescent="0.2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</row>
    <row r="1001" spans="2:21" x14ac:dyDescent="0.2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</row>
    <row r="1002" spans="2:21" x14ac:dyDescent="0.2"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</row>
    <row r="1003" spans="2:21" x14ac:dyDescent="0.2"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</row>
    <row r="1004" spans="2:21" x14ac:dyDescent="0.2"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</row>
    <row r="1005" spans="2:21" x14ac:dyDescent="0.2"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</row>
    <row r="1006" spans="2:21" x14ac:dyDescent="0.2"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</row>
    <row r="1007" spans="2:21" x14ac:dyDescent="0.2"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</row>
    <row r="1008" spans="2:21" x14ac:dyDescent="0.2"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</row>
    <row r="1009" spans="2:21" x14ac:dyDescent="0.2"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</row>
    <row r="1010" spans="2:21" x14ac:dyDescent="0.2"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</row>
    <row r="1011" spans="2:21" x14ac:dyDescent="0.2"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</row>
    <row r="1012" spans="2:21" x14ac:dyDescent="0.2"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</row>
    <row r="1013" spans="2:21" x14ac:dyDescent="0.2"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</row>
    <row r="1014" spans="2:21" x14ac:dyDescent="0.2"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</row>
    <row r="1015" spans="2:21" x14ac:dyDescent="0.2"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</row>
    <row r="1016" spans="2:21" x14ac:dyDescent="0.2"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</row>
    <row r="1017" spans="2:21" x14ac:dyDescent="0.2"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</row>
    <row r="1018" spans="2:21" x14ac:dyDescent="0.2"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</row>
    <row r="1019" spans="2:21" x14ac:dyDescent="0.2"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</row>
    <row r="1020" spans="2:21" x14ac:dyDescent="0.2"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</row>
    <row r="1021" spans="2:21" x14ac:dyDescent="0.2"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</row>
    <row r="1022" spans="2:21" x14ac:dyDescent="0.2"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</row>
    <row r="1023" spans="2:21" x14ac:dyDescent="0.2"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</row>
    <row r="1024" spans="2:21" x14ac:dyDescent="0.2"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</row>
    <row r="1025" spans="2:21" x14ac:dyDescent="0.2"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</row>
    <row r="1026" spans="2:21" x14ac:dyDescent="0.2"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</row>
    <row r="1027" spans="2:21" x14ac:dyDescent="0.2"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</row>
    <row r="1028" spans="2:21" x14ac:dyDescent="0.2"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</row>
    <row r="1029" spans="2:21" x14ac:dyDescent="0.2"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</row>
    <row r="1030" spans="2:21" x14ac:dyDescent="0.2"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</row>
    <row r="1031" spans="2:21" x14ac:dyDescent="0.2"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</row>
    <row r="1032" spans="2:21" x14ac:dyDescent="0.2"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</row>
    <row r="1033" spans="2:21" x14ac:dyDescent="0.2"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</row>
    <row r="1034" spans="2:21" x14ac:dyDescent="0.2"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</row>
    <row r="1035" spans="2:21" x14ac:dyDescent="0.2"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</row>
    <row r="1036" spans="2:21" x14ac:dyDescent="0.2"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</row>
    <row r="1037" spans="2:21" x14ac:dyDescent="0.2"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</row>
    <row r="1038" spans="2:21" x14ac:dyDescent="0.2"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</row>
    <row r="1039" spans="2:21" x14ac:dyDescent="0.2"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</row>
    <row r="1040" spans="2:21" x14ac:dyDescent="0.2"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</row>
    <row r="1041" spans="2:21" x14ac:dyDescent="0.2"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</row>
    <row r="1042" spans="2:21" x14ac:dyDescent="0.2"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</row>
    <row r="1043" spans="2:21" x14ac:dyDescent="0.2"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</row>
    <row r="1044" spans="2:21" x14ac:dyDescent="0.2"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</row>
    <row r="1045" spans="2:21" x14ac:dyDescent="0.2"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</row>
    <row r="1046" spans="2:21" x14ac:dyDescent="0.2"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</row>
    <row r="1047" spans="2:21" x14ac:dyDescent="0.2"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</row>
    <row r="1048" spans="2:21" x14ac:dyDescent="0.2"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</row>
    <row r="1049" spans="2:21" x14ac:dyDescent="0.2"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</row>
    <row r="1050" spans="2:21" x14ac:dyDescent="0.2"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</row>
    <row r="1051" spans="2:21" x14ac:dyDescent="0.2"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</row>
    <row r="1052" spans="2:21" x14ac:dyDescent="0.2"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</row>
    <row r="1053" spans="2:21" x14ac:dyDescent="0.2"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</row>
    <row r="1054" spans="2:21" x14ac:dyDescent="0.2"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</row>
    <row r="1055" spans="2:21" x14ac:dyDescent="0.2"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</row>
    <row r="1056" spans="2:21" x14ac:dyDescent="0.2"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</row>
    <row r="1057" spans="2:21" x14ac:dyDescent="0.2"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</row>
    <row r="1058" spans="2:21" x14ac:dyDescent="0.2"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</row>
    <row r="1059" spans="2:21" x14ac:dyDescent="0.2"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</row>
    <row r="1060" spans="2:21" x14ac:dyDescent="0.2"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</row>
    <row r="1061" spans="2:21" x14ac:dyDescent="0.2"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</row>
    <row r="1062" spans="2:21" x14ac:dyDescent="0.2"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</row>
    <row r="1063" spans="2:21" x14ac:dyDescent="0.2"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</row>
    <row r="1064" spans="2:21" x14ac:dyDescent="0.2"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</row>
    <row r="1065" spans="2:21" x14ac:dyDescent="0.2"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</row>
    <row r="1066" spans="2:21" x14ac:dyDescent="0.2"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</row>
    <row r="1067" spans="2:21" x14ac:dyDescent="0.2"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</row>
    <row r="1068" spans="2:21" x14ac:dyDescent="0.2"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</row>
    <row r="1069" spans="2:21" x14ac:dyDescent="0.2"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</row>
    <row r="1070" spans="2:21" x14ac:dyDescent="0.2"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</row>
    <row r="1071" spans="2:21" x14ac:dyDescent="0.2"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</row>
    <row r="1072" spans="2:21" x14ac:dyDescent="0.2"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</row>
    <row r="1073" spans="2:21" x14ac:dyDescent="0.2"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</row>
    <row r="1074" spans="2:21" x14ac:dyDescent="0.2"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</row>
    <row r="1075" spans="2:21" x14ac:dyDescent="0.2"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</row>
    <row r="1076" spans="2:21" x14ac:dyDescent="0.2"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</row>
    <row r="1077" spans="2:21" x14ac:dyDescent="0.2"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</row>
    <row r="1078" spans="2:21" x14ac:dyDescent="0.2"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</row>
    <row r="1079" spans="2:21" x14ac:dyDescent="0.2"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</row>
    <row r="1080" spans="2:21" x14ac:dyDescent="0.2"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</row>
    <row r="1081" spans="2:21" x14ac:dyDescent="0.2"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</row>
    <row r="1082" spans="2:21" x14ac:dyDescent="0.2"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</row>
    <row r="1083" spans="2:21" x14ac:dyDescent="0.2"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</row>
    <row r="1084" spans="2:21" x14ac:dyDescent="0.2"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</row>
    <row r="1085" spans="2:21" x14ac:dyDescent="0.2"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</row>
    <row r="1086" spans="2:21" x14ac:dyDescent="0.2"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</row>
    <row r="1087" spans="2:21" x14ac:dyDescent="0.2"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</row>
    <row r="1088" spans="2:21" x14ac:dyDescent="0.2"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</row>
    <row r="1089" spans="2:21" x14ac:dyDescent="0.2"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</row>
    <row r="1090" spans="2:21" x14ac:dyDescent="0.2"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</row>
    <row r="1091" spans="2:21" x14ac:dyDescent="0.2"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</row>
    <row r="1092" spans="2:21" x14ac:dyDescent="0.2"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</row>
    <row r="1093" spans="2:21" x14ac:dyDescent="0.2"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</row>
    <row r="1094" spans="2:21" x14ac:dyDescent="0.2"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</row>
    <row r="1095" spans="2:21" x14ac:dyDescent="0.2"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</row>
    <row r="1096" spans="2:21" x14ac:dyDescent="0.2"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</row>
    <row r="1097" spans="2:21" x14ac:dyDescent="0.2"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</row>
    <row r="1098" spans="2:21" x14ac:dyDescent="0.2"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</row>
    <row r="1099" spans="2:21" x14ac:dyDescent="0.2"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</row>
    <row r="1100" spans="2:21" x14ac:dyDescent="0.2"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</row>
    <row r="1101" spans="2:21" x14ac:dyDescent="0.2"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</row>
    <row r="1102" spans="2:21" x14ac:dyDescent="0.2"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</row>
    <row r="1103" spans="2:21" x14ac:dyDescent="0.2"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</row>
    <row r="1104" spans="2:21" x14ac:dyDescent="0.2"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</row>
    <row r="1105" spans="2:21" x14ac:dyDescent="0.2"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</row>
    <row r="1106" spans="2:21" x14ac:dyDescent="0.2"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</row>
    <row r="1107" spans="2:21" x14ac:dyDescent="0.2"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</row>
    <row r="1108" spans="2:21" x14ac:dyDescent="0.2"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</row>
    <row r="1109" spans="2:21" x14ac:dyDescent="0.2"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</row>
    <row r="1110" spans="2:21" x14ac:dyDescent="0.2"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</row>
    <row r="1111" spans="2:21" x14ac:dyDescent="0.2"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</row>
    <row r="1112" spans="2:21" x14ac:dyDescent="0.2"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</row>
    <row r="1113" spans="2:21" x14ac:dyDescent="0.2"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</row>
    <row r="1114" spans="2:21" x14ac:dyDescent="0.2"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</row>
    <row r="1115" spans="2:21" x14ac:dyDescent="0.2"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</row>
    <row r="1116" spans="2:21" x14ac:dyDescent="0.2"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</row>
    <row r="1117" spans="2:21" x14ac:dyDescent="0.2"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</row>
    <row r="1118" spans="2:21" x14ac:dyDescent="0.2"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</row>
    <row r="1119" spans="2:21" x14ac:dyDescent="0.2"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</row>
    <row r="1120" spans="2:21" x14ac:dyDescent="0.2"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</row>
    <row r="1121" spans="2:21" x14ac:dyDescent="0.2"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</row>
    <row r="1122" spans="2:21" x14ac:dyDescent="0.2"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</row>
    <row r="1123" spans="2:21" x14ac:dyDescent="0.2"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</row>
    <row r="1124" spans="2:21" x14ac:dyDescent="0.2"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</row>
    <row r="1125" spans="2:21" x14ac:dyDescent="0.2"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</row>
    <row r="1126" spans="2:21" x14ac:dyDescent="0.2"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</row>
    <row r="1127" spans="2:21" x14ac:dyDescent="0.2"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</row>
    <row r="1128" spans="2:21" x14ac:dyDescent="0.2"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</row>
    <row r="1129" spans="2:21" x14ac:dyDescent="0.2"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</row>
    <row r="1130" spans="2:21" x14ac:dyDescent="0.2"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</row>
    <row r="1131" spans="2:21" x14ac:dyDescent="0.2"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</row>
    <row r="1132" spans="2:21" x14ac:dyDescent="0.2"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</row>
    <row r="1133" spans="2:21" x14ac:dyDescent="0.2"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</row>
    <row r="1134" spans="2:21" x14ac:dyDescent="0.2"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</row>
    <row r="1135" spans="2:21" x14ac:dyDescent="0.2"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</row>
    <row r="1136" spans="2:21" x14ac:dyDescent="0.2"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</row>
    <row r="1137" spans="2:21" x14ac:dyDescent="0.2"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</row>
    <row r="1138" spans="2:21" x14ac:dyDescent="0.2"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</row>
    <row r="1139" spans="2:21" x14ac:dyDescent="0.2"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</row>
    <row r="1140" spans="2:21" x14ac:dyDescent="0.2"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</row>
    <row r="1141" spans="2:21" x14ac:dyDescent="0.2"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</row>
    <row r="1142" spans="2:21" x14ac:dyDescent="0.2"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</row>
    <row r="1143" spans="2:21" x14ac:dyDescent="0.2"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</row>
    <row r="1144" spans="2:21" x14ac:dyDescent="0.2"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</row>
    <row r="1145" spans="2:21" x14ac:dyDescent="0.2"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</row>
    <row r="1146" spans="2:21" x14ac:dyDescent="0.2"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</row>
    <row r="1147" spans="2:21" x14ac:dyDescent="0.2"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</row>
    <row r="1148" spans="2:21" x14ac:dyDescent="0.2"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</row>
    <row r="1149" spans="2:21" x14ac:dyDescent="0.2"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</row>
    <row r="1150" spans="2:21" x14ac:dyDescent="0.2"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</row>
    <row r="1151" spans="2:21" x14ac:dyDescent="0.2"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</row>
    <row r="1152" spans="2:21" x14ac:dyDescent="0.2"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</row>
    <row r="1153" spans="2:21" x14ac:dyDescent="0.2"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</row>
    <row r="1154" spans="2:21" x14ac:dyDescent="0.2"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</row>
    <row r="1155" spans="2:21" x14ac:dyDescent="0.2"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</row>
    <row r="1156" spans="2:21" x14ac:dyDescent="0.2"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</row>
    <row r="1157" spans="2:21" x14ac:dyDescent="0.2"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</row>
    <row r="1158" spans="2:21" x14ac:dyDescent="0.2"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</row>
    <row r="1159" spans="2:21" x14ac:dyDescent="0.2"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</row>
    <row r="1160" spans="2:21" x14ac:dyDescent="0.2"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</row>
    <row r="1161" spans="2:21" x14ac:dyDescent="0.2"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</row>
    <row r="1162" spans="2:21" x14ac:dyDescent="0.2"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</row>
    <row r="1163" spans="2:21" x14ac:dyDescent="0.2"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</row>
    <row r="1164" spans="2:21" x14ac:dyDescent="0.2"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</row>
    <row r="1165" spans="2:21" x14ac:dyDescent="0.2"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</row>
    <row r="1166" spans="2:21" x14ac:dyDescent="0.2"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</row>
    <row r="1167" spans="2:21" x14ac:dyDescent="0.2"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</row>
    <row r="1168" spans="2:21" x14ac:dyDescent="0.2"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</row>
    <row r="1169" spans="2:21" x14ac:dyDescent="0.2"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</row>
    <row r="1170" spans="2:21" x14ac:dyDescent="0.2"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</row>
    <row r="1171" spans="2:21" x14ac:dyDescent="0.2"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</row>
    <row r="1172" spans="2:21" x14ac:dyDescent="0.2"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</row>
    <row r="1173" spans="2:21" x14ac:dyDescent="0.2"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</row>
    <row r="1174" spans="2:21" x14ac:dyDescent="0.2"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</row>
    <row r="1175" spans="2:21" x14ac:dyDescent="0.2"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</row>
    <row r="1176" spans="2:21" x14ac:dyDescent="0.2"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</row>
    <row r="1177" spans="2:21" x14ac:dyDescent="0.2"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</row>
    <row r="1178" spans="2:21" x14ac:dyDescent="0.2"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</row>
    <row r="1179" spans="2:21" x14ac:dyDescent="0.2"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</row>
    <row r="1180" spans="2:21" x14ac:dyDescent="0.2"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</row>
    <row r="1181" spans="2:21" x14ac:dyDescent="0.2"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</row>
    <row r="1182" spans="2:21" x14ac:dyDescent="0.2"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</row>
    <row r="1183" spans="2:21" x14ac:dyDescent="0.2"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</row>
    <row r="1184" spans="2:21" x14ac:dyDescent="0.2"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</row>
    <row r="1185" spans="2:21" x14ac:dyDescent="0.2"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</row>
    <row r="1186" spans="2:21" x14ac:dyDescent="0.2"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</row>
    <row r="1187" spans="2:21" x14ac:dyDescent="0.2"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</row>
    <row r="1188" spans="2:21" x14ac:dyDescent="0.2"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</row>
    <row r="1189" spans="2:21" x14ac:dyDescent="0.2"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</row>
    <row r="1190" spans="2:21" x14ac:dyDescent="0.2"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</row>
    <row r="1191" spans="2:21" x14ac:dyDescent="0.2"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</row>
    <row r="1192" spans="2:21" x14ac:dyDescent="0.2"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</row>
    <row r="1193" spans="2:21" x14ac:dyDescent="0.2"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</row>
    <row r="1194" spans="2:21" x14ac:dyDescent="0.2"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</row>
    <row r="1195" spans="2:21" x14ac:dyDescent="0.2"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</row>
    <row r="1196" spans="2:21" x14ac:dyDescent="0.2"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</row>
    <row r="1197" spans="2:21" x14ac:dyDescent="0.2"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</row>
    <row r="1198" spans="2:21" x14ac:dyDescent="0.2"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</row>
    <row r="1199" spans="2:21" x14ac:dyDescent="0.2"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</row>
    <row r="1200" spans="2:21" x14ac:dyDescent="0.2"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</row>
    <row r="1201" spans="2:21" x14ac:dyDescent="0.2"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</row>
    <row r="1202" spans="2:21" x14ac:dyDescent="0.2"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</row>
    <row r="1203" spans="2:21" x14ac:dyDescent="0.2"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</row>
    <row r="1204" spans="2:21" x14ac:dyDescent="0.2"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</row>
    <row r="1205" spans="2:21" x14ac:dyDescent="0.2"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</row>
    <row r="1206" spans="2:21" x14ac:dyDescent="0.2"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</row>
    <row r="1207" spans="2:21" x14ac:dyDescent="0.2"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</row>
    <row r="1208" spans="2:21" x14ac:dyDescent="0.2"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</row>
    <row r="1209" spans="2:21" x14ac:dyDescent="0.2"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</row>
    <row r="1210" spans="2:21" x14ac:dyDescent="0.2"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</row>
    <row r="1211" spans="2:21" x14ac:dyDescent="0.2"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</row>
    <row r="1212" spans="2:21" x14ac:dyDescent="0.2"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</row>
    <row r="1213" spans="2:21" x14ac:dyDescent="0.2"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</row>
    <row r="1214" spans="2:21" x14ac:dyDescent="0.2"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</row>
    <row r="1215" spans="2:21" x14ac:dyDescent="0.2"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</row>
    <row r="1216" spans="2:21" x14ac:dyDescent="0.2"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</row>
    <row r="1217" spans="2:21" x14ac:dyDescent="0.2"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</row>
    <row r="1218" spans="2:21" x14ac:dyDescent="0.2"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</row>
    <row r="1219" spans="2:21" x14ac:dyDescent="0.2"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</row>
    <row r="1220" spans="2:21" x14ac:dyDescent="0.2"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</row>
    <row r="1221" spans="2:21" x14ac:dyDescent="0.2"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</row>
    <row r="1222" spans="2:21" x14ac:dyDescent="0.2"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</row>
    <row r="1223" spans="2:21" x14ac:dyDescent="0.2"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</row>
    <row r="1224" spans="2:21" x14ac:dyDescent="0.2"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</row>
    <row r="1225" spans="2:21" x14ac:dyDescent="0.2"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</row>
    <row r="1226" spans="2:21" x14ac:dyDescent="0.2"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</row>
    <row r="1227" spans="2:21" x14ac:dyDescent="0.2"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</row>
    <row r="1228" spans="2:21" x14ac:dyDescent="0.2"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</row>
    <row r="1229" spans="2:21" x14ac:dyDescent="0.2"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</row>
    <row r="1230" spans="2:21" x14ac:dyDescent="0.2"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</row>
    <row r="1231" spans="2:21" x14ac:dyDescent="0.2"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</row>
    <row r="1232" spans="2:21" x14ac:dyDescent="0.2"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</row>
    <row r="1233" spans="2:21" x14ac:dyDescent="0.2"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</row>
    <row r="1234" spans="2:21" x14ac:dyDescent="0.2"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</row>
    <row r="1235" spans="2:21" x14ac:dyDescent="0.2"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</row>
    <row r="1236" spans="2:21" x14ac:dyDescent="0.2"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</row>
    <row r="1237" spans="2:21" x14ac:dyDescent="0.2"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</row>
    <row r="1238" spans="2:21" x14ac:dyDescent="0.2"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</row>
    <row r="1239" spans="2:21" x14ac:dyDescent="0.2"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</row>
    <row r="1240" spans="2:21" x14ac:dyDescent="0.2"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</row>
    <row r="1241" spans="2:21" x14ac:dyDescent="0.2"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</row>
    <row r="1242" spans="2:21" x14ac:dyDescent="0.2"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</row>
    <row r="1243" spans="2:21" x14ac:dyDescent="0.2"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</row>
    <row r="1244" spans="2:21" x14ac:dyDescent="0.2"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</row>
    <row r="1245" spans="2:21" x14ac:dyDescent="0.2"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</row>
    <row r="1246" spans="2:21" x14ac:dyDescent="0.2"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</row>
    <row r="1247" spans="2:21" x14ac:dyDescent="0.2"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</row>
    <row r="1248" spans="2:21" x14ac:dyDescent="0.2"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</row>
    <row r="1249" spans="2:21" x14ac:dyDescent="0.2"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</row>
    <row r="1250" spans="2:21" x14ac:dyDescent="0.2"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</row>
    <row r="1251" spans="2:21" x14ac:dyDescent="0.2"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</row>
    <row r="1252" spans="2:21" x14ac:dyDescent="0.2"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</row>
    <row r="1253" spans="2:21" x14ac:dyDescent="0.2"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</row>
    <row r="1254" spans="2:21" x14ac:dyDescent="0.2"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</row>
    <row r="1255" spans="2:21" x14ac:dyDescent="0.2"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</row>
    <row r="1256" spans="2:21" x14ac:dyDescent="0.2"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</row>
    <row r="1257" spans="2:21" x14ac:dyDescent="0.2"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</row>
    <row r="1258" spans="2:21" x14ac:dyDescent="0.2"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</row>
    <row r="1259" spans="2:21" x14ac:dyDescent="0.2"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</row>
    <row r="1260" spans="2:21" x14ac:dyDescent="0.2"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</row>
    <row r="1261" spans="2:21" x14ac:dyDescent="0.2"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</row>
    <row r="1262" spans="2:21" x14ac:dyDescent="0.2"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</row>
    <row r="1263" spans="2:21" x14ac:dyDescent="0.2"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</row>
    <row r="1264" spans="2:21" x14ac:dyDescent="0.2"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</row>
    <row r="1265" spans="2:21" x14ac:dyDescent="0.2"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</row>
    <row r="1266" spans="2:21" x14ac:dyDescent="0.2"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</row>
    <row r="1267" spans="2:21" x14ac:dyDescent="0.2"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</row>
    <row r="1268" spans="2:21" x14ac:dyDescent="0.2"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</row>
    <row r="1269" spans="2:21" x14ac:dyDescent="0.2"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</row>
    <row r="1270" spans="2:21" x14ac:dyDescent="0.2"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</row>
    <row r="1271" spans="2:21" x14ac:dyDescent="0.2"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</row>
    <row r="1272" spans="2:21" x14ac:dyDescent="0.2"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</row>
    <row r="1273" spans="2:21" x14ac:dyDescent="0.2"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</row>
    <row r="1274" spans="2:21" x14ac:dyDescent="0.2"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</row>
    <row r="1275" spans="2:21" x14ac:dyDescent="0.2"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</row>
    <row r="1276" spans="2:21" x14ac:dyDescent="0.2"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</row>
    <row r="1277" spans="2:21" x14ac:dyDescent="0.2"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</row>
    <row r="1278" spans="2:21" x14ac:dyDescent="0.2"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</row>
    <row r="1279" spans="2:21" x14ac:dyDescent="0.2"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</row>
    <row r="1280" spans="2:21" x14ac:dyDescent="0.2"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</row>
    <row r="1281" spans="2:21" x14ac:dyDescent="0.2"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</row>
    <row r="1282" spans="2:21" x14ac:dyDescent="0.2"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</row>
    <row r="1283" spans="2:21" x14ac:dyDescent="0.2"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</row>
    <row r="1284" spans="2:21" x14ac:dyDescent="0.2"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</row>
    <row r="1285" spans="2:21" x14ac:dyDescent="0.2"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</row>
    <row r="1286" spans="2:21" x14ac:dyDescent="0.2"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</row>
    <row r="1287" spans="2:21" x14ac:dyDescent="0.2"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</row>
    <row r="1288" spans="2:21" x14ac:dyDescent="0.2"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</row>
    <row r="1289" spans="2:21" x14ac:dyDescent="0.2"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</row>
    <row r="1290" spans="2:21" x14ac:dyDescent="0.2"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</row>
    <row r="1291" spans="2:21" x14ac:dyDescent="0.2"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</row>
    <row r="1292" spans="2:21" x14ac:dyDescent="0.2"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</row>
    <row r="1293" spans="2:21" x14ac:dyDescent="0.2"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</row>
    <row r="1294" spans="2:21" x14ac:dyDescent="0.2"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</row>
    <row r="1295" spans="2:21" x14ac:dyDescent="0.2"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</row>
    <row r="1296" spans="2:21" x14ac:dyDescent="0.2"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</row>
    <row r="1297" spans="2:21" x14ac:dyDescent="0.2"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</row>
    <row r="1298" spans="2:21" x14ac:dyDescent="0.2"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</row>
    <row r="1299" spans="2:21" x14ac:dyDescent="0.2"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</row>
    <row r="1300" spans="2:21" x14ac:dyDescent="0.2"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</row>
    <row r="1301" spans="2:21" x14ac:dyDescent="0.2"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</row>
    <row r="1302" spans="2:21" x14ac:dyDescent="0.2"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</row>
    <row r="1303" spans="2:21" x14ac:dyDescent="0.2"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</row>
    <row r="1304" spans="2:21" x14ac:dyDescent="0.2"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</row>
    <row r="1305" spans="2:21" x14ac:dyDescent="0.2"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</row>
    <row r="1306" spans="2:21" x14ac:dyDescent="0.2"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</row>
    <row r="1307" spans="2:21" x14ac:dyDescent="0.2"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</row>
    <row r="1308" spans="2:21" x14ac:dyDescent="0.2"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</row>
    <row r="1309" spans="2:21" x14ac:dyDescent="0.2"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</row>
    <row r="1310" spans="2:21" x14ac:dyDescent="0.2"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</row>
    <row r="1311" spans="2:21" x14ac:dyDescent="0.2"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</row>
    <row r="1312" spans="2:21" x14ac:dyDescent="0.2"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</row>
    <row r="1313" spans="2:21" x14ac:dyDescent="0.2"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</row>
    <row r="1314" spans="2:21" x14ac:dyDescent="0.2"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</row>
    <row r="1315" spans="2:21" x14ac:dyDescent="0.2"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</row>
    <row r="1316" spans="2:21" x14ac:dyDescent="0.2"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</row>
    <row r="1317" spans="2:21" x14ac:dyDescent="0.2"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</row>
    <row r="1318" spans="2:21" x14ac:dyDescent="0.2"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</row>
    <row r="1319" spans="2:21" x14ac:dyDescent="0.2"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</row>
    <row r="1320" spans="2:21" x14ac:dyDescent="0.2"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</row>
    <row r="1321" spans="2:21" x14ac:dyDescent="0.2"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</row>
    <row r="1322" spans="2:21" x14ac:dyDescent="0.2"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</row>
    <row r="1323" spans="2:21" x14ac:dyDescent="0.2"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</row>
    <row r="1324" spans="2:21" x14ac:dyDescent="0.2"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</row>
    <row r="1325" spans="2:21" x14ac:dyDescent="0.2"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</row>
    <row r="1326" spans="2:21" x14ac:dyDescent="0.2"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</row>
    <row r="1327" spans="2:21" x14ac:dyDescent="0.2"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</row>
    <row r="1328" spans="2:21" x14ac:dyDescent="0.2"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</row>
    <row r="1329" spans="2:21" x14ac:dyDescent="0.2"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</row>
    <row r="1330" spans="2:21" x14ac:dyDescent="0.2"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</row>
    <row r="1331" spans="2:21" x14ac:dyDescent="0.2"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</row>
    <row r="1332" spans="2:21" x14ac:dyDescent="0.2"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</row>
    <row r="1333" spans="2:21" x14ac:dyDescent="0.2"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</row>
    <row r="1334" spans="2:21" x14ac:dyDescent="0.2"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</row>
    <row r="1335" spans="2:21" x14ac:dyDescent="0.2"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</row>
    <row r="1336" spans="2:21" x14ac:dyDescent="0.2"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</row>
    <row r="1337" spans="2:21" x14ac:dyDescent="0.2"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</row>
    <row r="1338" spans="2:21" x14ac:dyDescent="0.2"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</row>
    <row r="1339" spans="2:21" x14ac:dyDescent="0.2"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</row>
    <row r="1340" spans="2:21" x14ac:dyDescent="0.2"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</row>
    <row r="1341" spans="2:21" x14ac:dyDescent="0.2"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</row>
    <row r="1342" spans="2:21" x14ac:dyDescent="0.2"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</row>
    <row r="1343" spans="2:21" x14ac:dyDescent="0.2"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</row>
    <row r="1344" spans="2:21" x14ac:dyDescent="0.2"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</row>
    <row r="1345" spans="2:21" x14ac:dyDescent="0.2"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</row>
    <row r="1346" spans="2:21" x14ac:dyDescent="0.2"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</row>
    <row r="1347" spans="2:21" x14ac:dyDescent="0.2"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</row>
    <row r="1348" spans="2:21" x14ac:dyDescent="0.2"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</row>
    <row r="1349" spans="2:21" x14ac:dyDescent="0.2"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</row>
    <row r="1350" spans="2:21" x14ac:dyDescent="0.2"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</row>
    <row r="1351" spans="2:21" x14ac:dyDescent="0.2"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</row>
    <row r="1352" spans="2:21" x14ac:dyDescent="0.2"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</row>
    <row r="1353" spans="2:21" x14ac:dyDescent="0.2"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</row>
    <row r="1354" spans="2:21" x14ac:dyDescent="0.2"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</row>
    <row r="1355" spans="2:21" x14ac:dyDescent="0.2"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</row>
    <row r="1356" spans="2:21" x14ac:dyDescent="0.2"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</row>
    <row r="1357" spans="2:21" x14ac:dyDescent="0.2"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</row>
    <row r="1358" spans="2:21" x14ac:dyDescent="0.2"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</row>
    <row r="1359" spans="2:21" x14ac:dyDescent="0.2"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</row>
    <row r="1360" spans="2:21" x14ac:dyDescent="0.2"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</row>
    <row r="1361" spans="2:21" x14ac:dyDescent="0.2"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</row>
    <row r="1362" spans="2:21" x14ac:dyDescent="0.2"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</row>
    <row r="1363" spans="2:21" x14ac:dyDescent="0.2"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</row>
    <row r="1364" spans="2:21" x14ac:dyDescent="0.2"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</row>
    <row r="1365" spans="2:21" x14ac:dyDescent="0.2"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</row>
    <row r="1366" spans="2:21" x14ac:dyDescent="0.2"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</row>
    <row r="1367" spans="2:21" x14ac:dyDescent="0.2"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</row>
    <row r="1368" spans="2:21" x14ac:dyDescent="0.2"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</row>
    <row r="1369" spans="2:21" x14ac:dyDescent="0.2"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</row>
    <row r="1370" spans="2:21" x14ac:dyDescent="0.2"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</row>
    <row r="1371" spans="2:21" x14ac:dyDescent="0.2"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</row>
    <row r="1372" spans="2:21" x14ac:dyDescent="0.2"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</row>
    <row r="1373" spans="2:21" x14ac:dyDescent="0.2"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</row>
    <row r="1374" spans="2:21" x14ac:dyDescent="0.2"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</row>
    <row r="1375" spans="2:21" x14ac:dyDescent="0.2"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</row>
    <row r="1376" spans="2:21" x14ac:dyDescent="0.2"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</row>
    <row r="1377" spans="2:21" x14ac:dyDescent="0.2"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</row>
    <row r="1378" spans="2:21" x14ac:dyDescent="0.2"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</row>
    <row r="1379" spans="2:21" x14ac:dyDescent="0.2"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</row>
    <row r="1380" spans="2:21" x14ac:dyDescent="0.2"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</row>
    <row r="1381" spans="2:21" x14ac:dyDescent="0.2"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</row>
    <row r="1382" spans="2:21" x14ac:dyDescent="0.2"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</row>
    <row r="1383" spans="2:21" x14ac:dyDescent="0.2"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</row>
    <row r="1384" spans="2:21" x14ac:dyDescent="0.2"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</row>
    <row r="1385" spans="2:21" x14ac:dyDescent="0.2"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</row>
    <row r="1386" spans="2:21" x14ac:dyDescent="0.2"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</row>
    <row r="1387" spans="2:21" x14ac:dyDescent="0.2"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</row>
    <row r="1388" spans="2:21" x14ac:dyDescent="0.2"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</row>
    <row r="1389" spans="2:21" x14ac:dyDescent="0.2"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</row>
    <row r="1390" spans="2:21" x14ac:dyDescent="0.2"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</row>
    <row r="1391" spans="2:21" x14ac:dyDescent="0.2"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</row>
    <row r="1392" spans="2:21" x14ac:dyDescent="0.2"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</row>
    <row r="1393" spans="2:21" x14ac:dyDescent="0.2"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</row>
    <row r="1394" spans="2:21" x14ac:dyDescent="0.2"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</row>
    <row r="1395" spans="2:21" x14ac:dyDescent="0.2"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</row>
    <row r="1396" spans="2:21" x14ac:dyDescent="0.2"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</row>
    <row r="1397" spans="2:21" x14ac:dyDescent="0.2"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</row>
    <row r="1398" spans="2:21" x14ac:dyDescent="0.2"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</row>
    <row r="1399" spans="2:21" x14ac:dyDescent="0.2"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</row>
    <row r="1400" spans="2:21" x14ac:dyDescent="0.2"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</row>
    <row r="1401" spans="2:21" x14ac:dyDescent="0.2"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</row>
    <row r="1402" spans="2:21" x14ac:dyDescent="0.2"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</row>
    <row r="1403" spans="2:21" x14ac:dyDescent="0.2"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</row>
    <row r="1404" spans="2:21" x14ac:dyDescent="0.2"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</row>
    <row r="1405" spans="2:21" x14ac:dyDescent="0.2"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</row>
    <row r="1406" spans="2:21" x14ac:dyDescent="0.2"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</row>
    <row r="1407" spans="2:21" x14ac:dyDescent="0.2"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</row>
    <row r="1408" spans="2:21" x14ac:dyDescent="0.2"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</row>
    <row r="1409" spans="2:21" x14ac:dyDescent="0.2"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</row>
    <row r="1410" spans="2:21" x14ac:dyDescent="0.2"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</row>
    <row r="1411" spans="2:21" x14ac:dyDescent="0.2"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</row>
    <row r="1412" spans="2:21" x14ac:dyDescent="0.2"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</row>
    <row r="1413" spans="2:21" x14ac:dyDescent="0.2"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</row>
    <row r="1414" spans="2:21" x14ac:dyDescent="0.2"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</row>
    <row r="1415" spans="2:21" x14ac:dyDescent="0.2"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</row>
    <row r="1416" spans="2:21" x14ac:dyDescent="0.2"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</row>
    <row r="1417" spans="2:21" x14ac:dyDescent="0.2"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</row>
    <row r="1418" spans="2:21" x14ac:dyDescent="0.2"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</row>
    <row r="1419" spans="2:21" x14ac:dyDescent="0.2"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</row>
    <row r="1420" spans="2:21" x14ac:dyDescent="0.2"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</row>
    <row r="1421" spans="2:21" x14ac:dyDescent="0.2"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</row>
    <row r="1422" spans="2:21" x14ac:dyDescent="0.2"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</row>
    <row r="1423" spans="2:21" x14ac:dyDescent="0.2"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</row>
    <row r="1424" spans="2:21" x14ac:dyDescent="0.2"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</row>
    <row r="1425" spans="2:21" x14ac:dyDescent="0.2"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</row>
    <row r="1426" spans="2:21" x14ac:dyDescent="0.2"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</row>
    <row r="1427" spans="2:21" x14ac:dyDescent="0.2"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</row>
    <row r="1428" spans="2:21" x14ac:dyDescent="0.2"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</row>
    <row r="1429" spans="2:21" x14ac:dyDescent="0.2"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</row>
    <row r="1430" spans="2:21" x14ac:dyDescent="0.2"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</row>
    <row r="1431" spans="2:21" x14ac:dyDescent="0.2"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</row>
    <row r="1432" spans="2:21" x14ac:dyDescent="0.2"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</row>
    <row r="1433" spans="2:21" x14ac:dyDescent="0.2"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</row>
    <row r="1434" spans="2:21" x14ac:dyDescent="0.2"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</row>
    <row r="1435" spans="2:21" x14ac:dyDescent="0.2"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</row>
    <row r="1436" spans="2:21" x14ac:dyDescent="0.2"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</row>
    <row r="1437" spans="2:21" x14ac:dyDescent="0.2"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</row>
    <row r="1438" spans="2:21" x14ac:dyDescent="0.2"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</row>
    <row r="1439" spans="2:21" x14ac:dyDescent="0.2"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</row>
    <row r="1440" spans="2:21" x14ac:dyDescent="0.2"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</row>
    <row r="1441" spans="2:21" x14ac:dyDescent="0.2"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</row>
    <row r="1442" spans="2:21" x14ac:dyDescent="0.2"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</row>
    <row r="1443" spans="2:21" x14ac:dyDescent="0.2"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</row>
    <row r="1444" spans="2:21" x14ac:dyDescent="0.2"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</row>
    <row r="1445" spans="2:21" x14ac:dyDescent="0.2"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</row>
    <row r="1446" spans="2:21" x14ac:dyDescent="0.2"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</row>
    <row r="1447" spans="2:21" x14ac:dyDescent="0.2"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</row>
    <row r="1448" spans="2:21" x14ac:dyDescent="0.2"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</row>
    <row r="1449" spans="2:21" x14ac:dyDescent="0.2"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</row>
    <row r="1450" spans="2:21" x14ac:dyDescent="0.2"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</row>
    <row r="1451" spans="2:21" x14ac:dyDescent="0.2"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</row>
    <row r="1452" spans="2:21" x14ac:dyDescent="0.2"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</row>
    <row r="1453" spans="2:21" x14ac:dyDescent="0.2"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</row>
    <row r="1454" spans="2:21" x14ac:dyDescent="0.2"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</row>
    <row r="1455" spans="2:21" x14ac:dyDescent="0.2"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</row>
    <row r="1456" spans="2:21" x14ac:dyDescent="0.2"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</row>
    <row r="1457" spans="2:21" x14ac:dyDescent="0.2"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</row>
    <row r="1458" spans="2:21" x14ac:dyDescent="0.2"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</row>
    <row r="1459" spans="2:21" x14ac:dyDescent="0.2"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</row>
    <row r="1460" spans="2:21" x14ac:dyDescent="0.2"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</row>
    <row r="1461" spans="2:21" x14ac:dyDescent="0.2"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</row>
    <row r="1462" spans="2:21" x14ac:dyDescent="0.2"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</row>
    <row r="1463" spans="2:21" x14ac:dyDescent="0.2"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</row>
    <row r="1464" spans="2:21" x14ac:dyDescent="0.2"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</row>
    <row r="1465" spans="2:21" x14ac:dyDescent="0.2"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</row>
    <row r="1466" spans="2:21" x14ac:dyDescent="0.2"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</row>
    <row r="1467" spans="2:21" x14ac:dyDescent="0.2"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</row>
    <row r="1468" spans="2:21" x14ac:dyDescent="0.2"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</row>
    <row r="1469" spans="2:21" x14ac:dyDescent="0.2"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</row>
    <row r="1470" spans="2:21" x14ac:dyDescent="0.2"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</row>
    <row r="1471" spans="2:21" x14ac:dyDescent="0.2"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</row>
    <row r="1472" spans="2:21" x14ac:dyDescent="0.2"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</row>
    <row r="1473" spans="2:21" x14ac:dyDescent="0.2"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</row>
    <row r="1474" spans="2:21" x14ac:dyDescent="0.2"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</row>
    <row r="1475" spans="2:21" x14ac:dyDescent="0.2"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</row>
    <row r="1476" spans="2:21" x14ac:dyDescent="0.2"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</row>
    <row r="1477" spans="2:21" x14ac:dyDescent="0.2"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</row>
    <row r="1478" spans="2:21" x14ac:dyDescent="0.2"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</row>
    <row r="1479" spans="2:21" x14ac:dyDescent="0.2"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</row>
    <row r="1480" spans="2:21" x14ac:dyDescent="0.2"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</row>
    <row r="1481" spans="2:21" x14ac:dyDescent="0.2"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</row>
    <row r="1482" spans="2:21" x14ac:dyDescent="0.2"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</row>
    <row r="1483" spans="2:21" x14ac:dyDescent="0.2"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</row>
    <row r="1484" spans="2:21" x14ac:dyDescent="0.2"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</row>
    <row r="1485" spans="2:21" x14ac:dyDescent="0.2"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</row>
    <row r="1486" spans="2:21" x14ac:dyDescent="0.2"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</row>
    <row r="1487" spans="2:21" x14ac:dyDescent="0.2"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</row>
    <row r="1488" spans="2:21" x14ac:dyDescent="0.2"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</row>
    <row r="1489" spans="2:21" x14ac:dyDescent="0.2"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</row>
    <row r="1490" spans="2:21" x14ac:dyDescent="0.2"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</row>
    <row r="1491" spans="2:21" x14ac:dyDescent="0.2"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</row>
    <row r="1492" spans="2:21" x14ac:dyDescent="0.2"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</row>
    <row r="1493" spans="2:21" x14ac:dyDescent="0.2"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</row>
    <row r="1494" spans="2:21" x14ac:dyDescent="0.2"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</row>
    <row r="1495" spans="2:21" x14ac:dyDescent="0.2"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</row>
    <row r="1496" spans="2:21" x14ac:dyDescent="0.2"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</row>
    <row r="1497" spans="2:21" x14ac:dyDescent="0.2"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</row>
    <row r="1498" spans="2:21" x14ac:dyDescent="0.2"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</row>
    <row r="1499" spans="2:21" x14ac:dyDescent="0.2"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</row>
    <row r="1500" spans="2:21" x14ac:dyDescent="0.2"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</row>
    <row r="1501" spans="2:21" x14ac:dyDescent="0.2"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</row>
    <row r="1502" spans="2:21" x14ac:dyDescent="0.2"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</row>
    <row r="1503" spans="2:21" x14ac:dyDescent="0.2"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</row>
    <row r="1504" spans="2:21" x14ac:dyDescent="0.2"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</row>
    <row r="1505" spans="2:21" x14ac:dyDescent="0.2"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</row>
    <row r="1506" spans="2:21" x14ac:dyDescent="0.2"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</row>
    <row r="1507" spans="2:21" x14ac:dyDescent="0.2"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</row>
    <row r="1508" spans="2:21" x14ac:dyDescent="0.2"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</row>
    <row r="1509" spans="2:21" x14ac:dyDescent="0.2"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</row>
    <row r="1510" spans="2:21" x14ac:dyDescent="0.2"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</row>
    <row r="1511" spans="2:21" x14ac:dyDescent="0.2"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</row>
    <row r="1512" spans="2:21" x14ac:dyDescent="0.2"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</row>
    <row r="1513" spans="2:21" x14ac:dyDescent="0.2"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</row>
    <row r="1514" spans="2:21" x14ac:dyDescent="0.2"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</row>
    <row r="1515" spans="2:21" x14ac:dyDescent="0.2"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</row>
    <row r="1516" spans="2:21" x14ac:dyDescent="0.2"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</row>
    <row r="1517" spans="2:21" x14ac:dyDescent="0.2"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</row>
    <row r="1518" spans="2:21" x14ac:dyDescent="0.2"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</row>
    <row r="1519" spans="2:21" x14ac:dyDescent="0.2"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</row>
    <row r="1520" spans="2:21" x14ac:dyDescent="0.2"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</row>
    <row r="1521" spans="2:21" x14ac:dyDescent="0.2"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</row>
    <row r="1522" spans="2:21" x14ac:dyDescent="0.2"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</row>
    <row r="1523" spans="2:21" x14ac:dyDescent="0.2"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</row>
    <row r="1524" spans="2:21" x14ac:dyDescent="0.2"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</row>
    <row r="1525" spans="2:21" x14ac:dyDescent="0.2"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</row>
    <row r="1526" spans="2:21" x14ac:dyDescent="0.2"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</row>
    <row r="1527" spans="2:21" x14ac:dyDescent="0.2"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</row>
    <row r="1528" spans="2:21" x14ac:dyDescent="0.2"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</row>
    <row r="1529" spans="2:21" x14ac:dyDescent="0.2"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</row>
    <row r="1530" spans="2:21" x14ac:dyDescent="0.2"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</row>
    <row r="1531" spans="2:21" x14ac:dyDescent="0.2"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</row>
    <row r="1532" spans="2:21" x14ac:dyDescent="0.2"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</row>
    <row r="1533" spans="2:21" x14ac:dyDescent="0.2"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</row>
    <row r="1534" spans="2:21" x14ac:dyDescent="0.2"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</row>
    <row r="1535" spans="2:21" x14ac:dyDescent="0.2"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</row>
    <row r="1536" spans="2:21" x14ac:dyDescent="0.2"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</row>
    <row r="1537" spans="2:21" x14ac:dyDescent="0.2"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</row>
    <row r="1538" spans="2:21" x14ac:dyDescent="0.2"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</row>
    <row r="1539" spans="2:21" x14ac:dyDescent="0.2"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</row>
    <row r="1540" spans="2:21" x14ac:dyDescent="0.2"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</row>
    <row r="1541" spans="2:21" x14ac:dyDescent="0.2"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</row>
    <row r="1542" spans="2:21" x14ac:dyDescent="0.2"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</row>
    <row r="1543" spans="2:21" x14ac:dyDescent="0.2"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</row>
    <row r="1544" spans="2:21" x14ac:dyDescent="0.2"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</row>
    <row r="1545" spans="2:21" x14ac:dyDescent="0.2"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</row>
    <row r="1546" spans="2:21" x14ac:dyDescent="0.2"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</row>
    <row r="1547" spans="2:21" x14ac:dyDescent="0.2"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</row>
    <row r="1548" spans="2:21" x14ac:dyDescent="0.2"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</row>
    <row r="1549" spans="2:21" x14ac:dyDescent="0.2"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</row>
    <row r="1550" spans="2:21" x14ac:dyDescent="0.2"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</row>
    <row r="1551" spans="2:21" x14ac:dyDescent="0.2"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</row>
    <row r="1552" spans="2:21" x14ac:dyDescent="0.2"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</row>
    <row r="1553" spans="2:21" x14ac:dyDescent="0.2"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</row>
    <row r="1554" spans="2:21" x14ac:dyDescent="0.2"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</row>
    <row r="1555" spans="2:21" x14ac:dyDescent="0.2"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</row>
    <row r="1556" spans="2:21" x14ac:dyDescent="0.2"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</row>
    <row r="1557" spans="2:21" x14ac:dyDescent="0.2"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</row>
    <row r="1558" spans="2:21" x14ac:dyDescent="0.2"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</row>
    <row r="1559" spans="2:21" x14ac:dyDescent="0.2"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</row>
    <row r="1560" spans="2:21" x14ac:dyDescent="0.2"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</row>
    <row r="1561" spans="2:21" x14ac:dyDescent="0.2"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</row>
    <row r="1562" spans="2:21" x14ac:dyDescent="0.2"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</row>
    <row r="1563" spans="2:21" x14ac:dyDescent="0.2"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</row>
    <row r="1564" spans="2:21" x14ac:dyDescent="0.2"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</row>
    <row r="1565" spans="2:21" x14ac:dyDescent="0.2"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</row>
    <row r="1566" spans="2:21" x14ac:dyDescent="0.2"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</row>
    <row r="1567" spans="2:21" x14ac:dyDescent="0.2"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</row>
    <row r="1568" spans="2:21" x14ac:dyDescent="0.2"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</row>
    <row r="1569" spans="2:21" x14ac:dyDescent="0.2"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</row>
    <row r="1570" spans="2:21" x14ac:dyDescent="0.2"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</row>
    <row r="1571" spans="2:21" x14ac:dyDescent="0.2"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</row>
    <row r="1572" spans="2:21" x14ac:dyDescent="0.2"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</row>
    <row r="1573" spans="2:21" x14ac:dyDescent="0.2"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</row>
    <row r="1574" spans="2:21" x14ac:dyDescent="0.2"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</row>
    <row r="1575" spans="2:21" x14ac:dyDescent="0.2"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</row>
    <row r="1576" spans="2:21" x14ac:dyDescent="0.2"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</row>
    <row r="1577" spans="2:21" x14ac:dyDescent="0.2"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</row>
    <row r="1578" spans="2:21" x14ac:dyDescent="0.2"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</row>
    <row r="1579" spans="2:21" x14ac:dyDescent="0.2"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</row>
    <row r="1580" spans="2:21" x14ac:dyDescent="0.2"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</row>
    <row r="1581" spans="2:21" x14ac:dyDescent="0.2"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</row>
    <row r="1582" spans="2:21" x14ac:dyDescent="0.2"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</row>
    <row r="1583" spans="2:21" x14ac:dyDescent="0.2"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</row>
    <row r="1584" spans="2:21" x14ac:dyDescent="0.2"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</row>
    <row r="1585" spans="2:21" x14ac:dyDescent="0.2"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</row>
    <row r="1586" spans="2:21" x14ac:dyDescent="0.2"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</row>
    <row r="1587" spans="2:21" x14ac:dyDescent="0.2"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</row>
    <row r="1588" spans="2:21" x14ac:dyDescent="0.2"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</row>
    <row r="1589" spans="2:21" x14ac:dyDescent="0.2"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</row>
    <row r="1590" spans="2:21" x14ac:dyDescent="0.2"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</row>
    <row r="1591" spans="2:21" x14ac:dyDescent="0.2"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</row>
    <row r="1592" spans="2:21" x14ac:dyDescent="0.2"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</row>
    <row r="1593" spans="2:21" x14ac:dyDescent="0.2"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</row>
    <row r="1594" spans="2:21" x14ac:dyDescent="0.2"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</row>
    <row r="1595" spans="2:21" x14ac:dyDescent="0.2"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</row>
    <row r="1596" spans="2:21" x14ac:dyDescent="0.2"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</row>
    <row r="1597" spans="2:21" x14ac:dyDescent="0.2"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</row>
    <row r="1598" spans="2:21" x14ac:dyDescent="0.2"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</row>
    <row r="1599" spans="2:21" x14ac:dyDescent="0.2"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</row>
    <row r="1600" spans="2:21" x14ac:dyDescent="0.2"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</row>
    <row r="1601" spans="2:21" x14ac:dyDescent="0.2"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</row>
    <row r="1602" spans="2:21" x14ac:dyDescent="0.2"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</row>
    <row r="1603" spans="2:21" x14ac:dyDescent="0.2"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</row>
    <row r="1604" spans="2:21" x14ac:dyDescent="0.2"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</row>
    <row r="1605" spans="2:21" x14ac:dyDescent="0.2"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</row>
    <row r="1606" spans="2:21" x14ac:dyDescent="0.2"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</row>
    <row r="1607" spans="2:21" x14ac:dyDescent="0.2"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</row>
    <row r="1608" spans="2:21" x14ac:dyDescent="0.2"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</row>
    <row r="1609" spans="2:21" x14ac:dyDescent="0.2"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</row>
    <row r="1610" spans="2:21" x14ac:dyDescent="0.2"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</row>
    <row r="1611" spans="2:21" x14ac:dyDescent="0.2"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</row>
    <row r="1612" spans="2:21" x14ac:dyDescent="0.2"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</row>
    <row r="1613" spans="2:21" x14ac:dyDescent="0.2"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</row>
    <row r="1614" spans="2:21" x14ac:dyDescent="0.2"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</row>
    <row r="1615" spans="2:21" x14ac:dyDescent="0.2"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</row>
    <row r="1616" spans="2:21" x14ac:dyDescent="0.2"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</row>
    <row r="1617" spans="2:21" x14ac:dyDescent="0.2"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</row>
    <row r="1618" spans="2:21" x14ac:dyDescent="0.2"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</row>
    <row r="1619" spans="2:21" x14ac:dyDescent="0.2"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</row>
    <row r="1620" spans="2:21" x14ac:dyDescent="0.2"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</row>
    <row r="1621" spans="2:21" x14ac:dyDescent="0.2"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</row>
    <row r="1622" spans="2:21" x14ac:dyDescent="0.2"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</row>
    <row r="1623" spans="2:21" x14ac:dyDescent="0.2"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</row>
    <row r="1624" spans="2:21" x14ac:dyDescent="0.2"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</row>
    <row r="1625" spans="2:21" x14ac:dyDescent="0.2"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</row>
    <row r="1626" spans="2:21" x14ac:dyDescent="0.2"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</row>
    <row r="1627" spans="2:21" x14ac:dyDescent="0.2"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</row>
    <row r="1628" spans="2:21" x14ac:dyDescent="0.2"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</row>
    <row r="1629" spans="2:21" x14ac:dyDescent="0.2"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</row>
    <row r="1630" spans="2:21" x14ac:dyDescent="0.2"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</row>
    <row r="1631" spans="2:21" x14ac:dyDescent="0.2"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</row>
    <row r="1632" spans="2:21" x14ac:dyDescent="0.2"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</row>
    <row r="1633" spans="2:21" x14ac:dyDescent="0.2"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</row>
    <row r="1634" spans="2:21" x14ac:dyDescent="0.2"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</row>
    <row r="1635" spans="2:21" x14ac:dyDescent="0.2"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</row>
    <row r="1636" spans="2:21" x14ac:dyDescent="0.2"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</row>
    <row r="1637" spans="2:21" x14ac:dyDescent="0.2"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</row>
    <row r="1638" spans="2:21" x14ac:dyDescent="0.2"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</row>
    <row r="1639" spans="2:21" x14ac:dyDescent="0.2"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</row>
    <row r="1640" spans="2:21" x14ac:dyDescent="0.2"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</row>
    <row r="1641" spans="2:21" x14ac:dyDescent="0.2"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</row>
    <row r="1642" spans="2:21" x14ac:dyDescent="0.2"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</row>
    <row r="1643" spans="2:21" x14ac:dyDescent="0.2"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</row>
    <row r="1644" spans="2:21" x14ac:dyDescent="0.2"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</row>
    <row r="1645" spans="2:21" x14ac:dyDescent="0.2"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</row>
    <row r="1646" spans="2:21" x14ac:dyDescent="0.2"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</row>
    <row r="1647" spans="2:21" x14ac:dyDescent="0.2"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</row>
    <row r="1648" spans="2:21" x14ac:dyDescent="0.2"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</row>
    <row r="1649" spans="2:21" x14ac:dyDescent="0.2"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</row>
    <row r="1650" spans="2:21" x14ac:dyDescent="0.2"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</row>
    <row r="1651" spans="2:21" x14ac:dyDescent="0.2"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</row>
    <row r="1652" spans="2:21" x14ac:dyDescent="0.2"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</row>
    <row r="1653" spans="2:21" x14ac:dyDescent="0.2"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</row>
    <row r="1654" spans="2:21" x14ac:dyDescent="0.2"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</row>
    <row r="1655" spans="2:21" x14ac:dyDescent="0.2"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</row>
    <row r="1656" spans="2:21" x14ac:dyDescent="0.2"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</row>
    <row r="1657" spans="2:21" x14ac:dyDescent="0.2"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</row>
    <row r="1658" spans="2:21" x14ac:dyDescent="0.2"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</row>
    <row r="1659" spans="2:21" x14ac:dyDescent="0.2"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</row>
    <row r="1660" spans="2:21" x14ac:dyDescent="0.2"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</row>
    <row r="1661" spans="2:21" x14ac:dyDescent="0.2"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</row>
    <row r="1662" spans="2:21" x14ac:dyDescent="0.2"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</row>
    <row r="1663" spans="2:21" x14ac:dyDescent="0.2"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</row>
    <row r="1664" spans="2:21" x14ac:dyDescent="0.2"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</row>
    <row r="1665" spans="2:15" x14ac:dyDescent="0.2"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</row>
    <row r="1666" spans="2:15" x14ac:dyDescent="0.2"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</row>
    <row r="1667" spans="2:15" x14ac:dyDescent="0.2"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</row>
    <row r="1668" spans="2:15" x14ac:dyDescent="0.2"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</row>
    <row r="1669" spans="2:15" x14ac:dyDescent="0.2">
      <c r="B1669" s="17"/>
      <c r="C1669" s="17"/>
      <c r="D1669" s="17"/>
      <c r="E1669" s="17"/>
      <c r="F1669" s="17"/>
      <c r="G1669" s="17"/>
      <c r="H1669" s="17"/>
      <c r="K1669" s="17"/>
      <c r="L1669" s="17"/>
      <c r="M1669" s="17"/>
      <c r="N1669" s="17"/>
      <c r="O1669" s="17"/>
    </row>
    <row r="1670" spans="2:15" x14ac:dyDescent="0.2">
      <c r="B1670" s="17"/>
      <c r="C1670" s="17"/>
      <c r="D1670" s="17"/>
      <c r="E1670" s="17"/>
      <c r="F1670" s="17"/>
      <c r="G1670" s="17"/>
      <c r="H1670" s="17"/>
      <c r="K1670" s="17"/>
      <c r="L1670" s="17"/>
      <c r="M1670" s="17"/>
      <c r="N1670" s="17"/>
      <c r="O1670" s="17"/>
    </row>
    <row r="1671" spans="2:15" x14ac:dyDescent="0.2">
      <c r="B1671" s="17"/>
      <c r="C1671" s="17"/>
      <c r="D1671" s="17"/>
      <c r="E1671" s="17"/>
      <c r="F1671" s="17"/>
      <c r="G1671" s="17"/>
      <c r="H1671" s="17"/>
      <c r="K1671" s="17"/>
      <c r="L1671" s="17"/>
      <c r="O1671" s="17"/>
    </row>
    <row r="1672" spans="2:15" x14ac:dyDescent="0.2">
      <c r="B1672" s="17"/>
      <c r="C1672" s="17"/>
      <c r="D1672" s="17"/>
      <c r="E1672" s="17"/>
      <c r="F1672" s="17"/>
      <c r="G1672" s="17"/>
      <c r="H1672" s="17"/>
      <c r="K1672" s="17"/>
      <c r="L1672" s="17"/>
      <c r="O1672" s="17"/>
    </row>
    <row r="1673" spans="2:15" x14ac:dyDescent="0.2">
      <c r="B1673" s="17"/>
      <c r="C1673" s="17"/>
      <c r="D1673" s="17"/>
      <c r="E1673" s="17"/>
      <c r="F1673" s="17"/>
      <c r="G1673" s="17"/>
      <c r="H1673" s="17"/>
      <c r="K1673" s="17"/>
      <c r="L1673" s="17"/>
      <c r="O1673" s="17"/>
    </row>
    <row r="1674" spans="2:15" x14ac:dyDescent="0.2">
      <c r="B1674" s="17"/>
      <c r="C1674" s="17"/>
      <c r="D1674" s="17"/>
      <c r="E1674" s="17"/>
      <c r="F1674" s="17"/>
      <c r="G1674" s="17"/>
      <c r="H1674" s="17"/>
      <c r="K1674" s="17"/>
      <c r="O1674" s="17"/>
    </row>
    <row r="1675" spans="2:15" x14ac:dyDescent="0.2">
      <c r="B1675" s="17"/>
      <c r="C1675" s="17"/>
      <c r="D1675" s="17"/>
      <c r="E1675" s="17"/>
      <c r="F1675" s="17"/>
      <c r="G1675" s="17"/>
      <c r="H1675" s="17"/>
      <c r="K1675" s="17"/>
    </row>
    <row r="1676" spans="2:15" x14ac:dyDescent="0.2">
      <c r="B1676" s="17"/>
      <c r="C1676" s="17"/>
      <c r="D1676" s="17"/>
      <c r="F1676" s="17"/>
      <c r="G1676" s="17"/>
      <c r="H1676" s="17"/>
      <c r="K1676" s="17"/>
    </row>
    <row r="1677" spans="2:15" x14ac:dyDescent="0.2">
      <c r="B1677" s="17"/>
      <c r="C1677" s="17"/>
      <c r="D1677" s="17"/>
      <c r="F1677" s="17"/>
      <c r="G1677" s="17"/>
      <c r="H1677" s="17"/>
    </row>
    <row r="1678" spans="2:15" x14ac:dyDescent="0.2">
      <c r="B1678" s="17"/>
      <c r="C1678" s="17"/>
      <c r="D1678" s="17"/>
      <c r="F1678" s="17"/>
      <c r="G1678" s="17"/>
      <c r="H1678" s="17"/>
    </row>
    <row r="1679" spans="2:15" x14ac:dyDescent="0.2">
      <c r="B1679" s="17"/>
      <c r="C1679" s="17"/>
      <c r="D1679" s="17"/>
    </row>
    <row r="1680" spans="2:15" x14ac:dyDescent="0.2">
      <c r="B1680" s="17"/>
      <c r="C1680" s="17"/>
      <c r="D1680" s="17"/>
    </row>
    <row r="1681" spans="2:4" x14ac:dyDescent="0.2">
      <c r="B1681" s="17"/>
      <c r="C1681" s="17"/>
      <c r="D1681" s="17"/>
    </row>
    <row r="1682" spans="2:4" x14ac:dyDescent="0.2">
      <c r="B1682" s="17"/>
      <c r="C1682" s="17"/>
      <c r="D1682" s="17"/>
    </row>
    <row r="1683" spans="2:4" x14ac:dyDescent="0.2">
      <c r="B1683" s="17"/>
      <c r="C1683" s="17"/>
      <c r="D1683" s="17"/>
    </row>
    <row r="1684" spans="2:4" x14ac:dyDescent="0.2">
      <c r="B1684" s="17"/>
      <c r="C1684" s="17"/>
      <c r="D1684" s="17"/>
    </row>
    <row r="1685" spans="2:4" x14ac:dyDescent="0.2">
      <c r="B1685" s="17"/>
      <c r="C1685" s="17"/>
      <c r="D1685" s="17"/>
    </row>
  </sheetData>
  <sheetProtection password="CC38" sheet="1" objects="1" scenarios="1"/>
  <mergeCells count="2">
    <mergeCell ref="B3:K3"/>
    <mergeCell ref="E2:G2"/>
  </mergeCells>
  <phoneticPr fontId="0" type="noConversion"/>
  <dataValidations count="1">
    <dataValidation type="list" allowBlank="1" showInputMessage="1" showErrorMessage="1" sqref="C7:J7" xr:uid="{00000000-0002-0000-0500-000000000000}">
      <formula1>$N$9:$N$10</formula1>
    </dataValidation>
  </dataValidations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31EB-60E4-4957-B578-6FBB5756038E}">
  <sheetPr codeName="Sheet19"/>
  <dimension ref="M21:S27"/>
  <sheetViews>
    <sheetView workbookViewId="0">
      <selection activeCell="I24" sqref="I24"/>
    </sheetView>
  </sheetViews>
  <sheetFormatPr defaultRowHeight="12.75" x14ac:dyDescent="0.2"/>
  <cols>
    <col min="13" max="13" width="16.28515625" customWidth="1"/>
  </cols>
  <sheetData>
    <row r="21" spans="13:19" x14ac:dyDescent="0.2">
      <c r="R21">
        <v>366.7</v>
      </c>
      <c r="S21">
        <v>1.085</v>
      </c>
    </row>
    <row r="22" spans="13:19" x14ac:dyDescent="0.2">
      <c r="M22" s="334">
        <v>-4280035</v>
      </c>
      <c r="R22">
        <v>400</v>
      </c>
      <c r="S22">
        <f>R22*S21/R21</f>
        <v>1.183528770111808</v>
      </c>
    </row>
    <row r="23" spans="13:19" x14ac:dyDescent="0.2">
      <c r="M23" s="334">
        <f>M22/9810</f>
        <v>-436.29306829765545</v>
      </c>
    </row>
    <row r="25" spans="13:19" x14ac:dyDescent="0.2">
      <c r="M25" s="334">
        <v>-3925085</v>
      </c>
    </row>
    <row r="26" spans="13:19" x14ac:dyDescent="0.2">
      <c r="M26" s="334">
        <f>M25/9810</f>
        <v>-400.11060142711517</v>
      </c>
    </row>
    <row r="27" spans="13:19" x14ac:dyDescent="0.2">
      <c r="M27" s="334">
        <f>M23+M26</f>
        <v>-836.40366972477068</v>
      </c>
    </row>
  </sheetData>
  <phoneticPr fontId="4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B1705"/>
  <sheetViews>
    <sheetView workbookViewId="0">
      <selection activeCell="B18" sqref="B18"/>
    </sheetView>
  </sheetViews>
  <sheetFormatPr defaultRowHeight="12.75" x14ac:dyDescent="0.2"/>
  <cols>
    <col min="1" max="1" width="2.140625" style="173" customWidth="1"/>
    <col min="2" max="2" width="19.5703125" style="173" customWidth="1"/>
    <col min="3" max="10" width="12.5703125" style="173" customWidth="1"/>
    <col min="11" max="11" width="11.42578125" style="173" customWidth="1"/>
    <col min="12" max="12" width="9.140625" style="173"/>
    <col min="13" max="13" width="10" style="173" bestFit="1" customWidth="1"/>
    <col min="14" max="14" width="9.140625" style="173"/>
    <col min="15" max="15" width="12.85546875" style="173" customWidth="1"/>
    <col min="16" max="16384" width="9.140625" style="173"/>
  </cols>
  <sheetData>
    <row r="1" spans="1:28" ht="11.25" customHeight="1" thickBot="1" x14ac:dyDescent="0.25">
      <c r="A1" s="167"/>
      <c r="B1" s="169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1"/>
      <c r="Q1" s="167"/>
      <c r="R1" s="167"/>
      <c r="S1" s="167"/>
      <c r="T1" s="167"/>
      <c r="U1" s="172"/>
    </row>
    <row r="2" spans="1:28" x14ac:dyDescent="0.2">
      <c r="A2" s="167"/>
      <c r="B2" s="174"/>
      <c r="C2" s="175"/>
      <c r="D2" s="175"/>
      <c r="E2" s="363" t="s">
        <v>75</v>
      </c>
      <c r="F2" s="363"/>
      <c r="G2" s="363"/>
      <c r="H2" s="175"/>
      <c r="I2" s="175"/>
      <c r="J2" s="175"/>
      <c r="K2" s="176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</row>
    <row r="3" spans="1:28" x14ac:dyDescent="0.2">
      <c r="A3" s="167"/>
      <c r="B3" s="358" t="s">
        <v>8</v>
      </c>
      <c r="C3" s="361"/>
      <c r="D3" s="361"/>
      <c r="E3" s="361"/>
      <c r="F3" s="361"/>
      <c r="G3" s="361"/>
      <c r="H3" s="361"/>
      <c r="I3" s="361"/>
      <c r="J3" s="361"/>
      <c r="K3" s="362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</row>
    <row r="4" spans="1:28" x14ac:dyDescent="0.2">
      <c r="A4" s="167"/>
      <c r="B4" s="177" t="s">
        <v>26</v>
      </c>
      <c r="C4" s="154"/>
      <c r="D4" s="154"/>
      <c r="E4" s="154"/>
      <c r="F4" s="154"/>
      <c r="G4" s="154"/>
      <c r="H4" s="154"/>
      <c r="I4" s="154"/>
      <c r="J4" s="154"/>
      <c r="K4" s="178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</row>
    <row r="5" spans="1:28" x14ac:dyDescent="0.2">
      <c r="A5" s="167"/>
      <c r="B5" s="177" t="s">
        <v>43</v>
      </c>
      <c r="C5" s="179" t="s">
        <v>7</v>
      </c>
      <c r="D5" s="179" t="s">
        <v>7</v>
      </c>
      <c r="E5" s="180" t="s">
        <v>7</v>
      </c>
      <c r="F5" s="179" t="s">
        <v>7</v>
      </c>
      <c r="G5" s="179" t="s">
        <v>7</v>
      </c>
      <c r="H5" s="179" t="s">
        <v>7</v>
      </c>
      <c r="I5" s="180" t="s">
        <v>7</v>
      </c>
      <c r="J5" s="180" t="s">
        <v>7</v>
      </c>
      <c r="K5" s="181" t="s">
        <v>6</v>
      </c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</row>
    <row r="6" spans="1:28" x14ac:dyDescent="0.2">
      <c r="A6" s="167"/>
      <c r="B6" s="182" t="s">
        <v>13</v>
      </c>
      <c r="C6" s="156"/>
      <c r="D6" s="156"/>
      <c r="E6" s="156"/>
      <c r="F6" s="156"/>
      <c r="G6" s="156"/>
      <c r="H6" s="156"/>
      <c r="I6" s="156"/>
      <c r="J6" s="156"/>
      <c r="K6" s="183" t="s">
        <v>63</v>
      </c>
      <c r="L6" s="171"/>
      <c r="M6" s="171"/>
      <c r="N6" s="171"/>
      <c r="O6" s="170"/>
      <c r="P6" s="170"/>
      <c r="Q6" s="170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</row>
    <row r="7" spans="1:28" ht="14.25" x14ac:dyDescent="0.25">
      <c r="A7" s="167"/>
      <c r="B7" s="182" t="s">
        <v>81</v>
      </c>
      <c r="C7" s="158"/>
      <c r="D7" s="158"/>
      <c r="E7" s="158"/>
      <c r="F7" s="158"/>
      <c r="G7" s="158"/>
      <c r="H7" s="158"/>
      <c r="I7" s="158"/>
      <c r="J7" s="158"/>
      <c r="K7" s="183" t="s">
        <v>64</v>
      </c>
      <c r="L7" s="171"/>
      <c r="M7" s="171"/>
      <c r="N7" s="171"/>
      <c r="O7" s="170"/>
      <c r="P7" s="170"/>
      <c r="Q7" s="170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</row>
    <row r="8" spans="1:28" ht="14.25" x14ac:dyDescent="0.25">
      <c r="A8" s="167"/>
      <c r="B8" s="182" t="s">
        <v>80</v>
      </c>
      <c r="C8" s="158"/>
      <c r="D8" s="158"/>
      <c r="E8" s="158"/>
      <c r="F8" s="158"/>
      <c r="G8" s="158"/>
      <c r="H8" s="158"/>
      <c r="I8" s="158"/>
      <c r="J8" s="158"/>
      <c r="K8" s="183" t="s">
        <v>64</v>
      </c>
      <c r="L8" s="171"/>
      <c r="M8" s="171"/>
      <c r="N8" s="171"/>
      <c r="O8" s="170"/>
      <c r="P8" s="170"/>
      <c r="Q8" s="170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</row>
    <row r="9" spans="1:28" ht="14.25" x14ac:dyDescent="0.25">
      <c r="A9" s="167"/>
      <c r="B9" s="182" t="s">
        <v>79</v>
      </c>
      <c r="C9" s="158"/>
      <c r="D9" s="158"/>
      <c r="E9" s="158"/>
      <c r="F9" s="158"/>
      <c r="G9" s="158"/>
      <c r="H9" s="158"/>
      <c r="I9" s="158"/>
      <c r="J9" s="158"/>
      <c r="K9" s="183" t="s">
        <v>64</v>
      </c>
      <c r="L9" s="171"/>
      <c r="M9" s="171"/>
      <c r="N9" s="171"/>
      <c r="O9" s="170"/>
      <c r="P9" s="170"/>
      <c r="Q9" s="170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</row>
    <row r="10" spans="1:28" ht="14.25" x14ac:dyDescent="0.25">
      <c r="A10" s="167"/>
      <c r="B10" s="182" t="s">
        <v>78</v>
      </c>
      <c r="C10" s="158"/>
      <c r="D10" s="158"/>
      <c r="E10" s="158"/>
      <c r="F10" s="158"/>
      <c r="G10" s="158"/>
      <c r="H10" s="158"/>
      <c r="I10" s="158"/>
      <c r="J10" s="158"/>
      <c r="K10" s="183" t="s">
        <v>64</v>
      </c>
      <c r="L10" s="171"/>
      <c r="M10" s="171"/>
      <c r="N10" s="171"/>
      <c r="O10" s="170"/>
      <c r="P10" s="170"/>
      <c r="Q10" s="170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</row>
    <row r="11" spans="1:28" ht="14.25" x14ac:dyDescent="0.25">
      <c r="A11" s="167"/>
      <c r="B11" s="182" t="s">
        <v>77</v>
      </c>
      <c r="C11" s="158"/>
      <c r="D11" s="158"/>
      <c r="E11" s="158"/>
      <c r="F11" s="158"/>
      <c r="G11" s="158"/>
      <c r="H11" s="158"/>
      <c r="I11" s="158"/>
      <c r="J11" s="158"/>
      <c r="K11" s="185" t="s">
        <v>64</v>
      </c>
      <c r="L11" s="167"/>
      <c r="M11" s="167"/>
      <c r="N11" s="167"/>
      <c r="O11" s="170"/>
      <c r="P11" s="170"/>
      <c r="Q11" s="170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</row>
    <row r="12" spans="1:28" ht="14.25" x14ac:dyDescent="0.25">
      <c r="A12" s="167"/>
      <c r="B12" s="182" t="s">
        <v>76</v>
      </c>
      <c r="C12" s="158"/>
      <c r="D12" s="158"/>
      <c r="E12" s="158"/>
      <c r="F12" s="158"/>
      <c r="G12" s="158"/>
      <c r="H12" s="158"/>
      <c r="I12" s="158"/>
      <c r="J12" s="158"/>
      <c r="K12" s="185" t="s">
        <v>64</v>
      </c>
      <c r="L12" s="167"/>
      <c r="M12" s="167"/>
      <c r="N12" s="167"/>
      <c r="O12" s="170"/>
      <c r="P12" s="170"/>
      <c r="Q12" s="170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</row>
    <row r="13" spans="1:28" x14ac:dyDescent="0.2">
      <c r="A13" s="167"/>
      <c r="B13" s="186" t="s">
        <v>16</v>
      </c>
      <c r="C13" s="158"/>
      <c r="D13" s="158"/>
      <c r="E13" s="158"/>
      <c r="F13" s="158"/>
      <c r="G13" s="158"/>
      <c r="H13" s="158"/>
      <c r="I13" s="158"/>
      <c r="J13" s="158"/>
      <c r="K13" s="183" t="s">
        <v>65</v>
      </c>
      <c r="L13" s="171"/>
      <c r="M13" s="187"/>
      <c r="N13" s="188"/>
      <c r="O13" s="189"/>
      <c r="P13" s="171"/>
      <c r="Q13" s="167"/>
      <c r="R13" s="167"/>
      <c r="S13" s="167"/>
      <c r="T13" s="167"/>
      <c r="U13" s="167"/>
      <c r="V13" s="171"/>
      <c r="W13" s="167"/>
      <c r="X13" s="167"/>
      <c r="Y13" s="167"/>
      <c r="Z13" s="167"/>
      <c r="AA13" s="167"/>
      <c r="AB13" s="167"/>
    </row>
    <row r="14" spans="1:28" x14ac:dyDescent="0.2">
      <c r="A14" s="167"/>
      <c r="B14" s="186" t="s">
        <v>17</v>
      </c>
      <c r="C14" s="158"/>
      <c r="D14" s="158"/>
      <c r="E14" s="158"/>
      <c r="F14" s="158"/>
      <c r="G14" s="158"/>
      <c r="H14" s="158"/>
      <c r="I14" s="158"/>
      <c r="J14" s="158"/>
      <c r="K14" s="183" t="s">
        <v>63</v>
      </c>
      <c r="L14" s="171"/>
      <c r="M14" s="190"/>
      <c r="N14" s="191"/>
      <c r="O14" s="189"/>
      <c r="P14" s="171"/>
      <c r="Q14" s="167"/>
      <c r="R14" s="167"/>
      <c r="S14" s="167"/>
      <c r="T14" s="167"/>
      <c r="U14" s="167"/>
      <c r="V14" s="171"/>
      <c r="W14" s="167"/>
      <c r="X14" s="167"/>
      <c r="Y14" s="167"/>
      <c r="Z14" s="167"/>
      <c r="AA14" s="167"/>
      <c r="AB14" s="167"/>
    </row>
    <row r="15" spans="1:28" x14ac:dyDescent="0.2">
      <c r="A15" s="167"/>
      <c r="B15" s="186" t="s">
        <v>18</v>
      </c>
      <c r="C15" s="158"/>
      <c r="D15" s="158"/>
      <c r="E15" s="158"/>
      <c r="F15" s="158"/>
      <c r="G15" s="158"/>
      <c r="H15" s="158"/>
      <c r="I15" s="158"/>
      <c r="J15" s="158"/>
      <c r="K15" s="183" t="s">
        <v>67</v>
      </c>
      <c r="L15" s="192"/>
      <c r="M15" s="171"/>
      <c r="N15" s="171"/>
      <c r="O15" s="171"/>
      <c r="P15" s="171"/>
      <c r="Q15" s="167"/>
      <c r="R15" s="167"/>
      <c r="S15" s="167"/>
      <c r="T15" s="167"/>
      <c r="U15" s="167"/>
      <c r="V15" s="171"/>
      <c r="W15" s="167"/>
      <c r="X15" s="167"/>
      <c r="Y15" s="167"/>
      <c r="Z15" s="167"/>
      <c r="AA15" s="167"/>
      <c r="AB15" s="167"/>
    </row>
    <row r="16" spans="1:28" ht="15" x14ac:dyDescent="0.25">
      <c r="A16" s="167"/>
      <c r="B16" s="193" t="s">
        <v>52</v>
      </c>
      <c r="C16" s="158"/>
      <c r="D16" s="158"/>
      <c r="E16" s="158"/>
      <c r="F16" s="158"/>
      <c r="G16" s="158"/>
      <c r="H16" s="158"/>
      <c r="I16" s="158"/>
      <c r="J16" s="158"/>
      <c r="K16" s="194" t="s">
        <v>66</v>
      </c>
      <c r="L16" s="192"/>
      <c r="M16" s="170"/>
      <c r="N16" s="170"/>
      <c r="O16" s="170"/>
      <c r="P16" s="171"/>
      <c r="Q16" s="167"/>
      <c r="R16" s="167"/>
      <c r="S16" s="167"/>
      <c r="T16" s="167"/>
      <c r="U16" s="167"/>
      <c r="V16" s="171"/>
      <c r="W16" s="167"/>
      <c r="X16" s="167"/>
      <c r="Y16" s="167"/>
      <c r="Z16" s="167"/>
      <c r="AA16" s="167"/>
      <c r="AB16" s="167"/>
    </row>
    <row r="17" spans="1:28" ht="14.25" x14ac:dyDescent="0.25">
      <c r="A17" s="167"/>
      <c r="B17" s="184" t="s">
        <v>37</v>
      </c>
      <c r="C17" s="244"/>
      <c r="D17" s="244"/>
      <c r="E17" s="244"/>
      <c r="F17" s="244"/>
      <c r="G17" s="244"/>
      <c r="H17" s="244"/>
      <c r="I17" s="244"/>
      <c r="J17" s="244"/>
      <c r="K17" s="183" t="s">
        <v>63</v>
      </c>
      <c r="L17" s="192"/>
      <c r="M17" s="170"/>
      <c r="N17" s="170"/>
      <c r="O17" s="170"/>
      <c r="P17" s="171"/>
      <c r="Q17" s="167"/>
      <c r="R17" s="167"/>
      <c r="S17" s="167"/>
      <c r="T17" s="167"/>
      <c r="U17" s="167"/>
      <c r="V17" s="171"/>
      <c r="W17" s="167"/>
      <c r="X17" s="167"/>
      <c r="Y17" s="167"/>
      <c r="Z17" s="167"/>
      <c r="AA17" s="167"/>
      <c r="AB17" s="167"/>
    </row>
    <row r="18" spans="1:28" ht="14.25" x14ac:dyDescent="0.25">
      <c r="A18" s="167"/>
      <c r="B18" s="184" t="s">
        <v>98</v>
      </c>
      <c r="C18" s="158"/>
      <c r="D18" s="158"/>
      <c r="E18" s="158"/>
      <c r="F18" s="158"/>
      <c r="G18" s="158"/>
      <c r="H18" s="158"/>
      <c r="I18" s="158"/>
      <c r="J18" s="158"/>
      <c r="K18" s="183" t="s">
        <v>63</v>
      </c>
      <c r="L18" s="192"/>
      <c r="M18" s="170"/>
      <c r="N18" s="170"/>
      <c r="O18" s="170"/>
      <c r="P18" s="171"/>
      <c r="Q18" s="167"/>
      <c r="R18" s="167"/>
      <c r="S18" s="167"/>
      <c r="T18" s="167"/>
      <c r="U18" s="167"/>
      <c r="V18" s="171"/>
      <c r="W18" s="167"/>
      <c r="X18" s="167"/>
      <c r="Y18" s="167"/>
      <c r="Z18" s="167"/>
      <c r="AA18" s="167"/>
      <c r="AB18" s="167"/>
    </row>
    <row r="19" spans="1:28" x14ac:dyDescent="0.2">
      <c r="A19" s="167"/>
      <c r="B19" s="195" t="s">
        <v>99</v>
      </c>
      <c r="C19" s="245"/>
      <c r="D19" s="245"/>
      <c r="E19" s="245"/>
      <c r="F19" s="245"/>
      <c r="G19" s="245"/>
      <c r="H19" s="245"/>
      <c r="I19" s="245"/>
      <c r="J19" s="245"/>
      <c r="K19" s="183" t="s">
        <v>63</v>
      </c>
      <c r="L19" s="192"/>
      <c r="M19" s="170"/>
      <c r="N19" s="170"/>
      <c r="O19" s="170"/>
      <c r="P19" s="171"/>
      <c r="Q19" s="167"/>
      <c r="R19" s="167"/>
      <c r="S19" s="167"/>
      <c r="T19" s="167"/>
      <c r="U19" s="167"/>
      <c r="V19" s="171"/>
      <c r="W19" s="167"/>
      <c r="X19" s="167"/>
      <c r="Y19" s="167"/>
      <c r="Z19" s="167"/>
      <c r="AA19" s="167"/>
      <c r="AB19" s="167"/>
    </row>
    <row r="20" spans="1:28" x14ac:dyDescent="0.2">
      <c r="A20" s="167"/>
      <c r="B20" s="195" t="s">
        <v>92</v>
      </c>
      <c r="C20" s="246"/>
      <c r="D20" s="246"/>
      <c r="E20" s="246"/>
      <c r="F20" s="246"/>
      <c r="G20" s="246"/>
      <c r="H20" s="246"/>
      <c r="I20" s="246"/>
      <c r="J20" s="246"/>
      <c r="K20" s="183" t="s">
        <v>63</v>
      </c>
      <c r="L20" s="192"/>
      <c r="M20" s="187"/>
      <c r="N20" s="196"/>
      <c r="O20" s="189"/>
      <c r="P20" s="171"/>
      <c r="Q20" s="167"/>
      <c r="R20" s="167"/>
      <c r="S20" s="167"/>
      <c r="T20" s="167"/>
      <c r="U20" s="167"/>
      <c r="V20" s="171"/>
      <c r="W20" s="167"/>
      <c r="X20" s="167"/>
      <c r="Y20" s="167"/>
      <c r="Z20" s="167"/>
      <c r="AA20" s="167"/>
      <c r="AB20" s="167"/>
    </row>
    <row r="21" spans="1:28" x14ac:dyDescent="0.2">
      <c r="A21" s="167"/>
      <c r="B21" s="358" t="s">
        <v>19</v>
      </c>
      <c r="C21" s="359"/>
      <c r="D21" s="359"/>
      <c r="E21" s="359"/>
      <c r="F21" s="359"/>
      <c r="G21" s="359"/>
      <c r="H21" s="359"/>
      <c r="I21" s="359"/>
      <c r="J21" s="359"/>
      <c r="K21" s="360"/>
      <c r="L21" s="192"/>
      <c r="M21" s="187"/>
      <c r="N21" s="196"/>
      <c r="O21" s="189"/>
      <c r="P21" s="171"/>
      <c r="Q21" s="167"/>
      <c r="R21" s="167"/>
      <c r="S21" s="167"/>
      <c r="T21" s="167"/>
      <c r="U21" s="167"/>
      <c r="V21" s="171"/>
      <c r="W21" s="167"/>
      <c r="X21" s="167"/>
      <c r="Y21" s="167"/>
      <c r="Z21" s="167"/>
      <c r="AA21" s="167"/>
      <c r="AB21" s="167"/>
    </row>
    <row r="22" spans="1:28" ht="14.25" x14ac:dyDescent="0.2">
      <c r="A22" s="167"/>
      <c r="B22" s="184" t="s">
        <v>20</v>
      </c>
      <c r="C22" s="197" t="e">
        <f>10*C15/C23</f>
        <v>#DIV/0!</v>
      </c>
      <c r="D22" s="197" t="e">
        <f t="shared" ref="D22:J22" si="0">10*D15/D23</f>
        <v>#DIV/0!</v>
      </c>
      <c r="E22" s="197" t="e">
        <f t="shared" si="0"/>
        <v>#DIV/0!</v>
      </c>
      <c r="F22" s="197" t="e">
        <f t="shared" si="0"/>
        <v>#DIV/0!</v>
      </c>
      <c r="G22" s="197" t="e">
        <f t="shared" si="0"/>
        <v>#DIV/0!</v>
      </c>
      <c r="H22" s="197" t="e">
        <f t="shared" si="0"/>
        <v>#DIV/0!</v>
      </c>
      <c r="I22" s="197" t="e">
        <f t="shared" si="0"/>
        <v>#DIV/0!</v>
      </c>
      <c r="J22" s="197" t="e">
        <f t="shared" si="0"/>
        <v>#DIV/0!</v>
      </c>
      <c r="K22" s="198" t="s">
        <v>66</v>
      </c>
      <c r="L22" s="192"/>
      <c r="M22" s="190"/>
      <c r="N22" s="170"/>
      <c r="O22" s="189"/>
      <c r="P22" s="171"/>
      <c r="Q22" s="167"/>
      <c r="R22" s="167"/>
      <c r="S22" s="167"/>
      <c r="T22" s="167"/>
      <c r="U22" s="167"/>
      <c r="V22" s="171"/>
      <c r="W22" s="167"/>
      <c r="X22" s="167"/>
      <c r="Y22" s="167"/>
      <c r="Z22" s="167"/>
      <c r="AA22" s="167"/>
      <c r="AB22" s="167"/>
    </row>
    <row r="23" spans="1:28" ht="14.25" x14ac:dyDescent="0.2">
      <c r="A23" s="167"/>
      <c r="B23" s="186" t="s">
        <v>21</v>
      </c>
      <c r="C23" s="199">
        <f>(C7*C8+C9*C10+C11*C12)/100</f>
        <v>0</v>
      </c>
      <c r="D23" s="199">
        <f t="shared" ref="D23:J23" si="1">(D7*D8+D9*D10+D11*D12)/100</f>
        <v>0</v>
      </c>
      <c r="E23" s="199">
        <f t="shared" si="1"/>
        <v>0</v>
      </c>
      <c r="F23" s="199">
        <f t="shared" si="1"/>
        <v>0</v>
      </c>
      <c r="G23" s="199">
        <f t="shared" si="1"/>
        <v>0</v>
      </c>
      <c r="H23" s="199">
        <f t="shared" si="1"/>
        <v>0</v>
      </c>
      <c r="I23" s="199">
        <f t="shared" si="1"/>
        <v>0</v>
      </c>
      <c r="J23" s="199">
        <f t="shared" si="1"/>
        <v>0</v>
      </c>
      <c r="K23" s="183" t="s">
        <v>68</v>
      </c>
      <c r="L23" s="192"/>
      <c r="M23" s="187"/>
      <c r="N23" s="188"/>
      <c r="O23" s="189"/>
      <c r="P23" s="171"/>
      <c r="Q23" s="167"/>
      <c r="R23" s="167"/>
      <c r="S23" s="167"/>
      <c r="T23" s="167"/>
      <c r="U23" s="167"/>
      <c r="V23" s="171"/>
      <c r="W23" s="167"/>
      <c r="X23" s="167"/>
      <c r="Y23" s="167"/>
      <c r="Z23" s="167"/>
      <c r="AA23" s="167"/>
      <c r="AB23" s="167"/>
    </row>
    <row r="24" spans="1:28" x14ac:dyDescent="0.2">
      <c r="A24" s="167"/>
      <c r="B24" s="186" t="s">
        <v>1</v>
      </c>
      <c r="C24" s="199" t="e">
        <f>(C11*C12*0.5*C12+C9*C10*(0.5*C9+C12)+C7*C8*(0.5*C8+C9+C12))/C23/100</f>
        <v>#DIV/0!</v>
      </c>
      <c r="D24" s="199" t="e">
        <f t="shared" ref="D24:J24" si="2">(D11*D12*0.5*D12+D9*D10*(0.5*D9+D12)+D7*D8*(0.5*D8+D9+D12))/D23/100</f>
        <v>#DIV/0!</v>
      </c>
      <c r="E24" s="199" t="e">
        <f t="shared" si="2"/>
        <v>#DIV/0!</v>
      </c>
      <c r="F24" s="199" t="e">
        <f t="shared" si="2"/>
        <v>#DIV/0!</v>
      </c>
      <c r="G24" s="199" t="e">
        <f t="shared" si="2"/>
        <v>#DIV/0!</v>
      </c>
      <c r="H24" s="199" t="e">
        <f t="shared" si="2"/>
        <v>#DIV/0!</v>
      </c>
      <c r="I24" s="199" t="e">
        <f t="shared" si="2"/>
        <v>#DIV/0!</v>
      </c>
      <c r="J24" s="199" t="e">
        <f t="shared" si="2"/>
        <v>#DIV/0!</v>
      </c>
      <c r="K24" s="183" t="s">
        <v>64</v>
      </c>
      <c r="L24" s="192"/>
      <c r="M24" s="187"/>
      <c r="N24" s="188"/>
      <c r="O24" s="189"/>
      <c r="P24" s="171"/>
      <c r="Q24" s="167"/>
      <c r="R24" s="167"/>
      <c r="S24" s="167"/>
      <c r="T24" s="167"/>
      <c r="U24" s="167"/>
      <c r="V24" s="171"/>
      <c r="W24" s="167"/>
      <c r="X24" s="167"/>
      <c r="Y24" s="167"/>
      <c r="Z24" s="167"/>
      <c r="AA24" s="167"/>
      <c r="AB24" s="167"/>
    </row>
    <row r="25" spans="1:28" x14ac:dyDescent="0.2">
      <c r="A25" s="167"/>
      <c r="B25" s="186" t="s">
        <v>90</v>
      </c>
      <c r="C25" s="199" t="e">
        <f>C8*C7^3*C9/(C12*C11^3+C8*C7^3)</f>
        <v>#DIV/0!</v>
      </c>
      <c r="D25" s="199" t="e">
        <f t="shared" ref="D25:J25" si="3">D8*D7^3*D9/(D12*D11^3+D8*D7^3)</f>
        <v>#DIV/0!</v>
      </c>
      <c r="E25" s="199" t="e">
        <f t="shared" si="3"/>
        <v>#DIV/0!</v>
      </c>
      <c r="F25" s="199" t="e">
        <f t="shared" si="3"/>
        <v>#DIV/0!</v>
      </c>
      <c r="G25" s="199" t="e">
        <f t="shared" si="3"/>
        <v>#DIV/0!</v>
      </c>
      <c r="H25" s="199" t="e">
        <f t="shared" si="3"/>
        <v>#DIV/0!</v>
      </c>
      <c r="I25" s="199" t="e">
        <f t="shared" si="3"/>
        <v>#DIV/0!</v>
      </c>
      <c r="J25" s="199" t="e">
        <f t="shared" si="3"/>
        <v>#DIV/0!</v>
      </c>
      <c r="K25" s="183" t="s">
        <v>64</v>
      </c>
      <c r="L25" s="192"/>
      <c r="M25" s="187"/>
      <c r="N25" s="188"/>
      <c r="O25" s="189"/>
      <c r="P25" s="171"/>
      <c r="Q25" s="167"/>
      <c r="R25" s="167"/>
      <c r="S25" s="167"/>
      <c r="T25" s="167"/>
      <c r="U25" s="167"/>
      <c r="V25" s="171"/>
      <c r="W25" s="167"/>
      <c r="X25" s="167"/>
      <c r="Y25" s="167"/>
      <c r="Z25" s="167"/>
      <c r="AA25" s="167"/>
      <c r="AB25" s="167"/>
    </row>
    <row r="26" spans="1:28" ht="15" x14ac:dyDescent="0.25">
      <c r="A26" s="167"/>
      <c r="B26" s="186" t="s">
        <v>82</v>
      </c>
      <c r="C26" s="199" t="e">
        <f>(1/12*(C11*C12^3+C10*C9^3+C7*C8^3)+C7*C8*(0.5*C8+C9+C12-C24)^2+C9*C10*(0.5*C9+C12-C24)^2+C11*C12*(0.5*C12-C24)^2)/10000</f>
        <v>#DIV/0!</v>
      </c>
      <c r="D26" s="199" t="e">
        <f t="shared" ref="D26:J26" si="4">(1/12*(D11*D12^3+D10*D9^3+D7*D8^3)+D7*D8*(0.5*D8+D9+D12-D24)^2+D9*D10*(0.5*D9+D12-D24)^2+D11*D12*(0.5*D12-D24)^2)/10000</f>
        <v>#DIV/0!</v>
      </c>
      <c r="E26" s="199" t="e">
        <f t="shared" si="4"/>
        <v>#DIV/0!</v>
      </c>
      <c r="F26" s="199" t="e">
        <f t="shared" si="4"/>
        <v>#DIV/0!</v>
      </c>
      <c r="G26" s="199" t="e">
        <f t="shared" si="4"/>
        <v>#DIV/0!</v>
      </c>
      <c r="H26" s="199" t="e">
        <f t="shared" si="4"/>
        <v>#DIV/0!</v>
      </c>
      <c r="I26" s="199" t="e">
        <f t="shared" si="4"/>
        <v>#DIV/0!</v>
      </c>
      <c r="J26" s="199" t="e">
        <f t="shared" si="4"/>
        <v>#DIV/0!</v>
      </c>
      <c r="K26" s="183" t="s">
        <v>69</v>
      </c>
      <c r="L26" s="192"/>
      <c r="M26" s="187"/>
      <c r="N26" s="188"/>
      <c r="O26" s="189"/>
      <c r="P26" s="171"/>
      <c r="Q26" s="167"/>
      <c r="R26" s="167"/>
      <c r="S26" s="167"/>
      <c r="T26" s="167"/>
      <c r="U26" s="167"/>
      <c r="V26" s="171"/>
      <c r="W26" s="167"/>
      <c r="X26" s="167"/>
      <c r="Y26" s="167"/>
      <c r="Z26" s="167"/>
      <c r="AA26" s="167"/>
      <c r="AB26" s="167"/>
    </row>
    <row r="27" spans="1:28" ht="15" x14ac:dyDescent="0.25">
      <c r="A27" s="167"/>
      <c r="B27" s="186" t="s">
        <v>83</v>
      </c>
      <c r="C27" s="199">
        <f>1/12*(C11^3*C12+C9*C10^3+C7^3*C8)/10000</f>
        <v>0</v>
      </c>
      <c r="D27" s="199">
        <f t="shared" ref="D27:J27" si="5">1/12*(D11^3*D12+D9*D10^3+D7^3*D8)/10000</f>
        <v>0</v>
      </c>
      <c r="E27" s="199">
        <f t="shared" si="5"/>
        <v>0</v>
      </c>
      <c r="F27" s="199">
        <f t="shared" si="5"/>
        <v>0</v>
      </c>
      <c r="G27" s="199">
        <f t="shared" si="5"/>
        <v>0</v>
      </c>
      <c r="H27" s="199">
        <f t="shared" si="5"/>
        <v>0</v>
      </c>
      <c r="I27" s="199">
        <f t="shared" si="5"/>
        <v>0</v>
      </c>
      <c r="J27" s="199">
        <f t="shared" si="5"/>
        <v>0</v>
      </c>
      <c r="K27" s="183" t="s">
        <v>69</v>
      </c>
      <c r="L27" s="192"/>
      <c r="M27" s="187"/>
      <c r="N27" s="188"/>
      <c r="O27" s="189"/>
      <c r="P27" s="171"/>
      <c r="Q27" s="167"/>
      <c r="R27" s="167"/>
      <c r="S27" s="167"/>
      <c r="T27" s="167"/>
      <c r="U27" s="167"/>
      <c r="V27" s="171"/>
      <c r="W27" s="167"/>
      <c r="X27" s="167"/>
      <c r="Y27" s="167"/>
      <c r="Z27" s="167"/>
      <c r="AA27" s="167"/>
      <c r="AB27" s="167"/>
    </row>
    <row r="28" spans="1:28" ht="14.25" x14ac:dyDescent="0.25">
      <c r="A28" s="167"/>
      <c r="B28" s="186" t="s">
        <v>87</v>
      </c>
      <c r="C28" s="199">
        <f>1/3*(C9*C10^3+C7*C8^3+C11*C12^3)/10000</f>
        <v>0</v>
      </c>
      <c r="D28" s="199">
        <f t="shared" ref="D28:J28" si="6">1/3*(D9*D10^3+D7*D8^3+D11*D12^3)/10000</f>
        <v>0</v>
      </c>
      <c r="E28" s="199">
        <f t="shared" si="6"/>
        <v>0</v>
      </c>
      <c r="F28" s="199">
        <f t="shared" si="6"/>
        <v>0</v>
      </c>
      <c r="G28" s="199">
        <f t="shared" si="6"/>
        <v>0</v>
      </c>
      <c r="H28" s="199">
        <f t="shared" si="6"/>
        <v>0</v>
      </c>
      <c r="I28" s="199">
        <f t="shared" si="6"/>
        <v>0</v>
      </c>
      <c r="J28" s="199">
        <f t="shared" si="6"/>
        <v>0</v>
      </c>
      <c r="K28" s="183" t="s">
        <v>84</v>
      </c>
      <c r="L28" s="192"/>
      <c r="M28" s="187"/>
      <c r="N28" s="188"/>
      <c r="O28" s="189"/>
      <c r="P28" s="171"/>
      <c r="Q28" s="167"/>
      <c r="R28" s="167"/>
      <c r="S28" s="167"/>
      <c r="T28" s="167"/>
      <c r="U28" s="167"/>
      <c r="V28" s="171"/>
      <c r="W28" s="167"/>
      <c r="X28" s="167"/>
      <c r="Y28" s="167"/>
      <c r="Z28" s="167"/>
      <c r="AA28" s="167"/>
      <c r="AB28" s="167"/>
    </row>
    <row r="29" spans="1:28" ht="14.25" x14ac:dyDescent="0.25">
      <c r="A29" s="167"/>
      <c r="B29" s="186" t="s">
        <v>88</v>
      </c>
      <c r="C29" s="199" t="e">
        <f>C26+C27</f>
        <v>#DIV/0!</v>
      </c>
      <c r="D29" s="199" t="e">
        <f t="shared" ref="D29:J29" si="7">D26+D27</f>
        <v>#DIV/0!</v>
      </c>
      <c r="E29" s="199" t="e">
        <f t="shared" si="7"/>
        <v>#DIV/0!</v>
      </c>
      <c r="F29" s="199" t="e">
        <f t="shared" si="7"/>
        <v>#DIV/0!</v>
      </c>
      <c r="G29" s="199" t="e">
        <f t="shared" si="7"/>
        <v>#DIV/0!</v>
      </c>
      <c r="H29" s="199" t="e">
        <f t="shared" si="7"/>
        <v>#DIV/0!</v>
      </c>
      <c r="I29" s="199" t="e">
        <f t="shared" si="7"/>
        <v>#DIV/0!</v>
      </c>
      <c r="J29" s="199" t="e">
        <f t="shared" si="7"/>
        <v>#DIV/0!</v>
      </c>
      <c r="K29" s="183" t="s">
        <v>84</v>
      </c>
      <c r="L29" s="192"/>
      <c r="M29" s="187"/>
      <c r="N29" s="188"/>
      <c r="O29" s="189"/>
      <c r="P29" s="171"/>
      <c r="Q29" s="167"/>
      <c r="R29" s="167"/>
      <c r="S29" s="167"/>
      <c r="T29" s="167"/>
      <c r="U29" s="167"/>
      <c r="V29" s="171"/>
      <c r="W29" s="167"/>
      <c r="X29" s="167"/>
      <c r="Y29" s="167"/>
      <c r="Z29" s="167"/>
      <c r="AA29" s="167"/>
      <c r="AB29" s="167"/>
    </row>
    <row r="30" spans="1:28" ht="14.25" x14ac:dyDescent="0.25">
      <c r="A30" s="167"/>
      <c r="B30" s="186" t="s">
        <v>89</v>
      </c>
      <c r="C30" s="199" t="e">
        <f>1/12*(C9^2*C8*C12*C7^3*C11^3)/(C8*C7^3+C12*C11^3)*0.000001</f>
        <v>#DIV/0!</v>
      </c>
      <c r="D30" s="199" t="e">
        <f t="shared" ref="D30:J30" si="8">1/12*(D9^2*D8*D12*D7^3*D11^3)/(D8*D7^3+D12*D11^3)*0.000001</f>
        <v>#DIV/0!</v>
      </c>
      <c r="E30" s="199" t="e">
        <f t="shared" si="8"/>
        <v>#DIV/0!</v>
      </c>
      <c r="F30" s="199" t="e">
        <f t="shared" si="8"/>
        <v>#DIV/0!</v>
      </c>
      <c r="G30" s="199" t="e">
        <f t="shared" si="8"/>
        <v>#DIV/0!</v>
      </c>
      <c r="H30" s="199" t="e">
        <f t="shared" si="8"/>
        <v>#DIV/0!</v>
      </c>
      <c r="I30" s="199" t="e">
        <f t="shared" si="8"/>
        <v>#DIV/0!</v>
      </c>
      <c r="J30" s="199" t="e">
        <f t="shared" si="8"/>
        <v>#DIV/0!</v>
      </c>
      <c r="K30" s="183" t="s">
        <v>91</v>
      </c>
      <c r="L30" s="192"/>
      <c r="M30" s="187"/>
      <c r="N30" s="188"/>
      <c r="O30" s="189"/>
      <c r="P30" s="171"/>
      <c r="Q30" s="167"/>
      <c r="R30" s="167"/>
      <c r="S30" s="167"/>
      <c r="T30" s="167"/>
      <c r="U30" s="167"/>
      <c r="V30" s="171"/>
      <c r="W30" s="167"/>
      <c r="X30" s="167"/>
      <c r="Y30" s="167"/>
      <c r="Z30" s="167"/>
      <c r="AA30" s="167"/>
      <c r="AB30" s="167"/>
    </row>
    <row r="31" spans="1:28" ht="14.25" x14ac:dyDescent="0.2">
      <c r="A31" s="167"/>
      <c r="B31" s="182" t="s">
        <v>0</v>
      </c>
      <c r="C31" s="200" t="str">
        <f>IF(C6=1,206000,IF(C6=2,70000,IF(C6=3,195000,"invalid input")))</f>
        <v>invalid input</v>
      </c>
      <c r="D31" s="200" t="str">
        <f t="shared" ref="D31:J31" si="9">IF(D6=1,206000,IF(D6=2,70000,IF(D6=3,195000,"invalid input")))</f>
        <v>invalid input</v>
      </c>
      <c r="E31" s="200" t="str">
        <f t="shared" si="9"/>
        <v>invalid input</v>
      </c>
      <c r="F31" s="200" t="str">
        <f t="shared" si="9"/>
        <v>invalid input</v>
      </c>
      <c r="G31" s="200" t="str">
        <f t="shared" si="9"/>
        <v>invalid input</v>
      </c>
      <c r="H31" s="200" t="str">
        <f t="shared" si="9"/>
        <v>invalid input</v>
      </c>
      <c r="I31" s="200" t="str">
        <f t="shared" si="9"/>
        <v>invalid input</v>
      </c>
      <c r="J31" s="200" t="str">
        <f t="shared" si="9"/>
        <v>invalid input</v>
      </c>
      <c r="K31" s="183" t="s">
        <v>66</v>
      </c>
      <c r="L31" s="192"/>
      <c r="M31" s="171"/>
      <c r="N31" s="171"/>
      <c r="O31" s="171"/>
      <c r="P31" s="171"/>
      <c r="Q31" s="167"/>
      <c r="R31" s="167"/>
      <c r="S31" s="167"/>
      <c r="T31" s="167"/>
      <c r="U31" s="167"/>
      <c r="V31" s="171"/>
      <c r="W31" s="167"/>
      <c r="X31" s="167"/>
      <c r="Y31" s="167"/>
      <c r="Z31" s="167"/>
      <c r="AA31" s="167"/>
      <c r="AB31" s="167"/>
    </row>
    <row r="32" spans="1:28" x14ac:dyDescent="0.2">
      <c r="A32" s="167"/>
      <c r="B32" s="201" t="s">
        <v>23</v>
      </c>
      <c r="C32" s="202" t="str">
        <f>IF(C14=1,0.5,IF(C14=2,0.7071,IF(C14=3,1,"invalid input")))</f>
        <v>invalid input</v>
      </c>
      <c r="D32" s="202" t="str">
        <f t="shared" ref="D32:J32" si="10">IF(D14=1,0.5,IF(D14=2,0.7071,IF(D14=3,1,"invalid input")))</f>
        <v>invalid input</v>
      </c>
      <c r="E32" s="202" t="str">
        <f t="shared" si="10"/>
        <v>invalid input</v>
      </c>
      <c r="F32" s="202" t="str">
        <f t="shared" si="10"/>
        <v>invalid input</v>
      </c>
      <c r="G32" s="202" t="str">
        <f t="shared" si="10"/>
        <v>invalid input</v>
      </c>
      <c r="H32" s="202" t="str">
        <f t="shared" si="10"/>
        <v>invalid input</v>
      </c>
      <c r="I32" s="202" t="str">
        <f t="shared" si="10"/>
        <v>invalid input</v>
      </c>
      <c r="J32" s="202" t="str">
        <f t="shared" si="10"/>
        <v>invalid input</v>
      </c>
      <c r="K32" s="194" t="s">
        <v>63</v>
      </c>
      <c r="L32" s="192"/>
      <c r="M32" s="170"/>
      <c r="N32" s="170"/>
      <c r="O32" s="170"/>
      <c r="P32" s="171"/>
      <c r="Q32" s="167"/>
      <c r="R32" s="167"/>
      <c r="S32" s="167"/>
      <c r="T32" s="167"/>
      <c r="U32" s="167"/>
      <c r="V32" s="171"/>
      <c r="W32" s="167"/>
      <c r="X32" s="167"/>
      <c r="Y32" s="167"/>
      <c r="Z32" s="167"/>
      <c r="AA32" s="167"/>
      <c r="AB32" s="167"/>
    </row>
    <row r="33" spans="1:28" x14ac:dyDescent="0.2">
      <c r="A33" s="167"/>
      <c r="B33" s="203" t="s">
        <v>85</v>
      </c>
      <c r="C33" s="204"/>
      <c r="D33" s="204"/>
      <c r="E33" s="204"/>
      <c r="F33" s="204"/>
      <c r="G33" s="204"/>
      <c r="H33" s="204"/>
      <c r="I33" s="204"/>
      <c r="J33" s="204"/>
      <c r="K33" s="205"/>
      <c r="L33" s="192"/>
      <c r="M33" s="170"/>
      <c r="N33" s="170"/>
      <c r="O33" s="170"/>
      <c r="P33" s="171"/>
      <c r="Q33" s="167"/>
      <c r="R33" s="167"/>
      <c r="S33" s="167"/>
      <c r="T33" s="167"/>
      <c r="U33" s="167"/>
      <c r="V33" s="171"/>
      <c r="W33" s="167"/>
      <c r="X33" s="167"/>
      <c r="Y33" s="167"/>
      <c r="Z33" s="167"/>
      <c r="AA33" s="167"/>
      <c r="AB33" s="167"/>
    </row>
    <row r="34" spans="1:28" ht="15.75" x14ac:dyDescent="0.3">
      <c r="A34" s="167"/>
      <c r="B34" s="206" t="s">
        <v>60</v>
      </c>
      <c r="C34" s="247" t="e">
        <f>(PI()^2)*C31*MIN(C26,C27)/(C23*(C13*C32)^2)/10000</f>
        <v>#VALUE!</v>
      </c>
      <c r="D34" s="247" t="e">
        <f t="shared" ref="D34:J34" si="11">(PI()^2)*D31*MIN(D26,D27)/(D23*(D13*D32)^2)/10000</f>
        <v>#VALUE!</v>
      </c>
      <c r="E34" s="247" t="e">
        <f t="shared" si="11"/>
        <v>#VALUE!</v>
      </c>
      <c r="F34" s="247" t="e">
        <f t="shared" si="11"/>
        <v>#VALUE!</v>
      </c>
      <c r="G34" s="247" t="e">
        <f t="shared" si="11"/>
        <v>#VALUE!</v>
      </c>
      <c r="H34" s="247" t="e">
        <f t="shared" si="11"/>
        <v>#VALUE!</v>
      </c>
      <c r="I34" s="247" t="e">
        <f t="shared" si="11"/>
        <v>#VALUE!</v>
      </c>
      <c r="J34" s="247" t="e">
        <f t="shared" si="11"/>
        <v>#VALUE!</v>
      </c>
      <c r="K34" s="207" t="s">
        <v>66</v>
      </c>
      <c r="L34" s="192"/>
      <c r="M34" s="170"/>
      <c r="N34" s="170"/>
      <c r="O34" s="170"/>
      <c r="P34" s="171"/>
      <c r="Q34" s="167"/>
      <c r="R34" s="167"/>
      <c r="S34" s="167"/>
      <c r="T34" s="167"/>
      <c r="U34" s="167"/>
      <c r="V34" s="171"/>
      <c r="W34" s="167"/>
      <c r="X34" s="167"/>
      <c r="Y34" s="167"/>
      <c r="Z34" s="167"/>
      <c r="AA34" s="167"/>
      <c r="AB34" s="167"/>
    </row>
    <row r="35" spans="1:28" ht="15" x14ac:dyDescent="0.25">
      <c r="A35" s="167"/>
      <c r="B35" s="206" t="s">
        <v>61</v>
      </c>
      <c r="C35" s="208" t="e">
        <f>IF(C16/2&gt;=C34,C34,C16*(1-C16/4/C34))</f>
        <v>#VALUE!</v>
      </c>
      <c r="D35" s="208" t="e">
        <f t="shared" ref="D35:J35" si="12">IF(D16/2&gt;=D34,D34,D16*(1-D16/4/D34))</f>
        <v>#VALUE!</v>
      </c>
      <c r="E35" s="208" t="e">
        <f t="shared" si="12"/>
        <v>#VALUE!</v>
      </c>
      <c r="F35" s="208" t="e">
        <f t="shared" si="12"/>
        <v>#VALUE!</v>
      </c>
      <c r="G35" s="208" t="e">
        <f t="shared" si="12"/>
        <v>#VALUE!</v>
      </c>
      <c r="H35" s="208" t="e">
        <f t="shared" si="12"/>
        <v>#VALUE!</v>
      </c>
      <c r="I35" s="208" t="e">
        <f t="shared" si="12"/>
        <v>#VALUE!</v>
      </c>
      <c r="J35" s="208" t="e">
        <f t="shared" si="12"/>
        <v>#VALUE!</v>
      </c>
      <c r="K35" s="207" t="s">
        <v>66</v>
      </c>
      <c r="L35" s="192"/>
      <c r="M35" s="190"/>
      <c r="N35" s="170"/>
      <c r="O35" s="189"/>
      <c r="P35" s="171"/>
      <c r="Q35" s="167"/>
      <c r="R35" s="167"/>
      <c r="S35" s="167"/>
      <c r="T35" s="167"/>
      <c r="U35" s="167"/>
      <c r="V35" s="171"/>
      <c r="W35" s="167"/>
      <c r="X35" s="167"/>
      <c r="Y35" s="167"/>
      <c r="Z35" s="167"/>
      <c r="AA35" s="167"/>
      <c r="AB35" s="167"/>
    </row>
    <row r="36" spans="1:28" ht="15" x14ac:dyDescent="0.25">
      <c r="A36" s="167"/>
      <c r="B36" s="206" t="s">
        <v>42</v>
      </c>
      <c r="C36" s="208" t="e">
        <f>C35/C17/C18</f>
        <v>#VALUE!</v>
      </c>
      <c r="D36" s="208" t="e">
        <f t="shared" ref="D36:J36" si="13">D35/D17/D18</f>
        <v>#VALUE!</v>
      </c>
      <c r="E36" s="208" t="e">
        <f t="shared" si="13"/>
        <v>#VALUE!</v>
      </c>
      <c r="F36" s="208" t="e">
        <f t="shared" si="13"/>
        <v>#VALUE!</v>
      </c>
      <c r="G36" s="208" t="e">
        <f t="shared" si="13"/>
        <v>#VALUE!</v>
      </c>
      <c r="H36" s="208" t="e">
        <f t="shared" si="13"/>
        <v>#VALUE!</v>
      </c>
      <c r="I36" s="208" t="e">
        <f t="shared" si="13"/>
        <v>#VALUE!</v>
      </c>
      <c r="J36" s="208" t="e">
        <f t="shared" si="13"/>
        <v>#VALUE!</v>
      </c>
      <c r="K36" s="207" t="s">
        <v>66</v>
      </c>
      <c r="L36" s="192"/>
      <c r="M36" s="187"/>
      <c r="N36" s="188"/>
      <c r="O36" s="189"/>
      <c r="P36" s="171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</row>
    <row r="37" spans="1:28" x14ac:dyDescent="0.2">
      <c r="A37" s="167"/>
      <c r="B37" s="203" t="s">
        <v>86</v>
      </c>
      <c r="C37" s="209"/>
      <c r="D37" s="209"/>
      <c r="E37" s="209"/>
      <c r="F37" s="209"/>
      <c r="G37" s="209"/>
      <c r="H37" s="209"/>
      <c r="I37" s="209"/>
      <c r="J37" s="209"/>
      <c r="K37" s="205"/>
      <c r="L37" s="192"/>
      <c r="M37" s="187"/>
      <c r="N37" s="188"/>
      <c r="O37" s="189"/>
      <c r="P37" s="171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</row>
    <row r="38" spans="1:28" ht="15.75" x14ac:dyDescent="0.3">
      <c r="A38" s="167"/>
      <c r="B38" s="206" t="s">
        <v>94</v>
      </c>
      <c r="C38" s="208" t="e">
        <f>PI()^2*C31*C30/10000/C29/C13^2+0.41*C31*C28/C29</f>
        <v>#VALUE!</v>
      </c>
      <c r="D38" s="208" t="e">
        <f t="shared" ref="D38:J38" si="14">PI()^2*D31*D30/10000/D29/D13^2+0.41*D31*D28/D29</f>
        <v>#VALUE!</v>
      </c>
      <c r="E38" s="208" t="e">
        <f t="shared" si="14"/>
        <v>#VALUE!</v>
      </c>
      <c r="F38" s="208" t="e">
        <f t="shared" si="14"/>
        <v>#VALUE!</v>
      </c>
      <c r="G38" s="208" t="e">
        <f t="shared" si="14"/>
        <v>#VALUE!</v>
      </c>
      <c r="H38" s="208" t="e">
        <f t="shared" si="14"/>
        <v>#VALUE!</v>
      </c>
      <c r="I38" s="208" t="e">
        <f t="shared" si="14"/>
        <v>#VALUE!</v>
      </c>
      <c r="J38" s="208" t="e">
        <f t="shared" si="14"/>
        <v>#VALUE!</v>
      </c>
      <c r="K38" s="207" t="s">
        <v>66</v>
      </c>
      <c r="L38" s="192"/>
      <c r="M38" s="187"/>
      <c r="N38" s="188"/>
      <c r="O38" s="189"/>
      <c r="P38" s="171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</row>
    <row r="39" spans="1:28" ht="15" x14ac:dyDescent="0.25">
      <c r="A39" s="167"/>
      <c r="B39" s="206" t="s">
        <v>95</v>
      </c>
      <c r="C39" s="208" t="e">
        <f>IF(C16/2&gt;=C38,C38,C16*(1-C16/4/C38))</f>
        <v>#VALUE!</v>
      </c>
      <c r="D39" s="208" t="e">
        <f t="shared" ref="D39:J39" si="15">IF(D16/2&gt;=D38,D38,D16*(1-D16/4/D38))</f>
        <v>#VALUE!</v>
      </c>
      <c r="E39" s="208" t="e">
        <f t="shared" si="15"/>
        <v>#VALUE!</v>
      </c>
      <c r="F39" s="208" t="e">
        <f t="shared" si="15"/>
        <v>#VALUE!</v>
      </c>
      <c r="G39" s="208" t="e">
        <f t="shared" si="15"/>
        <v>#VALUE!</v>
      </c>
      <c r="H39" s="208" t="e">
        <f t="shared" si="15"/>
        <v>#VALUE!</v>
      </c>
      <c r="I39" s="208" t="e">
        <f t="shared" si="15"/>
        <v>#VALUE!</v>
      </c>
      <c r="J39" s="208" t="e">
        <f t="shared" si="15"/>
        <v>#VALUE!</v>
      </c>
      <c r="K39" s="207" t="s">
        <v>66</v>
      </c>
      <c r="L39" s="192"/>
      <c r="M39" s="187"/>
      <c r="N39" s="188"/>
      <c r="O39" s="189"/>
      <c r="P39" s="171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</row>
    <row r="40" spans="1:28" ht="15" x14ac:dyDescent="0.25">
      <c r="A40" s="167"/>
      <c r="B40" s="206" t="s">
        <v>42</v>
      </c>
      <c r="C40" s="208" t="e">
        <f>C39/C17/C19</f>
        <v>#VALUE!</v>
      </c>
      <c r="D40" s="208" t="e">
        <f t="shared" ref="D40:J40" si="16">D39/D17/D19</f>
        <v>#VALUE!</v>
      </c>
      <c r="E40" s="208" t="e">
        <f t="shared" si="16"/>
        <v>#VALUE!</v>
      </c>
      <c r="F40" s="208" t="e">
        <f t="shared" si="16"/>
        <v>#VALUE!</v>
      </c>
      <c r="G40" s="208" t="e">
        <f t="shared" si="16"/>
        <v>#VALUE!</v>
      </c>
      <c r="H40" s="208" t="e">
        <f t="shared" si="16"/>
        <v>#VALUE!</v>
      </c>
      <c r="I40" s="208" t="e">
        <f t="shared" si="16"/>
        <v>#VALUE!</v>
      </c>
      <c r="J40" s="208" t="e">
        <f t="shared" si="16"/>
        <v>#VALUE!</v>
      </c>
      <c r="K40" s="207" t="s">
        <v>66</v>
      </c>
      <c r="L40" s="192"/>
      <c r="M40" s="187"/>
      <c r="N40" s="188"/>
      <c r="O40" s="189"/>
      <c r="P40" s="171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</row>
    <row r="41" spans="1:28" x14ac:dyDescent="0.2">
      <c r="A41" s="167"/>
      <c r="B41" s="203" t="s">
        <v>93</v>
      </c>
      <c r="C41" s="209"/>
      <c r="D41" s="209"/>
      <c r="E41" s="209"/>
      <c r="F41" s="209"/>
      <c r="G41" s="209"/>
      <c r="H41" s="209"/>
      <c r="I41" s="209"/>
      <c r="J41" s="209"/>
      <c r="K41" s="205"/>
      <c r="L41" s="192"/>
      <c r="M41" s="187"/>
      <c r="N41" s="188"/>
      <c r="O41" s="189"/>
      <c r="P41" s="171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</row>
    <row r="42" spans="1:28" ht="15.75" x14ac:dyDescent="0.3">
      <c r="A42" s="167"/>
      <c r="B42" s="206" t="s">
        <v>96</v>
      </c>
      <c r="C42" s="208" t="e">
        <f>MIN(78*(C10/C9)^2*10000,32*(C8/C7)^2*10000,32*(C12/C11)^2*10000)</f>
        <v>#DIV/0!</v>
      </c>
      <c r="D42" s="208" t="e">
        <f t="shared" ref="D42:J42" si="17">MIN(78*(D10/D9)^2*10000,32*(D8/D7)^2*10000,32*(D12/D11)^2*10000)</f>
        <v>#DIV/0!</v>
      </c>
      <c r="E42" s="208" t="e">
        <f t="shared" si="17"/>
        <v>#DIV/0!</v>
      </c>
      <c r="F42" s="208" t="e">
        <f t="shared" si="17"/>
        <v>#DIV/0!</v>
      </c>
      <c r="G42" s="208" t="e">
        <f t="shared" si="17"/>
        <v>#DIV/0!</v>
      </c>
      <c r="H42" s="208" t="e">
        <f t="shared" si="17"/>
        <v>#DIV/0!</v>
      </c>
      <c r="I42" s="208" t="e">
        <f t="shared" si="17"/>
        <v>#DIV/0!</v>
      </c>
      <c r="J42" s="208" t="e">
        <f t="shared" si="17"/>
        <v>#DIV/0!</v>
      </c>
      <c r="K42" s="207" t="s">
        <v>66</v>
      </c>
      <c r="L42" s="192"/>
      <c r="M42" s="187"/>
      <c r="N42" s="188"/>
      <c r="O42" s="189"/>
      <c r="P42" s="171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</row>
    <row r="43" spans="1:28" ht="15" x14ac:dyDescent="0.25">
      <c r="A43" s="167"/>
      <c r="B43" s="206" t="s">
        <v>97</v>
      </c>
      <c r="C43" s="208" t="e">
        <f>IF(C16/2&gt;=C42,C42,C16*(1-C16/4/C42))</f>
        <v>#DIV/0!</v>
      </c>
      <c r="D43" s="208" t="e">
        <f t="shared" ref="D43:J43" si="18">IF(D16/2&gt;=D42,D42,D16*(1-D16/4/D42))</f>
        <v>#DIV/0!</v>
      </c>
      <c r="E43" s="208" t="e">
        <f t="shared" si="18"/>
        <v>#DIV/0!</v>
      </c>
      <c r="F43" s="208" t="e">
        <f t="shared" si="18"/>
        <v>#DIV/0!</v>
      </c>
      <c r="G43" s="208" t="e">
        <f t="shared" si="18"/>
        <v>#DIV/0!</v>
      </c>
      <c r="H43" s="208" t="e">
        <f t="shared" si="18"/>
        <v>#DIV/0!</v>
      </c>
      <c r="I43" s="208" t="e">
        <f t="shared" si="18"/>
        <v>#DIV/0!</v>
      </c>
      <c r="J43" s="208" t="e">
        <f t="shared" si="18"/>
        <v>#DIV/0!</v>
      </c>
      <c r="K43" s="207" t="s">
        <v>66</v>
      </c>
      <c r="L43" s="192"/>
      <c r="M43" s="187"/>
      <c r="N43" s="188"/>
      <c r="O43" s="189"/>
      <c r="P43" s="171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</row>
    <row r="44" spans="1:28" ht="15" x14ac:dyDescent="0.25">
      <c r="A44" s="167"/>
      <c r="B44" s="231" t="s">
        <v>42</v>
      </c>
      <c r="C44" s="232" t="e">
        <f>C43/C17/C20</f>
        <v>#DIV/0!</v>
      </c>
      <c r="D44" s="232" t="e">
        <f t="shared" ref="D44:J44" si="19">D43/D17/D20</f>
        <v>#DIV/0!</v>
      </c>
      <c r="E44" s="232" t="e">
        <f t="shared" si="19"/>
        <v>#DIV/0!</v>
      </c>
      <c r="F44" s="232" t="e">
        <f t="shared" si="19"/>
        <v>#DIV/0!</v>
      </c>
      <c r="G44" s="232" t="e">
        <f t="shared" si="19"/>
        <v>#DIV/0!</v>
      </c>
      <c r="H44" s="232" t="e">
        <f t="shared" si="19"/>
        <v>#DIV/0!</v>
      </c>
      <c r="I44" s="232" t="e">
        <f t="shared" si="19"/>
        <v>#DIV/0!</v>
      </c>
      <c r="J44" s="232" t="e">
        <f t="shared" si="19"/>
        <v>#DIV/0!</v>
      </c>
      <c r="K44" s="233" t="s">
        <v>66</v>
      </c>
      <c r="L44" s="192"/>
      <c r="M44" s="187"/>
      <c r="N44" s="188"/>
      <c r="O44" s="189"/>
      <c r="P44" s="171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</row>
    <row r="45" spans="1:28" x14ac:dyDescent="0.2">
      <c r="A45" s="167"/>
      <c r="B45" s="228" t="s">
        <v>108</v>
      </c>
      <c r="C45" s="230" t="e">
        <f>IF(OR(C7/C8&gt;40,C11/C12&gt;40),"not OK","OK")</f>
        <v>#DIV/0!</v>
      </c>
      <c r="D45" s="230" t="e">
        <f t="shared" ref="D45:J45" si="20">IF(OR(D7/D8&gt;40,D11/D12&gt;40),"not OK","OK")</f>
        <v>#DIV/0!</v>
      </c>
      <c r="E45" s="230" t="e">
        <f t="shared" si="20"/>
        <v>#DIV/0!</v>
      </c>
      <c r="F45" s="230" t="e">
        <f t="shared" si="20"/>
        <v>#DIV/0!</v>
      </c>
      <c r="G45" s="230" t="e">
        <f t="shared" si="20"/>
        <v>#DIV/0!</v>
      </c>
      <c r="H45" s="230" t="e">
        <f t="shared" si="20"/>
        <v>#DIV/0!</v>
      </c>
      <c r="I45" s="230" t="e">
        <f t="shared" si="20"/>
        <v>#DIV/0!</v>
      </c>
      <c r="J45" s="230" t="e">
        <f t="shared" si="20"/>
        <v>#DIV/0!</v>
      </c>
      <c r="K45" s="207"/>
      <c r="L45" s="192"/>
      <c r="M45" s="187"/>
      <c r="N45" s="188"/>
      <c r="O45" s="189"/>
      <c r="P45" s="171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</row>
    <row r="46" spans="1:28" ht="13.5" thickBot="1" x14ac:dyDescent="0.25">
      <c r="A46" s="167"/>
      <c r="B46" s="229" t="s">
        <v>109</v>
      </c>
      <c r="C46" s="210" t="e">
        <f>IF(C22&gt;C36,"col. buckl.",IF(C22&gt;C40,"Tors. buckl.",IF(C22&gt;C44,"Local buckl.","no buckling")))</f>
        <v>#DIV/0!</v>
      </c>
      <c r="D46" s="210" t="e">
        <f t="shared" ref="D46:J46" si="21">IF(D22&gt;D36,"col. buckl.",IF(D22&gt;D40,"Tors. buckl.",IF(D22&gt;D44,"Local buckl.","no buckling")))</f>
        <v>#DIV/0!</v>
      </c>
      <c r="E46" s="210" t="e">
        <f t="shared" si="21"/>
        <v>#DIV/0!</v>
      </c>
      <c r="F46" s="210" t="e">
        <f t="shared" si="21"/>
        <v>#DIV/0!</v>
      </c>
      <c r="G46" s="210" t="e">
        <f t="shared" si="21"/>
        <v>#DIV/0!</v>
      </c>
      <c r="H46" s="210" t="e">
        <f t="shared" si="21"/>
        <v>#DIV/0!</v>
      </c>
      <c r="I46" s="210" t="e">
        <f t="shared" si="21"/>
        <v>#DIV/0!</v>
      </c>
      <c r="J46" s="210" t="e">
        <f t="shared" si="21"/>
        <v>#DIV/0!</v>
      </c>
      <c r="K46" s="211" t="s">
        <v>63</v>
      </c>
      <c r="L46" s="192"/>
      <c r="M46" s="187"/>
      <c r="N46" s="188"/>
      <c r="O46" s="189"/>
      <c r="P46" s="171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</row>
    <row r="47" spans="1:28" x14ac:dyDescent="0.2">
      <c r="A47" s="167"/>
      <c r="B47" s="190"/>
      <c r="C47" s="191"/>
      <c r="D47" s="191"/>
      <c r="E47" s="191"/>
      <c r="F47" s="191"/>
      <c r="G47" s="191"/>
      <c r="H47" s="191"/>
      <c r="I47" s="191"/>
      <c r="J47" s="191"/>
      <c r="K47" s="189"/>
      <c r="L47" s="192"/>
      <c r="M47" s="187"/>
      <c r="N47" s="188"/>
      <c r="O47" s="189"/>
      <c r="P47" s="171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</row>
    <row r="48" spans="1:28" x14ac:dyDescent="0.2">
      <c r="A48" s="167"/>
      <c r="B48" s="192"/>
      <c r="C48" s="170"/>
      <c r="D48" s="170"/>
      <c r="E48" s="171"/>
      <c r="F48" s="212"/>
      <c r="G48" s="213"/>
      <c r="H48" s="189"/>
      <c r="I48" s="167"/>
      <c r="J48" s="167"/>
      <c r="K48" s="192"/>
      <c r="L48" s="192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</row>
    <row r="49" spans="1:28" x14ac:dyDescent="0.2">
      <c r="A49" s="167"/>
      <c r="B49" s="214"/>
      <c r="C49" s="192"/>
      <c r="D49" s="192"/>
      <c r="E49" s="171"/>
      <c r="F49" s="212"/>
      <c r="G49" s="215"/>
      <c r="H49" s="189"/>
      <c r="I49" s="167"/>
      <c r="J49" s="167"/>
      <c r="K49" s="192"/>
      <c r="L49" s="192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</row>
    <row r="50" spans="1:28" x14ac:dyDescent="0.2">
      <c r="A50" s="167"/>
      <c r="B50" s="214"/>
      <c r="C50" s="192"/>
      <c r="D50" s="192"/>
      <c r="E50" s="171"/>
      <c r="F50" s="192"/>
      <c r="G50" s="192"/>
      <c r="H50" s="192"/>
      <c r="I50" s="167"/>
      <c r="J50" s="167"/>
      <c r="K50" s="192"/>
      <c r="L50" s="192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</row>
    <row r="51" spans="1:28" x14ac:dyDescent="0.2">
      <c r="A51" s="167"/>
      <c r="B51" s="214"/>
      <c r="C51" s="192"/>
      <c r="D51" s="192"/>
      <c r="E51" s="171"/>
      <c r="F51" s="192"/>
      <c r="G51" s="192"/>
      <c r="H51" s="192"/>
      <c r="I51" s="167"/>
      <c r="J51" s="167"/>
      <c r="K51" s="192"/>
      <c r="L51" s="192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</row>
    <row r="52" spans="1:28" x14ac:dyDescent="0.2">
      <c r="A52" s="167"/>
      <c r="B52" s="214"/>
      <c r="C52" s="192"/>
      <c r="D52" s="192"/>
      <c r="E52" s="171"/>
      <c r="F52" s="192"/>
      <c r="G52" s="192"/>
      <c r="H52" s="192"/>
      <c r="I52" s="167"/>
      <c r="J52" s="167"/>
      <c r="K52" s="192"/>
      <c r="L52" s="192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</row>
    <row r="53" spans="1:28" x14ac:dyDescent="0.2">
      <c r="A53" s="167"/>
      <c r="B53" s="171"/>
      <c r="C53" s="171"/>
      <c r="D53" s="171"/>
      <c r="E53" s="171"/>
      <c r="F53" s="192"/>
      <c r="G53" s="192"/>
      <c r="H53" s="192"/>
      <c r="I53" s="171"/>
      <c r="J53" s="171"/>
      <c r="K53" s="192"/>
      <c r="L53" s="192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</row>
    <row r="54" spans="1:28" x14ac:dyDescent="0.2">
      <c r="A54" s="167"/>
      <c r="B54" s="192"/>
      <c r="C54" s="170"/>
      <c r="D54" s="170"/>
      <c r="E54" s="171"/>
      <c r="F54" s="192"/>
      <c r="G54" s="192"/>
      <c r="H54" s="192"/>
      <c r="I54" s="171"/>
      <c r="J54" s="171"/>
      <c r="K54" s="171"/>
      <c r="L54" s="171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</row>
    <row r="55" spans="1:28" x14ac:dyDescent="0.2">
      <c r="A55" s="167"/>
      <c r="B55" s="214"/>
      <c r="C55" s="192"/>
      <c r="D55" s="192"/>
      <c r="E55" s="171"/>
      <c r="F55" s="212"/>
      <c r="G55" s="213"/>
      <c r="H55" s="189"/>
      <c r="I55" s="171"/>
      <c r="J55" s="171"/>
      <c r="K55" s="171"/>
      <c r="L55" s="171"/>
      <c r="M55" s="167"/>
      <c r="N55" s="167"/>
    </row>
    <row r="56" spans="1:28" x14ac:dyDescent="0.2">
      <c r="A56" s="167"/>
      <c r="B56" s="214"/>
      <c r="C56" s="192"/>
      <c r="D56" s="192"/>
      <c r="E56" s="171"/>
      <c r="F56" s="212"/>
      <c r="G56" s="192"/>
      <c r="H56" s="189"/>
      <c r="I56" s="171"/>
      <c r="J56" s="171"/>
      <c r="K56" s="171"/>
      <c r="L56" s="171"/>
      <c r="M56" s="167"/>
      <c r="N56" s="167"/>
    </row>
    <row r="57" spans="1:28" x14ac:dyDescent="0.2">
      <c r="A57" s="167"/>
      <c r="B57" s="214"/>
      <c r="C57" s="192"/>
      <c r="D57" s="192"/>
      <c r="E57" s="171"/>
      <c r="F57" s="212"/>
      <c r="G57" s="192"/>
      <c r="H57" s="189"/>
      <c r="I57" s="171"/>
      <c r="J57" s="171"/>
      <c r="K57" s="171"/>
      <c r="L57" s="171"/>
      <c r="M57" s="167"/>
      <c r="N57" s="167"/>
    </row>
    <row r="58" spans="1:28" x14ac:dyDescent="0.2">
      <c r="A58" s="167"/>
      <c r="B58" s="214"/>
      <c r="C58" s="192"/>
      <c r="D58" s="192"/>
      <c r="E58" s="171"/>
      <c r="F58" s="171"/>
      <c r="G58" s="171"/>
      <c r="H58" s="171"/>
      <c r="I58" s="171"/>
      <c r="J58" s="171"/>
      <c r="K58" s="171"/>
      <c r="L58" s="171"/>
      <c r="M58" s="167"/>
      <c r="N58" s="167"/>
    </row>
    <row r="59" spans="1:28" x14ac:dyDescent="0.2">
      <c r="A59" s="167"/>
      <c r="B59" s="214"/>
      <c r="C59" s="192"/>
      <c r="D59" s="192"/>
      <c r="E59" s="171"/>
      <c r="F59" s="171"/>
      <c r="G59" s="171"/>
      <c r="H59" s="171"/>
      <c r="I59" s="171"/>
      <c r="J59" s="171"/>
      <c r="K59" s="171"/>
      <c r="L59" s="171"/>
      <c r="M59" s="167"/>
      <c r="N59" s="167"/>
    </row>
    <row r="60" spans="1:28" x14ac:dyDescent="0.2">
      <c r="A60" s="167"/>
      <c r="B60" s="214"/>
      <c r="C60" s="192"/>
      <c r="D60" s="192"/>
      <c r="E60" s="171"/>
      <c r="F60" s="171"/>
      <c r="G60" s="171"/>
      <c r="H60" s="171"/>
      <c r="I60" s="171"/>
      <c r="J60" s="171"/>
      <c r="K60" s="171"/>
      <c r="L60" s="171"/>
      <c r="M60" s="167"/>
      <c r="N60" s="167"/>
    </row>
    <row r="61" spans="1:28" x14ac:dyDescent="0.2">
      <c r="A61" s="167"/>
      <c r="B61" s="214"/>
      <c r="C61" s="192"/>
      <c r="D61" s="192"/>
      <c r="E61" s="171"/>
      <c r="F61" s="24"/>
      <c r="G61" s="192"/>
      <c r="H61" s="216"/>
      <c r="I61" s="171"/>
      <c r="J61" s="171"/>
      <c r="K61" s="171"/>
      <c r="L61" s="171"/>
      <c r="M61" s="167"/>
      <c r="N61" s="167"/>
    </row>
    <row r="62" spans="1:28" x14ac:dyDescent="0.2">
      <c r="B62" s="217"/>
      <c r="C62" s="218"/>
      <c r="D62" s="218"/>
      <c r="E62" s="218"/>
      <c r="F62" s="15"/>
      <c r="G62" s="217"/>
      <c r="H62" s="217"/>
      <c r="I62" s="218"/>
      <c r="J62" s="218"/>
      <c r="K62" s="218"/>
      <c r="L62" s="218"/>
      <c r="M62" s="172"/>
      <c r="N62" s="172"/>
    </row>
    <row r="63" spans="1:28" x14ac:dyDescent="0.2">
      <c r="B63" s="15"/>
      <c r="C63" s="218"/>
      <c r="D63" s="217"/>
      <c r="E63" s="218"/>
      <c r="F63" s="15"/>
      <c r="G63" s="217"/>
      <c r="H63" s="219"/>
      <c r="I63" s="218"/>
      <c r="J63" s="218"/>
      <c r="K63" s="218"/>
      <c r="L63" s="218"/>
      <c r="M63" s="172"/>
      <c r="N63" s="172"/>
      <c r="O63" s="172"/>
      <c r="P63" s="172"/>
      <c r="Q63" s="172"/>
      <c r="R63" s="172"/>
      <c r="S63" s="172"/>
      <c r="T63" s="172"/>
      <c r="U63" s="172"/>
    </row>
    <row r="64" spans="1:28" x14ac:dyDescent="0.2">
      <c r="B64" s="15"/>
      <c r="C64" s="218"/>
      <c r="D64" s="217"/>
      <c r="E64" s="218"/>
      <c r="F64" s="15"/>
      <c r="G64" s="217"/>
      <c r="H64" s="219"/>
      <c r="I64" s="218"/>
      <c r="J64" s="218"/>
      <c r="K64" s="218"/>
      <c r="L64" s="218"/>
      <c r="M64" s="172"/>
      <c r="N64" s="172"/>
      <c r="O64" s="172"/>
      <c r="P64" s="172"/>
      <c r="Q64" s="172"/>
      <c r="R64" s="172"/>
      <c r="S64" s="172"/>
      <c r="T64" s="172"/>
      <c r="U64" s="172"/>
    </row>
    <row r="65" spans="2:21" x14ac:dyDescent="0.2">
      <c r="B65" s="15"/>
      <c r="C65" s="218"/>
      <c r="D65" s="217"/>
      <c r="E65" s="218"/>
      <c r="F65" s="220"/>
      <c r="G65" s="217"/>
      <c r="H65" s="217"/>
      <c r="I65" s="218"/>
      <c r="J65" s="218"/>
      <c r="K65" s="218"/>
      <c r="L65" s="218"/>
      <c r="M65" s="172"/>
      <c r="N65" s="172"/>
      <c r="O65" s="172"/>
      <c r="P65" s="172"/>
      <c r="Q65" s="172"/>
      <c r="R65" s="172"/>
      <c r="S65" s="172"/>
      <c r="T65" s="172"/>
      <c r="U65" s="172"/>
    </row>
    <row r="66" spans="2:21" x14ac:dyDescent="0.2">
      <c r="B66" s="15"/>
      <c r="C66" s="218"/>
      <c r="D66" s="217"/>
      <c r="E66" s="218"/>
      <c r="F66" s="220"/>
      <c r="G66" s="217"/>
      <c r="H66" s="219"/>
      <c r="I66" s="218"/>
      <c r="J66" s="218"/>
      <c r="K66" s="218"/>
      <c r="L66" s="218"/>
      <c r="M66" s="172"/>
      <c r="N66" s="172"/>
      <c r="O66" s="172"/>
      <c r="P66" s="172"/>
      <c r="Q66" s="172"/>
      <c r="R66" s="172"/>
      <c r="S66" s="172"/>
      <c r="T66" s="172"/>
      <c r="U66" s="172"/>
    </row>
    <row r="67" spans="2:21" x14ac:dyDescent="0.2">
      <c r="B67" s="15"/>
      <c r="C67" s="218"/>
      <c r="D67" s="217"/>
      <c r="E67" s="218"/>
      <c r="F67" s="220"/>
      <c r="G67" s="217"/>
      <c r="H67" s="219"/>
      <c r="I67" s="218"/>
      <c r="J67" s="218"/>
      <c r="K67" s="218"/>
      <c r="L67" s="218"/>
      <c r="M67" s="172"/>
      <c r="N67" s="172"/>
      <c r="O67" s="172"/>
      <c r="P67" s="172"/>
      <c r="Q67" s="172"/>
      <c r="R67" s="172"/>
      <c r="S67" s="172"/>
      <c r="T67" s="172"/>
      <c r="U67" s="172"/>
    </row>
    <row r="68" spans="2:21" x14ac:dyDescent="0.2">
      <c r="B68" s="15"/>
      <c r="C68" s="218"/>
      <c r="D68" s="217"/>
      <c r="E68" s="218"/>
      <c r="F68" s="220"/>
      <c r="G68" s="217"/>
      <c r="H68" s="219"/>
      <c r="I68" s="218"/>
      <c r="J68" s="218"/>
      <c r="K68" s="218"/>
      <c r="L68" s="218"/>
      <c r="M68" s="172"/>
      <c r="N68" s="172"/>
      <c r="O68" s="172"/>
      <c r="P68" s="172"/>
      <c r="Q68" s="172"/>
      <c r="R68" s="172"/>
      <c r="S68" s="172"/>
      <c r="T68" s="172"/>
      <c r="U68" s="172"/>
    </row>
    <row r="69" spans="2:21" x14ac:dyDescent="0.2">
      <c r="B69" s="218"/>
      <c r="C69" s="218"/>
      <c r="D69" s="218"/>
      <c r="E69" s="218"/>
      <c r="F69" s="220"/>
      <c r="G69" s="217"/>
      <c r="H69" s="219"/>
      <c r="I69" s="218"/>
      <c r="J69" s="218"/>
      <c r="K69" s="218"/>
      <c r="L69" s="218"/>
      <c r="M69" s="172"/>
      <c r="N69" s="172"/>
      <c r="O69" s="172"/>
      <c r="P69" s="172"/>
      <c r="Q69" s="172"/>
      <c r="R69" s="172"/>
      <c r="S69" s="172"/>
      <c r="T69" s="172"/>
      <c r="U69" s="172"/>
    </row>
    <row r="70" spans="2:21" x14ac:dyDescent="0.2">
      <c r="B70" s="218"/>
      <c r="C70" s="218"/>
      <c r="D70" s="218"/>
      <c r="E70" s="218"/>
      <c r="F70" s="220"/>
      <c r="G70" s="217"/>
      <c r="H70" s="219"/>
      <c r="I70" s="218"/>
      <c r="J70" s="218"/>
      <c r="K70" s="218"/>
      <c r="L70" s="218"/>
      <c r="M70" s="172"/>
      <c r="N70" s="172"/>
      <c r="O70" s="172"/>
      <c r="P70" s="172"/>
      <c r="Q70" s="172"/>
      <c r="R70" s="172"/>
      <c r="S70" s="172"/>
      <c r="T70" s="172"/>
      <c r="U70" s="172"/>
    </row>
    <row r="71" spans="2:21" x14ac:dyDescent="0.2">
      <c r="B71" s="218"/>
      <c r="C71" s="218"/>
      <c r="D71" s="218"/>
      <c r="E71" s="218"/>
      <c r="F71" s="218"/>
      <c r="G71" s="218"/>
      <c r="H71" s="218"/>
      <c r="I71" s="218"/>
      <c r="J71" s="218"/>
      <c r="K71" s="218"/>
      <c r="L71" s="218"/>
      <c r="M71" s="172"/>
      <c r="N71" s="172"/>
      <c r="O71" s="172"/>
      <c r="P71" s="172"/>
      <c r="Q71" s="172"/>
      <c r="R71" s="172"/>
      <c r="S71" s="172"/>
      <c r="T71" s="172"/>
      <c r="U71" s="172"/>
    </row>
    <row r="72" spans="2:21" x14ac:dyDescent="0.2">
      <c r="B72" s="218"/>
      <c r="C72" s="218"/>
      <c r="D72" s="218"/>
      <c r="E72" s="218"/>
      <c r="F72" s="218"/>
      <c r="G72" s="218"/>
      <c r="H72" s="218"/>
      <c r="I72" s="218"/>
      <c r="J72" s="218"/>
      <c r="K72" s="218"/>
      <c r="L72" s="218"/>
      <c r="M72" s="172"/>
      <c r="N72" s="172"/>
      <c r="O72" s="172"/>
      <c r="P72" s="172"/>
      <c r="Q72" s="172"/>
      <c r="R72" s="172"/>
      <c r="S72" s="172"/>
      <c r="T72" s="172"/>
      <c r="U72" s="172"/>
    </row>
    <row r="73" spans="2:21" x14ac:dyDescent="0.2">
      <c r="B73" s="218"/>
      <c r="C73" s="218"/>
      <c r="D73" s="218"/>
      <c r="E73" s="218"/>
      <c r="F73" s="218"/>
      <c r="G73" s="218"/>
      <c r="H73" s="218"/>
      <c r="I73" s="218"/>
      <c r="J73" s="218"/>
      <c r="K73" s="218"/>
      <c r="L73" s="218"/>
      <c r="M73" s="172"/>
      <c r="N73" s="172"/>
      <c r="O73" s="172"/>
      <c r="P73" s="172"/>
      <c r="Q73" s="172"/>
      <c r="R73" s="172"/>
      <c r="S73" s="172"/>
      <c r="T73" s="172"/>
      <c r="U73" s="172"/>
    </row>
    <row r="74" spans="2:21" x14ac:dyDescent="0.2">
      <c r="B74" s="218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172"/>
      <c r="N74" s="172"/>
      <c r="O74" s="172"/>
      <c r="P74" s="172"/>
      <c r="Q74" s="172"/>
      <c r="R74" s="172"/>
      <c r="S74" s="172"/>
      <c r="T74" s="172"/>
      <c r="U74" s="172"/>
    </row>
    <row r="75" spans="2:21" x14ac:dyDescent="0.2">
      <c r="B75" s="218"/>
      <c r="C75" s="218"/>
      <c r="D75" s="218"/>
      <c r="E75" s="218"/>
      <c r="F75" s="218"/>
      <c r="G75" s="218"/>
      <c r="H75" s="218"/>
      <c r="I75" s="218"/>
      <c r="J75" s="218"/>
      <c r="K75" s="218"/>
      <c r="L75" s="218"/>
      <c r="M75" s="172"/>
      <c r="N75" s="172"/>
      <c r="O75" s="172"/>
      <c r="P75" s="172"/>
      <c r="Q75" s="172"/>
      <c r="R75" s="172"/>
      <c r="S75" s="172"/>
      <c r="T75" s="172"/>
      <c r="U75" s="172"/>
    </row>
    <row r="76" spans="2:21" x14ac:dyDescent="0.2">
      <c r="B76" s="218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172"/>
      <c r="N76" s="172"/>
      <c r="O76" s="172"/>
      <c r="P76" s="172"/>
      <c r="Q76" s="172"/>
      <c r="R76" s="172"/>
      <c r="S76" s="172"/>
      <c r="T76" s="172"/>
      <c r="U76" s="172"/>
    </row>
    <row r="77" spans="2:21" x14ac:dyDescent="0.2"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172"/>
      <c r="N77" s="172"/>
      <c r="O77" s="172"/>
      <c r="P77" s="172"/>
      <c r="Q77" s="172"/>
      <c r="R77" s="172"/>
      <c r="S77" s="172"/>
      <c r="T77" s="172"/>
      <c r="U77" s="172"/>
    </row>
    <row r="78" spans="2:21" x14ac:dyDescent="0.2">
      <c r="B78" s="218"/>
      <c r="C78" s="218"/>
      <c r="D78" s="218"/>
      <c r="E78" s="218"/>
      <c r="F78" s="218"/>
      <c r="G78" s="218"/>
      <c r="H78" s="218"/>
      <c r="I78" s="218"/>
      <c r="J78" s="218"/>
      <c r="K78" s="218"/>
      <c r="L78" s="218"/>
      <c r="M78" s="172"/>
      <c r="N78" s="172"/>
      <c r="O78" s="172"/>
      <c r="P78" s="172"/>
      <c r="Q78" s="172"/>
      <c r="R78" s="172"/>
      <c r="S78" s="172"/>
      <c r="T78" s="172"/>
      <c r="U78" s="172"/>
    </row>
    <row r="79" spans="2:21" x14ac:dyDescent="0.2">
      <c r="B79" s="218"/>
      <c r="C79" s="218"/>
      <c r="D79" s="218"/>
      <c r="E79" s="218"/>
      <c r="F79" s="218"/>
      <c r="G79" s="218"/>
      <c r="H79" s="218"/>
      <c r="I79" s="218"/>
      <c r="J79" s="218"/>
      <c r="K79" s="218"/>
      <c r="L79" s="218"/>
      <c r="M79" s="172"/>
      <c r="N79" s="172"/>
      <c r="O79" s="172"/>
      <c r="P79" s="172"/>
      <c r="Q79" s="172"/>
      <c r="R79" s="172"/>
      <c r="S79" s="172"/>
      <c r="T79" s="172"/>
      <c r="U79" s="172"/>
    </row>
    <row r="80" spans="2:21" x14ac:dyDescent="0.2"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172"/>
      <c r="N80" s="172"/>
      <c r="O80" s="172"/>
      <c r="P80" s="172"/>
      <c r="Q80" s="172"/>
      <c r="R80" s="172"/>
      <c r="S80" s="172"/>
      <c r="T80" s="172"/>
      <c r="U80" s="172"/>
    </row>
    <row r="81" spans="2:21" x14ac:dyDescent="0.2"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172"/>
      <c r="N81" s="172"/>
      <c r="O81" s="172"/>
      <c r="P81" s="172"/>
      <c r="Q81" s="172"/>
      <c r="R81" s="172"/>
      <c r="S81" s="172"/>
      <c r="T81" s="172"/>
      <c r="U81" s="172"/>
    </row>
    <row r="82" spans="2:21" x14ac:dyDescent="0.2"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172"/>
      <c r="N82" s="172"/>
      <c r="O82" s="172"/>
      <c r="P82" s="172"/>
      <c r="Q82" s="172"/>
      <c r="R82" s="172"/>
      <c r="S82" s="172"/>
      <c r="T82" s="172"/>
      <c r="U82" s="172"/>
    </row>
    <row r="83" spans="2:21" x14ac:dyDescent="0.2"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172"/>
      <c r="N83" s="172"/>
      <c r="O83" s="172"/>
      <c r="P83" s="172"/>
      <c r="Q83" s="172"/>
      <c r="R83" s="172"/>
      <c r="S83" s="172"/>
      <c r="T83" s="172"/>
      <c r="U83" s="172"/>
    </row>
    <row r="84" spans="2:21" x14ac:dyDescent="0.2">
      <c r="B84" s="218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172"/>
      <c r="N84" s="172"/>
      <c r="O84" s="172"/>
      <c r="P84" s="172"/>
      <c r="Q84" s="172"/>
      <c r="R84" s="172"/>
      <c r="S84" s="172"/>
      <c r="T84" s="172"/>
      <c r="U84" s="172"/>
    </row>
    <row r="85" spans="2:21" x14ac:dyDescent="0.2"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172"/>
      <c r="N85" s="172"/>
      <c r="O85" s="172"/>
      <c r="P85" s="172"/>
      <c r="Q85" s="172"/>
      <c r="R85" s="172"/>
      <c r="S85" s="172"/>
      <c r="T85" s="172"/>
      <c r="U85" s="172"/>
    </row>
    <row r="86" spans="2:21" x14ac:dyDescent="0.2"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172"/>
      <c r="N86" s="172"/>
      <c r="O86" s="172"/>
      <c r="P86" s="172"/>
      <c r="Q86" s="172"/>
      <c r="R86" s="172"/>
      <c r="S86" s="172"/>
      <c r="T86" s="172"/>
      <c r="U86" s="172"/>
    </row>
    <row r="87" spans="2:21" x14ac:dyDescent="0.2"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172"/>
      <c r="N87" s="172"/>
      <c r="O87" s="172"/>
      <c r="P87" s="172"/>
      <c r="Q87" s="172"/>
      <c r="R87" s="172"/>
      <c r="S87" s="172"/>
      <c r="T87" s="172"/>
      <c r="U87" s="172"/>
    </row>
    <row r="88" spans="2:21" x14ac:dyDescent="0.2">
      <c r="B88" s="218"/>
      <c r="C88" s="218"/>
      <c r="D88" s="218"/>
      <c r="E88" s="218"/>
      <c r="F88" s="218"/>
      <c r="G88" s="218"/>
      <c r="H88" s="218"/>
      <c r="I88" s="218"/>
      <c r="J88" s="218"/>
      <c r="K88" s="218"/>
      <c r="L88" s="218"/>
      <c r="M88" s="172"/>
      <c r="N88" s="172"/>
      <c r="O88" s="172"/>
      <c r="P88" s="172"/>
      <c r="Q88" s="172"/>
      <c r="R88" s="172"/>
      <c r="S88" s="172"/>
      <c r="T88" s="172"/>
      <c r="U88" s="172"/>
    </row>
    <row r="89" spans="2:21" x14ac:dyDescent="0.2">
      <c r="B89" s="218"/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172"/>
      <c r="N89" s="172"/>
      <c r="O89" s="172"/>
      <c r="P89" s="172"/>
      <c r="Q89" s="172"/>
      <c r="R89" s="172"/>
      <c r="S89" s="172"/>
      <c r="T89" s="172"/>
      <c r="U89" s="172"/>
    </row>
    <row r="90" spans="2:21" x14ac:dyDescent="0.2">
      <c r="B90" s="218"/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172"/>
      <c r="N90" s="172"/>
      <c r="O90" s="172"/>
      <c r="P90" s="172"/>
      <c r="Q90" s="172"/>
      <c r="R90" s="172"/>
      <c r="S90" s="172"/>
      <c r="T90" s="172"/>
      <c r="U90" s="172"/>
    </row>
    <row r="91" spans="2:21" x14ac:dyDescent="0.2"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172"/>
      <c r="N91" s="172"/>
      <c r="O91" s="172"/>
      <c r="P91" s="172"/>
      <c r="Q91" s="172"/>
      <c r="R91" s="172"/>
      <c r="S91" s="172"/>
      <c r="T91" s="172"/>
      <c r="U91" s="172"/>
    </row>
    <row r="92" spans="2:21" x14ac:dyDescent="0.2">
      <c r="B92" s="218"/>
      <c r="C92" s="218"/>
      <c r="D92" s="218"/>
      <c r="E92" s="218"/>
      <c r="F92" s="218"/>
      <c r="G92" s="218"/>
      <c r="H92" s="218"/>
      <c r="I92" s="218"/>
      <c r="J92" s="218"/>
      <c r="K92" s="218"/>
      <c r="L92" s="218"/>
      <c r="M92" s="172"/>
      <c r="N92" s="172"/>
      <c r="O92" s="172"/>
      <c r="P92" s="172"/>
      <c r="Q92" s="172"/>
      <c r="R92" s="172"/>
      <c r="S92" s="172"/>
      <c r="T92" s="172"/>
      <c r="U92" s="172"/>
    </row>
    <row r="93" spans="2:21" x14ac:dyDescent="0.2"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172"/>
      <c r="N93" s="172"/>
      <c r="O93" s="172"/>
      <c r="P93" s="172"/>
      <c r="Q93" s="172"/>
      <c r="R93" s="172"/>
      <c r="S93" s="172"/>
      <c r="T93" s="172"/>
      <c r="U93" s="172"/>
    </row>
    <row r="94" spans="2:21" x14ac:dyDescent="0.2">
      <c r="B94" s="218"/>
      <c r="C94" s="218"/>
      <c r="D94" s="218"/>
      <c r="E94" s="218"/>
      <c r="F94" s="218"/>
      <c r="G94" s="218"/>
      <c r="H94" s="218"/>
      <c r="I94" s="218"/>
      <c r="J94" s="218"/>
      <c r="K94" s="218"/>
      <c r="L94" s="218"/>
      <c r="M94" s="172"/>
      <c r="N94" s="172"/>
      <c r="O94" s="172"/>
      <c r="P94" s="172"/>
      <c r="Q94" s="172"/>
      <c r="R94" s="172"/>
      <c r="S94" s="172"/>
      <c r="T94" s="172"/>
      <c r="U94" s="172"/>
    </row>
    <row r="95" spans="2:21" x14ac:dyDescent="0.2"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172"/>
      <c r="N95" s="172"/>
      <c r="O95" s="172"/>
      <c r="P95" s="172"/>
      <c r="Q95" s="172"/>
      <c r="R95" s="172"/>
      <c r="S95" s="172"/>
      <c r="T95" s="172"/>
      <c r="U95" s="172"/>
    </row>
    <row r="96" spans="2:21" x14ac:dyDescent="0.2">
      <c r="B96" s="218"/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172"/>
      <c r="N96" s="172"/>
      <c r="O96" s="172"/>
      <c r="P96" s="172"/>
      <c r="Q96" s="172"/>
      <c r="R96" s="172"/>
      <c r="S96" s="172"/>
      <c r="T96" s="172"/>
      <c r="U96" s="172"/>
    </row>
    <row r="97" spans="2:21" x14ac:dyDescent="0.2">
      <c r="B97" s="218"/>
      <c r="C97" s="218"/>
      <c r="D97" s="218"/>
      <c r="E97" s="218"/>
      <c r="F97" s="218"/>
      <c r="G97" s="218"/>
      <c r="H97" s="218"/>
      <c r="I97" s="218"/>
      <c r="J97" s="218"/>
      <c r="K97" s="218"/>
      <c r="L97" s="218"/>
      <c r="M97" s="172"/>
      <c r="N97" s="172"/>
      <c r="O97" s="172"/>
      <c r="P97" s="172"/>
      <c r="Q97" s="172"/>
      <c r="R97" s="172"/>
      <c r="S97" s="172"/>
      <c r="T97" s="172"/>
      <c r="U97" s="172"/>
    </row>
    <row r="98" spans="2:21" x14ac:dyDescent="0.2">
      <c r="B98" s="218"/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172"/>
      <c r="N98" s="172"/>
      <c r="O98" s="172"/>
      <c r="P98" s="172"/>
      <c r="Q98" s="172"/>
      <c r="R98" s="172"/>
      <c r="S98" s="172"/>
      <c r="T98" s="172"/>
      <c r="U98" s="172"/>
    </row>
    <row r="99" spans="2:21" x14ac:dyDescent="0.2"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172"/>
      <c r="N99" s="172"/>
      <c r="O99" s="172"/>
      <c r="P99" s="172"/>
      <c r="Q99" s="172"/>
      <c r="R99" s="172"/>
      <c r="S99" s="172"/>
      <c r="T99" s="172"/>
      <c r="U99" s="172"/>
    </row>
    <row r="100" spans="2:21" x14ac:dyDescent="0.2"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172"/>
      <c r="N100" s="172"/>
      <c r="O100" s="172"/>
      <c r="P100" s="172"/>
      <c r="Q100" s="172"/>
      <c r="R100" s="172"/>
      <c r="S100" s="172"/>
      <c r="T100" s="172"/>
      <c r="U100" s="172"/>
    </row>
    <row r="101" spans="2:21" x14ac:dyDescent="0.2"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18"/>
      <c r="M101" s="172"/>
      <c r="N101" s="172"/>
      <c r="O101" s="172"/>
      <c r="P101" s="172"/>
      <c r="Q101" s="172"/>
      <c r="R101" s="172"/>
      <c r="S101" s="172"/>
      <c r="T101" s="172"/>
      <c r="U101" s="172"/>
    </row>
    <row r="102" spans="2:21" x14ac:dyDescent="0.2">
      <c r="B102" s="218"/>
      <c r="C102" s="218"/>
      <c r="D102" s="218"/>
      <c r="E102" s="218"/>
      <c r="F102" s="218"/>
      <c r="G102" s="218"/>
      <c r="H102" s="218"/>
      <c r="I102" s="218"/>
      <c r="J102" s="218"/>
      <c r="K102" s="218"/>
      <c r="L102" s="218"/>
      <c r="M102" s="172"/>
      <c r="N102" s="172"/>
      <c r="O102" s="172"/>
      <c r="P102" s="172"/>
      <c r="Q102" s="172"/>
      <c r="R102" s="172"/>
      <c r="S102" s="172"/>
      <c r="T102" s="172"/>
      <c r="U102" s="172"/>
    </row>
    <row r="103" spans="2:21" x14ac:dyDescent="0.2"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172"/>
      <c r="N103" s="172"/>
      <c r="O103" s="172"/>
      <c r="P103" s="172"/>
      <c r="Q103" s="172"/>
      <c r="R103" s="172"/>
      <c r="S103" s="172"/>
      <c r="T103" s="172"/>
      <c r="U103" s="172"/>
    </row>
    <row r="104" spans="2:21" x14ac:dyDescent="0.2"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172"/>
      <c r="N104" s="172"/>
      <c r="O104" s="172"/>
      <c r="P104" s="172"/>
      <c r="Q104" s="172"/>
      <c r="R104" s="172"/>
      <c r="S104" s="172"/>
      <c r="T104" s="172"/>
      <c r="U104" s="172"/>
    </row>
    <row r="105" spans="2:21" x14ac:dyDescent="0.2">
      <c r="B105" s="218"/>
      <c r="C105" s="218"/>
      <c r="D105" s="218"/>
      <c r="E105" s="218"/>
      <c r="F105" s="218"/>
      <c r="G105" s="218"/>
      <c r="H105" s="218"/>
      <c r="I105" s="218"/>
      <c r="J105" s="218"/>
      <c r="K105" s="218"/>
      <c r="L105" s="218"/>
      <c r="M105" s="172"/>
      <c r="N105" s="172"/>
      <c r="O105" s="172"/>
      <c r="P105" s="172"/>
      <c r="Q105" s="172"/>
      <c r="R105" s="172"/>
      <c r="S105" s="172"/>
      <c r="T105" s="172"/>
      <c r="U105" s="172"/>
    </row>
    <row r="106" spans="2:21" x14ac:dyDescent="0.2">
      <c r="B106" s="218"/>
      <c r="C106" s="218"/>
      <c r="D106" s="218"/>
      <c r="E106" s="218"/>
      <c r="F106" s="218"/>
      <c r="G106" s="218"/>
      <c r="H106" s="218"/>
      <c r="I106" s="218"/>
      <c r="J106" s="218"/>
      <c r="K106" s="218"/>
      <c r="L106" s="218"/>
      <c r="M106" s="172"/>
      <c r="N106" s="172"/>
      <c r="O106" s="172"/>
      <c r="P106" s="172"/>
      <c r="Q106" s="172"/>
      <c r="R106" s="172"/>
      <c r="S106" s="172"/>
      <c r="T106" s="172"/>
      <c r="U106" s="172"/>
    </row>
    <row r="107" spans="2:21" x14ac:dyDescent="0.2">
      <c r="B107" s="218"/>
      <c r="C107" s="218"/>
      <c r="D107" s="218"/>
      <c r="E107" s="218"/>
      <c r="F107" s="218"/>
      <c r="G107" s="218"/>
      <c r="H107" s="218"/>
      <c r="I107" s="218"/>
      <c r="J107" s="218"/>
      <c r="K107" s="218"/>
      <c r="L107" s="218"/>
      <c r="M107" s="172"/>
      <c r="N107" s="172"/>
      <c r="O107" s="172"/>
      <c r="P107" s="172"/>
      <c r="Q107" s="172"/>
      <c r="R107" s="172"/>
      <c r="S107" s="172"/>
      <c r="T107" s="172"/>
      <c r="U107" s="172"/>
    </row>
    <row r="108" spans="2:21" x14ac:dyDescent="0.2"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172"/>
      <c r="N108" s="172"/>
      <c r="O108" s="172"/>
      <c r="P108" s="172"/>
      <c r="Q108" s="172"/>
      <c r="R108" s="172"/>
      <c r="S108" s="172"/>
      <c r="T108" s="172"/>
      <c r="U108" s="172"/>
    </row>
    <row r="109" spans="2:21" x14ac:dyDescent="0.2"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18"/>
      <c r="M109" s="172"/>
      <c r="N109" s="172"/>
      <c r="O109" s="172"/>
      <c r="P109" s="172"/>
      <c r="Q109" s="172"/>
      <c r="R109" s="172"/>
      <c r="S109" s="172"/>
      <c r="T109" s="172"/>
      <c r="U109" s="172"/>
    </row>
    <row r="110" spans="2:21" x14ac:dyDescent="0.2"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172"/>
      <c r="N110" s="172"/>
      <c r="O110" s="172"/>
      <c r="P110" s="172"/>
      <c r="Q110" s="172"/>
      <c r="R110" s="172"/>
      <c r="S110" s="172"/>
      <c r="T110" s="172"/>
      <c r="U110" s="172"/>
    </row>
    <row r="111" spans="2:21" x14ac:dyDescent="0.2">
      <c r="B111" s="218"/>
      <c r="C111" s="218"/>
      <c r="D111" s="218"/>
      <c r="E111" s="218"/>
      <c r="F111" s="218"/>
      <c r="G111" s="218"/>
      <c r="H111" s="218"/>
      <c r="I111" s="218"/>
      <c r="J111" s="218"/>
      <c r="K111" s="218"/>
      <c r="L111" s="218"/>
      <c r="M111" s="172"/>
      <c r="N111" s="172"/>
      <c r="O111" s="172"/>
      <c r="P111" s="172"/>
      <c r="Q111" s="172"/>
      <c r="R111" s="172"/>
      <c r="S111" s="172"/>
      <c r="T111" s="172"/>
      <c r="U111" s="172"/>
    </row>
    <row r="112" spans="2:21" x14ac:dyDescent="0.2">
      <c r="B112" s="218"/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172"/>
      <c r="N112" s="172"/>
      <c r="O112" s="172"/>
      <c r="P112" s="172"/>
      <c r="Q112" s="172"/>
      <c r="R112" s="172"/>
      <c r="S112" s="172"/>
      <c r="T112" s="172"/>
      <c r="U112" s="172"/>
    </row>
    <row r="113" spans="2:21" x14ac:dyDescent="0.2">
      <c r="B113" s="218"/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172"/>
      <c r="N113" s="172"/>
      <c r="O113" s="172"/>
      <c r="P113" s="172"/>
      <c r="Q113" s="172"/>
      <c r="R113" s="172"/>
      <c r="S113" s="172"/>
      <c r="T113" s="172"/>
      <c r="U113" s="172"/>
    </row>
    <row r="114" spans="2:21" x14ac:dyDescent="0.2">
      <c r="B114" s="218"/>
      <c r="C114" s="218"/>
      <c r="D114" s="218"/>
      <c r="E114" s="218"/>
      <c r="F114" s="218"/>
      <c r="G114" s="218"/>
      <c r="H114" s="218"/>
      <c r="I114" s="218"/>
      <c r="J114" s="218"/>
      <c r="K114" s="218"/>
      <c r="L114" s="218"/>
      <c r="M114" s="172"/>
      <c r="N114" s="172"/>
      <c r="O114" s="172"/>
      <c r="P114" s="172"/>
      <c r="Q114" s="172"/>
      <c r="R114" s="172"/>
      <c r="S114" s="172"/>
      <c r="T114" s="172"/>
      <c r="U114" s="172"/>
    </row>
    <row r="115" spans="2:21" x14ac:dyDescent="0.2">
      <c r="B115" s="218"/>
      <c r="C115" s="218"/>
      <c r="D115" s="218"/>
      <c r="E115" s="218"/>
      <c r="F115" s="218"/>
      <c r="G115" s="218"/>
      <c r="H115" s="218"/>
      <c r="I115" s="218"/>
      <c r="J115" s="218"/>
      <c r="K115" s="218"/>
      <c r="L115" s="218"/>
      <c r="M115" s="172"/>
      <c r="N115" s="172"/>
      <c r="O115" s="172"/>
      <c r="P115" s="172"/>
      <c r="Q115" s="172"/>
      <c r="R115" s="172"/>
      <c r="S115" s="172"/>
      <c r="T115" s="172"/>
      <c r="U115" s="172"/>
    </row>
    <row r="116" spans="2:21" x14ac:dyDescent="0.2">
      <c r="B116" s="218"/>
      <c r="C116" s="218"/>
      <c r="D116" s="218"/>
      <c r="E116" s="218"/>
      <c r="F116" s="218"/>
      <c r="G116" s="218"/>
      <c r="H116" s="218"/>
      <c r="I116" s="218"/>
      <c r="J116" s="218"/>
      <c r="K116" s="218"/>
      <c r="L116" s="218"/>
      <c r="M116" s="172"/>
      <c r="N116" s="172"/>
      <c r="O116" s="172"/>
      <c r="P116" s="172"/>
      <c r="Q116" s="172"/>
      <c r="R116" s="172"/>
      <c r="S116" s="172"/>
      <c r="T116" s="172"/>
      <c r="U116" s="172"/>
    </row>
    <row r="117" spans="2:21" x14ac:dyDescent="0.2">
      <c r="B117" s="218"/>
      <c r="C117" s="218"/>
      <c r="D117" s="218"/>
      <c r="E117" s="218"/>
      <c r="F117" s="218"/>
      <c r="G117" s="218"/>
      <c r="H117" s="218"/>
      <c r="I117" s="218"/>
      <c r="J117" s="218"/>
      <c r="K117" s="218"/>
      <c r="L117" s="218"/>
      <c r="M117" s="172"/>
      <c r="N117" s="172"/>
      <c r="O117" s="172"/>
      <c r="P117" s="172"/>
      <c r="Q117" s="172"/>
      <c r="R117" s="172"/>
      <c r="S117" s="172"/>
      <c r="T117" s="172"/>
      <c r="U117" s="172"/>
    </row>
    <row r="118" spans="2:21" x14ac:dyDescent="0.2">
      <c r="B118" s="218"/>
      <c r="C118" s="218"/>
      <c r="D118" s="218"/>
      <c r="E118" s="218"/>
      <c r="F118" s="218"/>
      <c r="G118" s="218"/>
      <c r="H118" s="218"/>
      <c r="I118" s="218"/>
      <c r="J118" s="218"/>
      <c r="K118" s="218"/>
      <c r="L118" s="218"/>
      <c r="M118" s="172"/>
      <c r="N118" s="172"/>
      <c r="O118" s="172"/>
      <c r="P118" s="172"/>
      <c r="Q118" s="172"/>
      <c r="R118" s="172"/>
      <c r="S118" s="172"/>
      <c r="T118" s="172"/>
      <c r="U118" s="172"/>
    </row>
    <row r="119" spans="2:21" x14ac:dyDescent="0.2"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18"/>
      <c r="M119" s="172"/>
      <c r="N119" s="172"/>
      <c r="O119" s="172"/>
      <c r="P119" s="172"/>
      <c r="Q119" s="172"/>
      <c r="R119" s="172"/>
      <c r="S119" s="172"/>
      <c r="T119" s="172"/>
      <c r="U119" s="172"/>
    </row>
    <row r="120" spans="2:21" x14ac:dyDescent="0.2">
      <c r="B120" s="218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172"/>
      <c r="N120" s="172"/>
      <c r="O120" s="172"/>
      <c r="P120" s="172"/>
      <c r="Q120" s="172"/>
      <c r="R120" s="172"/>
      <c r="S120" s="172"/>
      <c r="T120" s="172"/>
      <c r="U120" s="172"/>
    </row>
    <row r="121" spans="2:21" x14ac:dyDescent="0.2">
      <c r="B121" s="218"/>
      <c r="C121" s="218"/>
      <c r="D121" s="218"/>
      <c r="E121" s="218"/>
      <c r="F121" s="218"/>
      <c r="G121" s="218"/>
      <c r="H121" s="218"/>
      <c r="I121" s="218"/>
      <c r="J121" s="218"/>
      <c r="K121" s="218"/>
      <c r="L121" s="218"/>
      <c r="M121" s="172"/>
      <c r="N121" s="172"/>
      <c r="O121" s="172"/>
      <c r="P121" s="172"/>
      <c r="Q121" s="172"/>
      <c r="R121" s="172"/>
      <c r="S121" s="172"/>
      <c r="T121" s="172"/>
      <c r="U121" s="172"/>
    </row>
    <row r="122" spans="2:21" x14ac:dyDescent="0.2">
      <c r="B122" s="218"/>
      <c r="C122" s="218"/>
      <c r="D122" s="218"/>
      <c r="E122" s="218"/>
      <c r="F122" s="218"/>
      <c r="G122" s="218"/>
      <c r="H122" s="218"/>
      <c r="I122" s="218"/>
      <c r="J122" s="218"/>
      <c r="K122" s="218"/>
      <c r="L122" s="218"/>
      <c r="M122" s="172"/>
      <c r="N122" s="172"/>
      <c r="O122" s="172"/>
      <c r="P122" s="172"/>
      <c r="Q122" s="172"/>
      <c r="R122" s="172"/>
      <c r="S122" s="172"/>
      <c r="T122" s="172"/>
      <c r="U122" s="172"/>
    </row>
    <row r="123" spans="2:21" x14ac:dyDescent="0.2">
      <c r="B123" s="218"/>
      <c r="C123" s="218"/>
      <c r="D123" s="218"/>
      <c r="E123" s="218"/>
      <c r="F123" s="218"/>
      <c r="G123" s="218"/>
      <c r="H123" s="218"/>
      <c r="I123" s="218"/>
      <c r="J123" s="218"/>
      <c r="K123" s="218"/>
      <c r="L123" s="218"/>
      <c r="M123" s="172"/>
      <c r="N123" s="172"/>
      <c r="O123" s="172"/>
      <c r="P123" s="172"/>
      <c r="Q123" s="172"/>
      <c r="R123" s="172"/>
      <c r="S123" s="172"/>
      <c r="T123" s="172"/>
      <c r="U123" s="172"/>
    </row>
    <row r="124" spans="2:21" x14ac:dyDescent="0.2">
      <c r="B124" s="218"/>
      <c r="C124" s="218"/>
      <c r="D124" s="218"/>
      <c r="E124" s="218"/>
      <c r="F124" s="218"/>
      <c r="G124" s="218"/>
      <c r="H124" s="218"/>
      <c r="I124" s="218"/>
      <c r="J124" s="218"/>
      <c r="K124" s="218"/>
      <c r="L124" s="218"/>
      <c r="M124" s="172"/>
      <c r="N124" s="172"/>
      <c r="O124" s="172"/>
      <c r="P124" s="172"/>
      <c r="Q124" s="172"/>
      <c r="R124" s="172"/>
      <c r="S124" s="172"/>
      <c r="T124" s="172"/>
      <c r="U124" s="172"/>
    </row>
    <row r="125" spans="2:21" x14ac:dyDescent="0.2">
      <c r="B125" s="218"/>
      <c r="C125" s="218"/>
      <c r="D125" s="218"/>
      <c r="E125" s="218"/>
      <c r="F125" s="218"/>
      <c r="G125" s="218"/>
      <c r="H125" s="218"/>
      <c r="I125" s="218"/>
      <c r="J125" s="218"/>
      <c r="K125" s="218"/>
      <c r="L125" s="218"/>
      <c r="M125" s="172"/>
      <c r="N125" s="172"/>
      <c r="O125" s="172"/>
      <c r="P125" s="172"/>
      <c r="Q125" s="172"/>
      <c r="R125" s="172"/>
      <c r="S125" s="172"/>
      <c r="T125" s="172"/>
      <c r="U125" s="172"/>
    </row>
    <row r="126" spans="2:21" x14ac:dyDescent="0.2">
      <c r="B126" s="218"/>
      <c r="C126" s="218"/>
      <c r="D126" s="218"/>
      <c r="E126" s="218"/>
      <c r="F126" s="218"/>
      <c r="G126" s="218"/>
      <c r="H126" s="218"/>
      <c r="I126" s="218"/>
      <c r="J126" s="218"/>
      <c r="K126" s="218"/>
      <c r="L126" s="218"/>
      <c r="M126" s="172"/>
      <c r="N126" s="172"/>
      <c r="O126" s="172"/>
      <c r="P126" s="172"/>
      <c r="Q126" s="172"/>
      <c r="R126" s="172"/>
      <c r="S126" s="172"/>
      <c r="T126" s="172"/>
      <c r="U126" s="172"/>
    </row>
    <row r="127" spans="2:21" x14ac:dyDescent="0.2">
      <c r="B127" s="218"/>
      <c r="C127" s="218"/>
      <c r="D127" s="218"/>
      <c r="E127" s="218"/>
      <c r="F127" s="218"/>
      <c r="G127" s="218"/>
      <c r="H127" s="218"/>
      <c r="I127" s="218"/>
      <c r="J127" s="218"/>
      <c r="K127" s="218"/>
      <c r="L127" s="218"/>
      <c r="M127" s="172"/>
      <c r="N127" s="172"/>
      <c r="O127" s="172"/>
      <c r="P127" s="172"/>
      <c r="Q127" s="172"/>
      <c r="R127" s="172"/>
      <c r="S127" s="172"/>
      <c r="T127" s="172"/>
      <c r="U127" s="172"/>
    </row>
    <row r="128" spans="2:21" x14ac:dyDescent="0.2">
      <c r="B128" s="218"/>
      <c r="C128" s="218"/>
      <c r="D128" s="218"/>
      <c r="E128" s="218"/>
      <c r="F128" s="218"/>
      <c r="G128" s="218"/>
      <c r="H128" s="218"/>
      <c r="I128" s="218"/>
      <c r="J128" s="218"/>
      <c r="K128" s="218"/>
      <c r="L128" s="218"/>
      <c r="M128" s="172"/>
      <c r="N128" s="172"/>
      <c r="O128" s="172"/>
      <c r="P128" s="172"/>
      <c r="Q128" s="172"/>
      <c r="R128" s="172"/>
      <c r="S128" s="172"/>
      <c r="T128" s="172"/>
      <c r="U128" s="172"/>
    </row>
    <row r="129" spans="2:21" x14ac:dyDescent="0.2">
      <c r="B129" s="218"/>
      <c r="C129" s="218"/>
      <c r="D129" s="218"/>
      <c r="E129" s="218"/>
      <c r="F129" s="218"/>
      <c r="G129" s="218"/>
      <c r="H129" s="218"/>
      <c r="I129" s="218"/>
      <c r="J129" s="218"/>
      <c r="K129" s="218"/>
      <c r="L129" s="218"/>
      <c r="M129" s="172"/>
      <c r="N129" s="172"/>
      <c r="O129" s="172"/>
      <c r="P129" s="172"/>
      <c r="Q129" s="172"/>
      <c r="R129" s="172"/>
      <c r="S129" s="172"/>
      <c r="T129" s="172"/>
      <c r="U129" s="172"/>
    </row>
    <row r="130" spans="2:21" x14ac:dyDescent="0.2">
      <c r="B130" s="218"/>
      <c r="C130" s="218"/>
      <c r="D130" s="218"/>
      <c r="E130" s="218"/>
      <c r="F130" s="218"/>
      <c r="G130" s="218"/>
      <c r="H130" s="218"/>
      <c r="I130" s="218"/>
      <c r="J130" s="218"/>
      <c r="K130" s="218"/>
      <c r="L130" s="218"/>
      <c r="M130" s="172"/>
      <c r="N130" s="172"/>
      <c r="O130" s="172"/>
      <c r="P130" s="172"/>
      <c r="Q130" s="172"/>
      <c r="R130" s="172"/>
      <c r="S130" s="172"/>
      <c r="T130" s="172"/>
      <c r="U130" s="172"/>
    </row>
    <row r="131" spans="2:21" x14ac:dyDescent="0.2">
      <c r="B131" s="218"/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172"/>
      <c r="N131" s="172"/>
      <c r="O131" s="172"/>
      <c r="P131" s="172"/>
      <c r="Q131" s="172"/>
      <c r="R131" s="172"/>
      <c r="S131" s="172"/>
      <c r="T131" s="172"/>
      <c r="U131" s="172"/>
    </row>
    <row r="132" spans="2:21" x14ac:dyDescent="0.2">
      <c r="B132" s="218"/>
      <c r="C132" s="218"/>
      <c r="D132" s="218"/>
      <c r="E132" s="218"/>
      <c r="F132" s="218"/>
      <c r="G132" s="218"/>
      <c r="H132" s="218"/>
      <c r="I132" s="218"/>
      <c r="J132" s="218"/>
      <c r="K132" s="218"/>
      <c r="L132" s="218"/>
      <c r="M132" s="172"/>
      <c r="N132" s="172"/>
      <c r="O132" s="172"/>
      <c r="P132" s="172"/>
      <c r="Q132" s="172"/>
      <c r="R132" s="172"/>
      <c r="S132" s="172"/>
      <c r="T132" s="172"/>
      <c r="U132" s="172"/>
    </row>
    <row r="133" spans="2:21" x14ac:dyDescent="0.2"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172"/>
      <c r="N133" s="172"/>
      <c r="O133" s="172"/>
      <c r="P133" s="172"/>
      <c r="Q133" s="172"/>
      <c r="R133" s="172"/>
      <c r="S133" s="172"/>
      <c r="T133" s="172"/>
      <c r="U133" s="172"/>
    </row>
    <row r="134" spans="2:21" x14ac:dyDescent="0.2">
      <c r="B134" s="218"/>
      <c r="C134" s="218"/>
      <c r="D134" s="218"/>
      <c r="E134" s="218"/>
      <c r="F134" s="218"/>
      <c r="G134" s="218"/>
      <c r="H134" s="218"/>
      <c r="I134" s="218"/>
      <c r="J134" s="218"/>
      <c r="K134" s="218"/>
      <c r="L134" s="218"/>
      <c r="M134" s="172"/>
      <c r="N134" s="172"/>
      <c r="O134" s="172"/>
      <c r="P134" s="172"/>
      <c r="Q134" s="172"/>
      <c r="R134" s="172"/>
      <c r="S134" s="172"/>
      <c r="T134" s="172"/>
      <c r="U134" s="172"/>
    </row>
    <row r="135" spans="2:21" x14ac:dyDescent="0.2">
      <c r="B135" s="218"/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172"/>
      <c r="N135" s="172"/>
      <c r="O135" s="172"/>
      <c r="P135" s="172"/>
      <c r="Q135" s="172"/>
      <c r="R135" s="172"/>
      <c r="S135" s="172"/>
      <c r="T135" s="172"/>
      <c r="U135" s="172"/>
    </row>
    <row r="136" spans="2:21" x14ac:dyDescent="0.2">
      <c r="B136" s="218"/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172"/>
      <c r="N136" s="172"/>
      <c r="O136" s="172"/>
      <c r="P136" s="172"/>
      <c r="Q136" s="172"/>
      <c r="R136" s="172"/>
      <c r="S136" s="172"/>
      <c r="T136" s="172"/>
      <c r="U136" s="172"/>
    </row>
    <row r="137" spans="2:21" x14ac:dyDescent="0.2">
      <c r="B137" s="218"/>
      <c r="C137" s="218"/>
      <c r="D137" s="218"/>
      <c r="E137" s="218"/>
      <c r="F137" s="218"/>
      <c r="G137" s="218"/>
      <c r="H137" s="218"/>
      <c r="I137" s="218"/>
      <c r="J137" s="218"/>
      <c r="K137" s="218"/>
      <c r="L137" s="218"/>
      <c r="M137" s="172"/>
      <c r="N137" s="172"/>
      <c r="O137" s="172"/>
      <c r="P137" s="172"/>
      <c r="Q137" s="172"/>
      <c r="R137" s="172"/>
      <c r="S137" s="172"/>
      <c r="T137" s="172"/>
      <c r="U137" s="172"/>
    </row>
    <row r="138" spans="2:21" x14ac:dyDescent="0.2">
      <c r="B138" s="218"/>
      <c r="C138" s="218"/>
      <c r="D138" s="218"/>
      <c r="E138" s="218"/>
      <c r="F138" s="218"/>
      <c r="G138" s="218"/>
      <c r="H138" s="218"/>
      <c r="I138" s="218"/>
      <c r="J138" s="218"/>
      <c r="K138" s="218"/>
      <c r="L138" s="218"/>
      <c r="M138" s="172"/>
      <c r="N138" s="172"/>
      <c r="O138" s="172"/>
      <c r="P138" s="172"/>
      <c r="Q138" s="172"/>
      <c r="R138" s="172"/>
      <c r="S138" s="172"/>
      <c r="T138" s="172"/>
      <c r="U138" s="172"/>
    </row>
    <row r="139" spans="2:21" x14ac:dyDescent="0.2">
      <c r="B139" s="218"/>
      <c r="C139" s="218"/>
      <c r="D139" s="218"/>
      <c r="E139" s="218"/>
      <c r="F139" s="218"/>
      <c r="G139" s="218"/>
      <c r="H139" s="218"/>
      <c r="I139" s="218"/>
      <c r="J139" s="218"/>
      <c r="K139" s="218"/>
      <c r="L139" s="218"/>
      <c r="M139" s="172"/>
      <c r="N139" s="172"/>
      <c r="O139" s="172"/>
      <c r="P139" s="172"/>
      <c r="Q139" s="172"/>
      <c r="R139" s="172"/>
      <c r="S139" s="172"/>
      <c r="T139" s="172"/>
      <c r="U139" s="172"/>
    </row>
    <row r="140" spans="2:21" x14ac:dyDescent="0.2">
      <c r="B140" s="218"/>
      <c r="C140" s="218"/>
      <c r="D140" s="218"/>
      <c r="E140" s="218"/>
      <c r="F140" s="218"/>
      <c r="G140" s="218"/>
      <c r="H140" s="218"/>
      <c r="I140" s="218"/>
      <c r="J140" s="218"/>
      <c r="K140" s="218"/>
      <c r="L140" s="218"/>
      <c r="M140" s="172"/>
      <c r="N140" s="172"/>
      <c r="O140" s="172"/>
      <c r="P140" s="172"/>
      <c r="Q140" s="172"/>
      <c r="R140" s="172"/>
      <c r="S140" s="172"/>
      <c r="T140" s="172"/>
      <c r="U140" s="172"/>
    </row>
    <row r="141" spans="2:21" x14ac:dyDescent="0.2">
      <c r="B141" s="218"/>
      <c r="C141" s="218"/>
      <c r="D141" s="218"/>
      <c r="E141" s="218"/>
      <c r="F141" s="218"/>
      <c r="G141" s="218"/>
      <c r="H141" s="218"/>
      <c r="I141" s="218"/>
      <c r="J141" s="218"/>
      <c r="K141" s="218"/>
      <c r="L141" s="218"/>
      <c r="M141" s="172"/>
      <c r="N141" s="172"/>
      <c r="O141" s="172"/>
      <c r="P141" s="172"/>
      <c r="Q141" s="172"/>
      <c r="R141" s="172"/>
      <c r="S141" s="172"/>
      <c r="T141" s="172"/>
      <c r="U141" s="172"/>
    </row>
    <row r="142" spans="2:21" x14ac:dyDescent="0.2">
      <c r="B142" s="218"/>
      <c r="C142" s="218"/>
      <c r="D142" s="218"/>
      <c r="E142" s="218"/>
      <c r="F142" s="218"/>
      <c r="G142" s="218"/>
      <c r="H142" s="218"/>
      <c r="I142" s="218"/>
      <c r="J142" s="218"/>
      <c r="K142" s="218"/>
      <c r="L142" s="218"/>
      <c r="M142" s="172"/>
      <c r="N142" s="172"/>
      <c r="O142" s="172"/>
      <c r="P142" s="172"/>
      <c r="Q142" s="172"/>
      <c r="R142" s="172"/>
      <c r="S142" s="172"/>
      <c r="T142" s="172"/>
      <c r="U142" s="172"/>
    </row>
    <row r="143" spans="2:21" x14ac:dyDescent="0.2">
      <c r="B143" s="218"/>
      <c r="C143" s="218"/>
      <c r="D143" s="218"/>
      <c r="E143" s="218"/>
      <c r="F143" s="218"/>
      <c r="G143" s="218"/>
      <c r="H143" s="218"/>
      <c r="I143" s="218"/>
      <c r="J143" s="218"/>
      <c r="K143" s="218"/>
      <c r="L143" s="218"/>
      <c r="M143" s="172"/>
      <c r="N143" s="172"/>
      <c r="O143" s="172"/>
      <c r="P143" s="172"/>
      <c r="Q143" s="172"/>
      <c r="R143" s="172"/>
      <c r="S143" s="172"/>
      <c r="T143" s="172"/>
      <c r="U143" s="172"/>
    </row>
    <row r="144" spans="2:21" x14ac:dyDescent="0.2">
      <c r="B144" s="218"/>
      <c r="C144" s="218"/>
      <c r="D144" s="218"/>
      <c r="E144" s="218"/>
      <c r="F144" s="218"/>
      <c r="G144" s="218"/>
      <c r="H144" s="218"/>
      <c r="I144" s="218"/>
      <c r="J144" s="218"/>
      <c r="K144" s="218"/>
      <c r="L144" s="218"/>
      <c r="M144" s="172"/>
      <c r="N144" s="172"/>
      <c r="O144" s="172"/>
      <c r="P144" s="172"/>
      <c r="Q144" s="172"/>
      <c r="R144" s="172"/>
      <c r="S144" s="172"/>
      <c r="T144" s="172"/>
      <c r="U144" s="172"/>
    </row>
    <row r="145" spans="2:21" x14ac:dyDescent="0.2">
      <c r="B145" s="218"/>
      <c r="C145" s="218"/>
      <c r="D145" s="218"/>
      <c r="E145" s="218"/>
      <c r="F145" s="218"/>
      <c r="G145" s="218"/>
      <c r="H145" s="218"/>
      <c r="I145" s="218"/>
      <c r="J145" s="218"/>
      <c r="K145" s="218"/>
      <c r="L145" s="218"/>
      <c r="M145" s="172"/>
      <c r="N145" s="172"/>
      <c r="O145" s="172"/>
      <c r="P145" s="172"/>
      <c r="Q145" s="172"/>
      <c r="R145" s="172"/>
      <c r="S145" s="172"/>
      <c r="T145" s="172"/>
      <c r="U145" s="172"/>
    </row>
    <row r="146" spans="2:21" x14ac:dyDescent="0.2">
      <c r="B146" s="218"/>
      <c r="C146" s="218"/>
      <c r="D146" s="218"/>
      <c r="E146" s="218"/>
      <c r="F146" s="218"/>
      <c r="G146" s="218"/>
      <c r="H146" s="218"/>
      <c r="I146" s="218"/>
      <c r="J146" s="218"/>
      <c r="K146" s="218"/>
      <c r="L146" s="218"/>
      <c r="M146" s="172"/>
      <c r="N146" s="172"/>
      <c r="O146" s="172"/>
      <c r="P146" s="172"/>
      <c r="Q146" s="172"/>
      <c r="R146" s="172"/>
      <c r="S146" s="172"/>
      <c r="T146" s="172"/>
      <c r="U146" s="172"/>
    </row>
    <row r="147" spans="2:21" x14ac:dyDescent="0.2">
      <c r="B147" s="218"/>
      <c r="C147" s="218"/>
      <c r="D147" s="218"/>
      <c r="E147" s="218"/>
      <c r="F147" s="218"/>
      <c r="G147" s="218"/>
      <c r="H147" s="218"/>
      <c r="I147" s="218"/>
      <c r="J147" s="218"/>
      <c r="K147" s="218"/>
      <c r="L147" s="218"/>
      <c r="M147" s="172"/>
      <c r="N147" s="172"/>
      <c r="O147" s="172"/>
      <c r="P147" s="172"/>
      <c r="Q147" s="172"/>
      <c r="R147" s="172"/>
      <c r="S147" s="172"/>
      <c r="T147" s="172"/>
      <c r="U147" s="172"/>
    </row>
    <row r="148" spans="2:21" x14ac:dyDescent="0.2">
      <c r="B148" s="218"/>
      <c r="C148" s="218"/>
      <c r="D148" s="218"/>
      <c r="E148" s="218"/>
      <c r="F148" s="218"/>
      <c r="G148" s="218"/>
      <c r="H148" s="218"/>
      <c r="I148" s="218"/>
      <c r="J148" s="218"/>
      <c r="K148" s="218"/>
      <c r="L148" s="218"/>
      <c r="M148" s="172"/>
      <c r="N148" s="172"/>
      <c r="O148" s="172"/>
      <c r="P148" s="172"/>
      <c r="Q148" s="172"/>
      <c r="R148" s="172"/>
      <c r="S148" s="172"/>
      <c r="T148" s="172"/>
      <c r="U148" s="172"/>
    </row>
    <row r="149" spans="2:21" x14ac:dyDescent="0.2">
      <c r="B149" s="218"/>
      <c r="C149" s="218"/>
      <c r="D149" s="218"/>
      <c r="E149" s="218"/>
      <c r="F149" s="218"/>
      <c r="G149" s="218"/>
      <c r="H149" s="218"/>
      <c r="I149" s="218"/>
      <c r="J149" s="218"/>
      <c r="K149" s="218"/>
      <c r="L149" s="218"/>
      <c r="M149" s="172"/>
      <c r="N149" s="172"/>
      <c r="O149" s="172"/>
      <c r="P149" s="172"/>
      <c r="Q149" s="172"/>
      <c r="R149" s="172"/>
      <c r="S149" s="172"/>
      <c r="T149" s="172"/>
      <c r="U149" s="172"/>
    </row>
    <row r="150" spans="2:21" x14ac:dyDescent="0.2">
      <c r="B150" s="218"/>
      <c r="C150" s="218"/>
      <c r="D150" s="218"/>
      <c r="E150" s="218"/>
      <c r="F150" s="218"/>
      <c r="G150" s="218"/>
      <c r="H150" s="218"/>
      <c r="I150" s="218"/>
      <c r="J150" s="218"/>
      <c r="K150" s="218"/>
      <c r="L150" s="218"/>
      <c r="M150" s="172"/>
      <c r="N150" s="172"/>
      <c r="O150" s="172"/>
      <c r="P150" s="172"/>
      <c r="Q150" s="172"/>
      <c r="R150" s="172"/>
      <c r="S150" s="172"/>
      <c r="T150" s="172"/>
      <c r="U150" s="172"/>
    </row>
    <row r="151" spans="2:21" x14ac:dyDescent="0.2">
      <c r="B151" s="218"/>
      <c r="C151" s="218"/>
      <c r="D151" s="218"/>
      <c r="E151" s="218"/>
      <c r="F151" s="218"/>
      <c r="G151" s="218"/>
      <c r="H151" s="218"/>
      <c r="I151" s="218"/>
      <c r="J151" s="218"/>
      <c r="K151" s="218"/>
      <c r="L151" s="218"/>
      <c r="M151" s="172"/>
      <c r="N151" s="172"/>
      <c r="O151" s="172"/>
      <c r="P151" s="172"/>
      <c r="Q151" s="172"/>
      <c r="R151" s="172"/>
      <c r="S151" s="172"/>
      <c r="T151" s="172"/>
      <c r="U151" s="172"/>
    </row>
    <row r="152" spans="2:21" x14ac:dyDescent="0.2">
      <c r="B152" s="218"/>
      <c r="C152" s="218"/>
      <c r="D152" s="218"/>
      <c r="E152" s="218"/>
      <c r="F152" s="218"/>
      <c r="G152" s="218"/>
      <c r="H152" s="218"/>
      <c r="I152" s="218"/>
      <c r="J152" s="218"/>
      <c r="K152" s="218"/>
      <c r="L152" s="218"/>
      <c r="M152" s="172"/>
      <c r="N152" s="172"/>
      <c r="O152" s="172"/>
      <c r="P152" s="172"/>
      <c r="Q152" s="172"/>
      <c r="R152" s="172"/>
      <c r="S152" s="172"/>
      <c r="T152" s="172"/>
      <c r="U152" s="172"/>
    </row>
    <row r="153" spans="2:21" x14ac:dyDescent="0.2">
      <c r="B153" s="218"/>
      <c r="C153" s="218"/>
      <c r="D153" s="218"/>
      <c r="E153" s="218"/>
      <c r="F153" s="218"/>
      <c r="G153" s="218"/>
      <c r="H153" s="218"/>
      <c r="I153" s="218"/>
      <c r="J153" s="218"/>
      <c r="K153" s="218"/>
      <c r="L153" s="218"/>
      <c r="M153" s="172"/>
      <c r="N153" s="172"/>
      <c r="O153" s="172"/>
      <c r="P153" s="172"/>
      <c r="Q153" s="172"/>
      <c r="R153" s="172"/>
      <c r="S153" s="172"/>
      <c r="T153" s="172"/>
      <c r="U153" s="172"/>
    </row>
    <row r="154" spans="2:21" x14ac:dyDescent="0.2">
      <c r="B154" s="218"/>
      <c r="C154" s="218"/>
      <c r="D154" s="218"/>
      <c r="E154" s="218"/>
      <c r="F154" s="218"/>
      <c r="G154" s="218"/>
      <c r="H154" s="218"/>
      <c r="I154" s="218"/>
      <c r="J154" s="218"/>
      <c r="K154" s="218"/>
      <c r="L154" s="218"/>
      <c r="M154" s="172"/>
      <c r="N154" s="172"/>
      <c r="O154" s="172"/>
      <c r="P154" s="172"/>
      <c r="Q154" s="172"/>
      <c r="R154" s="172"/>
      <c r="S154" s="172"/>
      <c r="T154" s="172"/>
      <c r="U154" s="172"/>
    </row>
    <row r="155" spans="2:21" x14ac:dyDescent="0.2">
      <c r="B155" s="218"/>
      <c r="C155" s="218"/>
      <c r="D155" s="218"/>
      <c r="E155" s="218"/>
      <c r="F155" s="218"/>
      <c r="G155" s="218"/>
      <c r="H155" s="218"/>
      <c r="I155" s="218"/>
      <c r="J155" s="218"/>
      <c r="K155" s="218"/>
      <c r="L155" s="218"/>
      <c r="M155" s="172"/>
      <c r="N155" s="172"/>
      <c r="O155" s="172"/>
      <c r="P155" s="172"/>
      <c r="Q155" s="172"/>
      <c r="R155" s="172"/>
      <c r="S155" s="172"/>
      <c r="T155" s="172"/>
      <c r="U155" s="172"/>
    </row>
    <row r="156" spans="2:21" x14ac:dyDescent="0.2">
      <c r="B156" s="218"/>
      <c r="C156" s="218"/>
      <c r="D156" s="218"/>
      <c r="E156" s="218"/>
      <c r="F156" s="218"/>
      <c r="G156" s="218"/>
      <c r="H156" s="218"/>
      <c r="I156" s="218"/>
      <c r="J156" s="218"/>
      <c r="K156" s="218"/>
      <c r="L156" s="218"/>
      <c r="M156" s="172"/>
      <c r="N156" s="172"/>
      <c r="O156" s="172"/>
      <c r="P156" s="172"/>
      <c r="Q156" s="172"/>
      <c r="R156" s="172"/>
      <c r="S156" s="172"/>
      <c r="T156" s="172"/>
      <c r="U156" s="172"/>
    </row>
    <row r="157" spans="2:21" x14ac:dyDescent="0.2">
      <c r="B157" s="218"/>
      <c r="C157" s="218"/>
      <c r="D157" s="218"/>
      <c r="E157" s="218"/>
      <c r="F157" s="218"/>
      <c r="G157" s="218"/>
      <c r="H157" s="218"/>
      <c r="I157" s="218"/>
      <c r="J157" s="218"/>
      <c r="K157" s="218"/>
      <c r="L157" s="218"/>
      <c r="M157" s="172"/>
      <c r="N157" s="172"/>
      <c r="O157" s="172"/>
      <c r="P157" s="172"/>
      <c r="Q157" s="172"/>
      <c r="R157" s="172"/>
      <c r="S157" s="172"/>
      <c r="T157" s="172"/>
      <c r="U157" s="172"/>
    </row>
    <row r="158" spans="2:21" x14ac:dyDescent="0.2">
      <c r="B158" s="218"/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172"/>
      <c r="N158" s="172"/>
      <c r="O158" s="172"/>
      <c r="P158" s="172"/>
      <c r="Q158" s="172"/>
      <c r="R158" s="172"/>
      <c r="S158" s="172"/>
      <c r="T158" s="172"/>
      <c r="U158" s="172"/>
    </row>
    <row r="159" spans="2:21" x14ac:dyDescent="0.2">
      <c r="B159" s="218"/>
      <c r="C159" s="218"/>
      <c r="D159" s="218"/>
      <c r="E159" s="218"/>
      <c r="F159" s="218"/>
      <c r="G159" s="218"/>
      <c r="H159" s="218"/>
      <c r="I159" s="218"/>
      <c r="J159" s="218"/>
      <c r="K159" s="218"/>
      <c r="L159" s="218"/>
      <c r="M159" s="172"/>
      <c r="N159" s="172"/>
      <c r="O159" s="172"/>
      <c r="P159" s="172"/>
      <c r="Q159" s="172"/>
      <c r="R159" s="172"/>
      <c r="S159" s="172"/>
      <c r="T159" s="172"/>
      <c r="U159" s="172"/>
    </row>
    <row r="160" spans="2:21" x14ac:dyDescent="0.2"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172"/>
      <c r="N160" s="172"/>
      <c r="O160" s="172"/>
      <c r="P160" s="172"/>
      <c r="Q160" s="172"/>
      <c r="R160" s="172"/>
      <c r="S160" s="172"/>
      <c r="T160" s="172"/>
      <c r="U160" s="172"/>
    </row>
    <row r="161" spans="2:21" x14ac:dyDescent="0.2">
      <c r="B161" s="218"/>
      <c r="C161" s="218"/>
      <c r="D161" s="218"/>
      <c r="E161" s="218"/>
      <c r="F161" s="218"/>
      <c r="G161" s="218"/>
      <c r="H161" s="218"/>
      <c r="I161" s="218"/>
      <c r="J161" s="218"/>
      <c r="K161" s="218"/>
      <c r="L161" s="218"/>
      <c r="M161" s="172"/>
      <c r="N161" s="172"/>
      <c r="O161" s="172"/>
      <c r="P161" s="172"/>
      <c r="Q161" s="172"/>
      <c r="R161" s="172"/>
      <c r="S161" s="172"/>
      <c r="T161" s="172"/>
      <c r="U161" s="172"/>
    </row>
    <row r="162" spans="2:21" x14ac:dyDescent="0.2">
      <c r="B162" s="218"/>
      <c r="C162" s="218"/>
      <c r="D162" s="218"/>
      <c r="E162" s="218"/>
      <c r="F162" s="218"/>
      <c r="G162" s="218"/>
      <c r="H162" s="218"/>
      <c r="I162" s="218"/>
      <c r="J162" s="218"/>
      <c r="K162" s="218"/>
      <c r="L162" s="218"/>
      <c r="M162" s="172"/>
      <c r="N162" s="172"/>
      <c r="O162" s="172"/>
      <c r="P162" s="172"/>
      <c r="Q162" s="172"/>
      <c r="R162" s="172"/>
      <c r="S162" s="172"/>
      <c r="T162" s="172"/>
      <c r="U162" s="172"/>
    </row>
    <row r="163" spans="2:21" x14ac:dyDescent="0.2">
      <c r="B163" s="218"/>
      <c r="C163" s="218"/>
      <c r="D163" s="218"/>
      <c r="E163" s="218"/>
      <c r="F163" s="218"/>
      <c r="G163" s="218"/>
      <c r="H163" s="218"/>
      <c r="I163" s="218"/>
      <c r="J163" s="218"/>
      <c r="K163" s="218"/>
      <c r="L163" s="218"/>
      <c r="M163" s="172"/>
      <c r="N163" s="172"/>
      <c r="O163" s="172"/>
      <c r="P163" s="172"/>
      <c r="Q163" s="172"/>
      <c r="R163" s="172"/>
      <c r="S163" s="172"/>
      <c r="T163" s="172"/>
      <c r="U163" s="172"/>
    </row>
    <row r="164" spans="2:21" x14ac:dyDescent="0.2">
      <c r="B164" s="218"/>
      <c r="C164" s="218"/>
      <c r="D164" s="218"/>
      <c r="E164" s="218"/>
      <c r="F164" s="218"/>
      <c r="G164" s="218"/>
      <c r="H164" s="218"/>
      <c r="I164" s="218"/>
      <c r="J164" s="218"/>
      <c r="K164" s="218"/>
      <c r="L164" s="218"/>
      <c r="M164" s="172"/>
      <c r="N164" s="172"/>
      <c r="O164" s="172"/>
      <c r="P164" s="172"/>
      <c r="Q164" s="172"/>
      <c r="R164" s="172"/>
      <c r="S164" s="172"/>
      <c r="T164" s="172"/>
      <c r="U164" s="172"/>
    </row>
    <row r="165" spans="2:21" x14ac:dyDescent="0.2">
      <c r="B165" s="218"/>
      <c r="C165" s="218"/>
      <c r="D165" s="218"/>
      <c r="E165" s="218"/>
      <c r="F165" s="218"/>
      <c r="G165" s="218"/>
      <c r="H165" s="218"/>
      <c r="I165" s="218"/>
      <c r="J165" s="218"/>
      <c r="K165" s="218"/>
      <c r="L165" s="218"/>
      <c r="M165" s="172"/>
      <c r="N165" s="172"/>
      <c r="O165" s="172"/>
      <c r="P165" s="172"/>
      <c r="Q165" s="172"/>
      <c r="R165" s="172"/>
      <c r="S165" s="172"/>
      <c r="T165" s="172"/>
      <c r="U165" s="172"/>
    </row>
    <row r="166" spans="2:21" x14ac:dyDescent="0.2">
      <c r="B166" s="218"/>
      <c r="C166" s="218"/>
      <c r="D166" s="218"/>
      <c r="E166" s="218"/>
      <c r="F166" s="218"/>
      <c r="G166" s="218"/>
      <c r="H166" s="218"/>
      <c r="I166" s="218"/>
      <c r="J166" s="218"/>
      <c r="K166" s="218"/>
      <c r="L166" s="218"/>
      <c r="M166" s="172"/>
      <c r="N166" s="172"/>
      <c r="O166" s="172"/>
      <c r="P166" s="172"/>
      <c r="Q166" s="172"/>
      <c r="R166" s="172"/>
      <c r="S166" s="172"/>
      <c r="T166" s="172"/>
      <c r="U166" s="172"/>
    </row>
    <row r="167" spans="2:21" x14ac:dyDescent="0.2"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172"/>
      <c r="N167" s="172"/>
      <c r="O167" s="172"/>
      <c r="P167" s="172"/>
      <c r="Q167" s="172"/>
      <c r="R167" s="172"/>
      <c r="S167" s="172"/>
      <c r="T167" s="172"/>
      <c r="U167" s="172"/>
    </row>
    <row r="168" spans="2:21" x14ac:dyDescent="0.2">
      <c r="B168" s="218"/>
      <c r="C168" s="218"/>
      <c r="D168" s="218"/>
      <c r="E168" s="218"/>
      <c r="F168" s="218"/>
      <c r="G168" s="218"/>
      <c r="H168" s="218"/>
      <c r="I168" s="218"/>
      <c r="J168" s="218"/>
      <c r="K168" s="218"/>
      <c r="L168" s="218"/>
      <c r="M168" s="172"/>
      <c r="N168" s="172"/>
      <c r="O168" s="172"/>
      <c r="P168" s="172"/>
      <c r="Q168" s="172"/>
      <c r="R168" s="172"/>
      <c r="S168" s="172"/>
      <c r="T168" s="172"/>
      <c r="U168" s="172"/>
    </row>
    <row r="169" spans="2:21" x14ac:dyDescent="0.2">
      <c r="B169" s="218"/>
      <c r="C169" s="218"/>
      <c r="D169" s="218"/>
      <c r="E169" s="218"/>
      <c r="F169" s="218"/>
      <c r="G169" s="218"/>
      <c r="H169" s="218"/>
      <c r="I169" s="218"/>
      <c r="J169" s="218"/>
      <c r="K169" s="218"/>
      <c r="L169" s="218"/>
      <c r="M169" s="172"/>
      <c r="N169" s="172"/>
      <c r="O169" s="172"/>
      <c r="P169" s="172"/>
      <c r="Q169" s="172"/>
      <c r="R169" s="172"/>
      <c r="S169" s="172"/>
      <c r="T169" s="172"/>
      <c r="U169" s="172"/>
    </row>
    <row r="170" spans="2:21" x14ac:dyDescent="0.2">
      <c r="B170" s="218"/>
      <c r="C170" s="218"/>
      <c r="D170" s="218"/>
      <c r="E170" s="218"/>
      <c r="F170" s="218"/>
      <c r="G170" s="218"/>
      <c r="H170" s="218"/>
      <c r="I170" s="218"/>
      <c r="J170" s="218"/>
      <c r="K170" s="218"/>
      <c r="L170" s="218"/>
      <c r="M170" s="172"/>
      <c r="N170" s="172"/>
      <c r="O170" s="172"/>
      <c r="P170" s="172"/>
      <c r="Q170" s="172"/>
      <c r="R170" s="172"/>
      <c r="S170" s="172"/>
      <c r="T170" s="172"/>
      <c r="U170" s="172"/>
    </row>
    <row r="171" spans="2:21" x14ac:dyDescent="0.2">
      <c r="B171" s="218"/>
      <c r="C171" s="218"/>
      <c r="D171" s="218"/>
      <c r="E171" s="218"/>
      <c r="F171" s="218"/>
      <c r="G171" s="218"/>
      <c r="H171" s="218"/>
      <c r="I171" s="218"/>
      <c r="J171" s="218"/>
      <c r="K171" s="218"/>
      <c r="L171" s="218"/>
      <c r="M171" s="172"/>
      <c r="N171" s="172"/>
      <c r="O171" s="172"/>
      <c r="P171" s="172"/>
      <c r="Q171" s="172"/>
      <c r="R171" s="172"/>
      <c r="S171" s="172"/>
      <c r="T171" s="172"/>
      <c r="U171" s="172"/>
    </row>
    <row r="172" spans="2:21" x14ac:dyDescent="0.2">
      <c r="B172" s="218"/>
      <c r="C172" s="218"/>
      <c r="D172" s="218"/>
      <c r="E172" s="218"/>
      <c r="F172" s="218"/>
      <c r="G172" s="218"/>
      <c r="H172" s="218"/>
      <c r="I172" s="218"/>
      <c r="J172" s="218"/>
      <c r="K172" s="218"/>
      <c r="L172" s="218"/>
      <c r="M172" s="172"/>
      <c r="N172" s="172"/>
      <c r="O172" s="172"/>
      <c r="P172" s="172"/>
      <c r="Q172" s="172"/>
      <c r="R172" s="172"/>
      <c r="S172" s="172"/>
      <c r="T172" s="172"/>
      <c r="U172" s="172"/>
    </row>
    <row r="173" spans="2:21" x14ac:dyDescent="0.2">
      <c r="B173" s="218"/>
      <c r="C173" s="218"/>
      <c r="D173" s="218"/>
      <c r="E173" s="218"/>
      <c r="F173" s="218"/>
      <c r="G173" s="218"/>
      <c r="H173" s="218"/>
      <c r="I173" s="218"/>
      <c r="J173" s="218"/>
      <c r="K173" s="218"/>
      <c r="L173" s="218"/>
      <c r="M173" s="172"/>
      <c r="N173" s="172"/>
      <c r="O173" s="172"/>
      <c r="P173" s="172"/>
      <c r="Q173" s="172"/>
      <c r="R173" s="172"/>
      <c r="S173" s="172"/>
      <c r="T173" s="172"/>
      <c r="U173" s="172"/>
    </row>
    <row r="174" spans="2:21" x14ac:dyDescent="0.2">
      <c r="B174" s="218"/>
      <c r="C174" s="218"/>
      <c r="D174" s="218"/>
      <c r="E174" s="218"/>
      <c r="F174" s="218"/>
      <c r="G174" s="218"/>
      <c r="H174" s="218"/>
      <c r="I174" s="218"/>
      <c r="J174" s="218"/>
      <c r="K174" s="218"/>
      <c r="L174" s="218"/>
      <c r="M174" s="172"/>
      <c r="N174" s="172"/>
      <c r="O174" s="172"/>
      <c r="P174" s="172"/>
      <c r="Q174" s="172"/>
      <c r="R174" s="172"/>
      <c r="S174" s="172"/>
      <c r="T174" s="172"/>
      <c r="U174" s="172"/>
    </row>
    <row r="175" spans="2:21" x14ac:dyDescent="0.2">
      <c r="B175" s="218"/>
      <c r="C175" s="218"/>
      <c r="D175" s="218"/>
      <c r="E175" s="218"/>
      <c r="F175" s="218"/>
      <c r="G175" s="218"/>
      <c r="H175" s="218"/>
      <c r="I175" s="218"/>
      <c r="J175" s="218"/>
      <c r="K175" s="218"/>
      <c r="L175" s="218"/>
      <c r="M175" s="172"/>
      <c r="N175" s="172"/>
      <c r="O175" s="172"/>
      <c r="P175" s="172"/>
      <c r="Q175" s="172"/>
      <c r="R175" s="172"/>
      <c r="S175" s="172"/>
      <c r="T175" s="172"/>
      <c r="U175" s="172"/>
    </row>
    <row r="176" spans="2:21" x14ac:dyDescent="0.2">
      <c r="B176" s="218"/>
      <c r="C176" s="218"/>
      <c r="D176" s="218"/>
      <c r="E176" s="218"/>
      <c r="F176" s="218"/>
      <c r="G176" s="218"/>
      <c r="H176" s="218"/>
      <c r="I176" s="218"/>
      <c r="J176" s="218"/>
      <c r="K176" s="218"/>
      <c r="L176" s="218"/>
      <c r="M176" s="172"/>
      <c r="N176" s="172"/>
      <c r="O176" s="172"/>
      <c r="P176" s="172"/>
      <c r="Q176" s="172"/>
      <c r="R176" s="172"/>
      <c r="S176" s="172"/>
      <c r="T176" s="172"/>
      <c r="U176" s="172"/>
    </row>
    <row r="177" spans="2:21" x14ac:dyDescent="0.2">
      <c r="B177" s="218"/>
      <c r="C177" s="218"/>
      <c r="D177" s="218"/>
      <c r="E177" s="218"/>
      <c r="F177" s="218"/>
      <c r="G177" s="218"/>
      <c r="H177" s="218"/>
      <c r="I177" s="218"/>
      <c r="J177" s="218"/>
      <c r="K177" s="218"/>
      <c r="L177" s="218"/>
      <c r="M177" s="172"/>
      <c r="N177" s="172"/>
      <c r="O177" s="172"/>
      <c r="P177" s="172"/>
      <c r="Q177" s="172"/>
      <c r="R177" s="172"/>
      <c r="S177" s="172"/>
      <c r="T177" s="172"/>
      <c r="U177" s="172"/>
    </row>
    <row r="178" spans="2:21" x14ac:dyDescent="0.2">
      <c r="B178" s="218"/>
      <c r="C178" s="218"/>
      <c r="D178" s="218"/>
      <c r="E178" s="218"/>
      <c r="F178" s="218"/>
      <c r="G178" s="218"/>
      <c r="H178" s="218"/>
      <c r="I178" s="218"/>
      <c r="J178" s="218"/>
      <c r="K178" s="218"/>
      <c r="L178" s="218"/>
      <c r="M178" s="172"/>
      <c r="N178" s="172"/>
      <c r="O178" s="172"/>
      <c r="P178" s="172"/>
      <c r="Q178" s="172"/>
      <c r="R178" s="172"/>
      <c r="S178" s="172"/>
      <c r="T178" s="172"/>
      <c r="U178" s="172"/>
    </row>
    <row r="179" spans="2:21" x14ac:dyDescent="0.2">
      <c r="B179" s="218"/>
      <c r="C179" s="218"/>
      <c r="D179" s="218"/>
      <c r="E179" s="218"/>
      <c r="F179" s="218"/>
      <c r="G179" s="218"/>
      <c r="H179" s="218"/>
      <c r="I179" s="218"/>
      <c r="J179" s="218"/>
      <c r="K179" s="218"/>
      <c r="L179" s="218"/>
      <c r="M179" s="172"/>
      <c r="N179" s="172"/>
      <c r="O179" s="172"/>
      <c r="P179" s="172"/>
      <c r="Q179" s="172"/>
      <c r="R179" s="172"/>
      <c r="S179" s="172"/>
      <c r="T179" s="172"/>
      <c r="U179" s="172"/>
    </row>
    <row r="180" spans="2:21" x14ac:dyDescent="0.2">
      <c r="B180" s="218"/>
      <c r="C180" s="218"/>
      <c r="D180" s="218"/>
      <c r="E180" s="218"/>
      <c r="F180" s="218"/>
      <c r="G180" s="218"/>
      <c r="H180" s="218"/>
      <c r="I180" s="218"/>
      <c r="J180" s="218"/>
      <c r="K180" s="218"/>
      <c r="L180" s="218"/>
      <c r="M180" s="172"/>
      <c r="N180" s="172"/>
      <c r="O180" s="172"/>
      <c r="P180" s="172"/>
      <c r="Q180" s="172"/>
      <c r="R180" s="172"/>
      <c r="S180" s="172"/>
      <c r="T180" s="172"/>
      <c r="U180" s="172"/>
    </row>
    <row r="181" spans="2:21" x14ac:dyDescent="0.2"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172"/>
      <c r="N181" s="172"/>
      <c r="O181" s="172"/>
      <c r="P181" s="172"/>
      <c r="Q181" s="172"/>
      <c r="R181" s="172"/>
      <c r="S181" s="172"/>
      <c r="T181" s="172"/>
      <c r="U181" s="172"/>
    </row>
    <row r="182" spans="2:21" x14ac:dyDescent="0.2">
      <c r="B182" s="218"/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172"/>
      <c r="N182" s="172"/>
      <c r="O182" s="172"/>
      <c r="P182" s="172"/>
      <c r="Q182" s="172"/>
      <c r="R182" s="172"/>
      <c r="S182" s="172"/>
      <c r="T182" s="172"/>
      <c r="U182" s="172"/>
    </row>
    <row r="183" spans="2:21" x14ac:dyDescent="0.2">
      <c r="B183" s="218"/>
      <c r="C183" s="218"/>
      <c r="D183" s="218"/>
      <c r="E183" s="218"/>
      <c r="F183" s="218"/>
      <c r="G183" s="218"/>
      <c r="H183" s="218"/>
      <c r="I183" s="218"/>
      <c r="J183" s="218"/>
      <c r="K183" s="218"/>
      <c r="L183" s="218"/>
      <c r="M183" s="172"/>
      <c r="N183" s="172"/>
      <c r="O183" s="172"/>
      <c r="P183" s="172"/>
      <c r="Q183" s="172"/>
      <c r="R183" s="172"/>
      <c r="S183" s="172"/>
      <c r="T183" s="172"/>
      <c r="U183" s="172"/>
    </row>
    <row r="184" spans="2:21" x14ac:dyDescent="0.2"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172"/>
      <c r="N184" s="172"/>
      <c r="O184" s="172"/>
      <c r="P184" s="172"/>
      <c r="Q184" s="172"/>
      <c r="R184" s="172"/>
      <c r="S184" s="172"/>
      <c r="T184" s="172"/>
      <c r="U184" s="172"/>
    </row>
    <row r="185" spans="2:21" x14ac:dyDescent="0.2">
      <c r="B185" s="218"/>
      <c r="C185" s="218"/>
      <c r="D185" s="218"/>
      <c r="E185" s="218"/>
      <c r="F185" s="218"/>
      <c r="G185" s="218"/>
      <c r="H185" s="218"/>
      <c r="I185" s="218"/>
      <c r="J185" s="218"/>
      <c r="K185" s="218"/>
      <c r="L185" s="218"/>
      <c r="M185" s="172"/>
      <c r="N185" s="172"/>
      <c r="O185" s="172"/>
      <c r="P185" s="172"/>
      <c r="Q185" s="172"/>
      <c r="R185" s="172"/>
      <c r="S185" s="172"/>
      <c r="T185" s="172"/>
      <c r="U185" s="172"/>
    </row>
    <row r="186" spans="2:21" x14ac:dyDescent="0.2">
      <c r="B186" s="218"/>
      <c r="C186" s="218"/>
      <c r="D186" s="218"/>
      <c r="E186" s="218"/>
      <c r="F186" s="218"/>
      <c r="G186" s="218"/>
      <c r="H186" s="218"/>
      <c r="I186" s="218"/>
      <c r="J186" s="218"/>
      <c r="K186" s="218"/>
      <c r="L186" s="218"/>
      <c r="M186" s="172"/>
      <c r="N186" s="172"/>
      <c r="O186" s="172"/>
      <c r="P186" s="172"/>
      <c r="Q186" s="172"/>
      <c r="R186" s="172"/>
      <c r="S186" s="172"/>
      <c r="T186" s="172"/>
      <c r="U186" s="172"/>
    </row>
    <row r="187" spans="2:21" x14ac:dyDescent="0.2">
      <c r="B187" s="218"/>
      <c r="C187" s="218"/>
      <c r="D187" s="218"/>
      <c r="E187" s="218"/>
      <c r="F187" s="218"/>
      <c r="G187" s="218"/>
      <c r="H187" s="218"/>
      <c r="I187" s="218"/>
      <c r="J187" s="218"/>
      <c r="K187" s="218"/>
      <c r="L187" s="218"/>
      <c r="M187" s="172"/>
      <c r="N187" s="172"/>
      <c r="O187" s="172"/>
      <c r="P187" s="172"/>
      <c r="Q187" s="172"/>
      <c r="R187" s="172"/>
      <c r="S187" s="172"/>
      <c r="T187" s="172"/>
      <c r="U187" s="172"/>
    </row>
    <row r="188" spans="2:21" x14ac:dyDescent="0.2">
      <c r="B188" s="218"/>
      <c r="C188" s="218"/>
      <c r="D188" s="218"/>
      <c r="E188" s="218"/>
      <c r="F188" s="218"/>
      <c r="G188" s="218"/>
      <c r="H188" s="218"/>
      <c r="I188" s="218"/>
      <c r="J188" s="218"/>
      <c r="K188" s="218"/>
      <c r="L188" s="218"/>
      <c r="M188" s="172"/>
      <c r="N188" s="172"/>
      <c r="O188" s="172"/>
      <c r="P188" s="172"/>
      <c r="Q188" s="172"/>
      <c r="R188" s="172"/>
      <c r="S188" s="172"/>
      <c r="T188" s="172"/>
      <c r="U188" s="172"/>
    </row>
    <row r="189" spans="2:21" x14ac:dyDescent="0.2">
      <c r="B189" s="218"/>
      <c r="C189" s="218"/>
      <c r="D189" s="218"/>
      <c r="E189" s="218"/>
      <c r="F189" s="218"/>
      <c r="G189" s="218"/>
      <c r="H189" s="218"/>
      <c r="I189" s="218"/>
      <c r="J189" s="218"/>
      <c r="K189" s="218"/>
      <c r="L189" s="218"/>
      <c r="M189" s="172"/>
      <c r="N189" s="172"/>
      <c r="O189" s="172"/>
      <c r="P189" s="172"/>
      <c r="Q189" s="172"/>
      <c r="R189" s="172"/>
      <c r="S189" s="172"/>
      <c r="T189" s="172"/>
      <c r="U189" s="172"/>
    </row>
    <row r="190" spans="2:21" x14ac:dyDescent="0.2">
      <c r="B190" s="218"/>
      <c r="C190" s="218"/>
      <c r="D190" s="218"/>
      <c r="E190" s="218"/>
      <c r="F190" s="218"/>
      <c r="G190" s="218"/>
      <c r="H190" s="218"/>
      <c r="I190" s="218"/>
      <c r="J190" s="218"/>
      <c r="K190" s="218"/>
      <c r="L190" s="218"/>
      <c r="M190" s="172"/>
      <c r="N190" s="172"/>
      <c r="O190" s="172"/>
      <c r="P190" s="172"/>
      <c r="Q190" s="172"/>
      <c r="R190" s="172"/>
      <c r="S190" s="172"/>
      <c r="T190" s="172"/>
      <c r="U190" s="172"/>
    </row>
    <row r="191" spans="2:21" x14ac:dyDescent="0.2">
      <c r="B191" s="218"/>
      <c r="C191" s="218"/>
      <c r="D191" s="218"/>
      <c r="E191" s="218"/>
      <c r="F191" s="218"/>
      <c r="G191" s="218"/>
      <c r="H191" s="218"/>
      <c r="I191" s="218"/>
      <c r="J191" s="218"/>
      <c r="K191" s="218"/>
      <c r="L191" s="218"/>
      <c r="M191" s="172"/>
      <c r="N191" s="172"/>
      <c r="O191" s="172"/>
      <c r="P191" s="172"/>
      <c r="Q191" s="172"/>
      <c r="R191" s="172"/>
      <c r="S191" s="172"/>
      <c r="T191" s="172"/>
      <c r="U191" s="172"/>
    </row>
    <row r="192" spans="2:21" x14ac:dyDescent="0.2"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18"/>
      <c r="M192" s="172"/>
      <c r="N192" s="172"/>
      <c r="O192" s="172"/>
      <c r="P192" s="172"/>
      <c r="Q192" s="172"/>
      <c r="R192" s="172"/>
      <c r="S192" s="172"/>
      <c r="T192" s="172"/>
      <c r="U192" s="172"/>
    </row>
    <row r="193" spans="2:21" x14ac:dyDescent="0.2">
      <c r="B193" s="218"/>
      <c r="C193" s="218"/>
      <c r="D193" s="218"/>
      <c r="E193" s="218"/>
      <c r="F193" s="218"/>
      <c r="G193" s="218"/>
      <c r="H193" s="218"/>
      <c r="I193" s="218"/>
      <c r="J193" s="218"/>
      <c r="K193" s="218"/>
      <c r="L193" s="218"/>
      <c r="M193" s="172"/>
      <c r="N193" s="172"/>
      <c r="O193" s="172"/>
      <c r="P193" s="172"/>
      <c r="Q193" s="172"/>
      <c r="R193" s="172"/>
      <c r="S193" s="172"/>
      <c r="T193" s="172"/>
      <c r="U193" s="172"/>
    </row>
    <row r="194" spans="2:21" x14ac:dyDescent="0.2">
      <c r="B194" s="218"/>
      <c r="C194" s="218"/>
      <c r="D194" s="218"/>
      <c r="E194" s="218"/>
      <c r="F194" s="218"/>
      <c r="G194" s="218"/>
      <c r="H194" s="218"/>
      <c r="I194" s="218"/>
      <c r="J194" s="218"/>
      <c r="K194" s="218"/>
      <c r="L194" s="218"/>
      <c r="M194" s="172"/>
      <c r="N194" s="172"/>
      <c r="O194" s="172"/>
      <c r="P194" s="172"/>
      <c r="Q194" s="172"/>
      <c r="R194" s="172"/>
      <c r="S194" s="172"/>
      <c r="T194" s="172"/>
      <c r="U194" s="172"/>
    </row>
    <row r="195" spans="2:21" x14ac:dyDescent="0.2">
      <c r="B195" s="218"/>
      <c r="C195" s="218"/>
      <c r="D195" s="218"/>
      <c r="E195" s="218"/>
      <c r="F195" s="218"/>
      <c r="G195" s="218"/>
      <c r="H195" s="218"/>
      <c r="I195" s="218"/>
      <c r="J195" s="218"/>
      <c r="K195" s="218"/>
      <c r="L195" s="218"/>
      <c r="M195" s="172"/>
      <c r="N195" s="172"/>
      <c r="O195" s="172"/>
      <c r="P195" s="172"/>
      <c r="Q195" s="172"/>
      <c r="R195" s="172"/>
      <c r="S195" s="172"/>
      <c r="T195" s="172"/>
      <c r="U195" s="172"/>
    </row>
    <row r="196" spans="2:21" x14ac:dyDescent="0.2">
      <c r="B196" s="218"/>
      <c r="C196" s="218"/>
      <c r="D196" s="218"/>
      <c r="E196" s="218"/>
      <c r="F196" s="218"/>
      <c r="G196" s="218"/>
      <c r="H196" s="218"/>
      <c r="I196" s="218"/>
      <c r="J196" s="218"/>
      <c r="K196" s="218"/>
      <c r="L196" s="218"/>
      <c r="M196" s="172"/>
      <c r="N196" s="172"/>
      <c r="O196" s="172"/>
      <c r="P196" s="172"/>
      <c r="Q196" s="172"/>
      <c r="R196" s="172"/>
      <c r="S196" s="172"/>
      <c r="T196" s="172"/>
      <c r="U196" s="172"/>
    </row>
    <row r="197" spans="2:21" x14ac:dyDescent="0.2">
      <c r="B197" s="218"/>
      <c r="C197" s="218"/>
      <c r="D197" s="218"/>
      <c r="E197" s="218"/>
      <c r="F197" s="218"/>
      <c r="G197" s="218"/>
      <c r="H197" s="218"/>
      <c r="I197" s="218"/>
      <c r="J197" s="218"/>
      <c r="K197" s="218"/>
      <c r="L197" s="218"/>
      <c r="M197" s="172"/>
      <c r="N197" s="172"/>
      <c r="O197" s="172"/>
      <c r="P197" s="172"/>
      <c r="Q197" s="172"/>
      <c r="R197" s="172"/>
      <c r="S197" s="172"/>
      <c r="T197" s="172"/>
      <c r="U197" s="172"/>
    </row>
    <row r="198" spans="2:21" x14ac:dyDescent="0.2">
      <c r="B198" s="218"/>
      <c r="C198" s="218"/>
      <c r="D198" s="218"/>
      <c r="E198" s="218"/>
      <c r="F198" s="218"/>
      <c r="G198" s="218"/>
      <c r="H198" s="218"/>
      <c r="I198" s="218"/>
      <c r="J198" s="218"/>
      <c r="K198" s="218"/>
      <c r="L198" s="218"/>
      <c r="M198" s="172"/>
      <c r="N198" s="172"/>
      <c r="O198" s="172"/>
      <c r="P198" s="172"/>
      <c r="Q198" s="172"/>
      <c r="R198" s="172"/>
      <c r="S198" s="172"/>
      <c r="T198" s="172"/>
      <c r="U198" s="172"/>
    </row>
    <row r="199" spans="2:21" x14ac:dyDescent="0.2">
      <c r="B199" s="218"/>
      <c r="C199" s="218"/>
      <c r="D199" s="218"/>
      <c r="E199" s="218"/>
      <c r="F199" s="218"/>
      <c r="G199" s="218"/>
      <c r="H199" s="218"/>
      <c r="I199" s="218"/>
      <c r="J199" s="218"/>
      <c r="K199" s="218"/>
      <c r="L199" s="218"/>
      <c r="M199" s="172"/>
      <c r="N199" s="172"/>
      <c r="O199" s="172"/>
      <c r="P199" s="172"/>
      <c r="Q199" s="172"/>
      <c r="R199" s="172"/>
      <c r="S199" s="172"/>
      <c r="T199" s="172"/>
      <c r="U199" s="172"/>
    </row>
    <row r="200" spans="2:21" x14ac:dyDescent="0.2">
      <c r="B200" s="218"/>
      <c r="C200" s="218"/>
      <c r="D200" s="218"/>
      <c r="E200" s="218"/>
      <c r="F200" s="218"/>
      <c r="G200" s="218"/>
      <c r="H200" s="218"/>
      <c r="I200" s="218"/>
      <c r="J200" s="218"/>
      <c r="K200" s="218"/>
      <c r="L200" s="218"/>
      <c r="M200" s="172"/>
      <c r="N200" s="172"/>
      <c r="O200" s="172"/>
      <c r="P200" s="172"/>
      <c r="Q200" s="172"/>
      <c r="R200" s="172"/>
      <c r="S200" s="172"/>
      <c r="T200" s="172"/>
      <c r="U200" s="172"/>
    </row>
    <row r="201" spans="2:21" x14ac:dyDescent="0.2">
      <c r="B201" s="218"/>
      <c r="C201" s="218"/>
      <c r="D201" s="218"/>
      <c r="E201" s="218"/>
      <c r="F201" s="218"/>
      <c r="G201" s="218"/>
      <c r="H201" s="218"/>
      <c r="I201" s="218"/>
      <c r="J201" s="218"/>
      <c r="K201" s="218"/>
      <c r="L201" s="218"/>
      <c r="M201" s="172"/>
      <c r="N201" s="172"/>
      <c r="O201" s="172"/>
      <c r="P201" s="172"/>
      <c r="Q201" s="172"/>
      <c r="R201" s="172"/>
      <c r="S201" s="172"/>
      <c r="T201" s="172"/>
      <c r="U201" s="172"/>
    </row>
    <row r="202" spans="2:21" x14ac:dyDescent="0.2">
      <c r="B202" s="218"/>
      <c r="C202" s="218"/>
      <c r="D202" s="218"/>
      <c r="E202" s="218"/>
      <c r="F202" s="218"/>
      <c r="G202" s="218"/>
      <c r="H202" s="218"/>
      <c r="I202" s="218"/>
      <c r="J202" s="218"/>
      <c r="K202" s="218"/>
      <c r="L202" s="218"/>
      <c r="M202" s="172"/>
      <c r="N202" s="172"/>
      <c r="O202" s="172"/>
      <c r="P202" s="172"/>
      <c r="Q202" s="172"/>
      <c r="R202" s="172"/>
      <c r="S202" s="172"/>
      <c r="T202" s="172"/>
      <c r="U202" s="172"/>
    </row>
    <row r="203" spans="2:21" x14ac:dyDescent="0.2"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</row>
    <row r="204" spans="2:21" x14ac:dyDescent="0.2">
      <c r="B204" s="172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</row>
    <row r="205" spans="2:21" x14ac:dyDescent="0.2">
      <c r="B205" s="172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</row>
    <row r="206" spans="2:21" x14ac:dyDescent="0.2"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</row>
    <row r="207" spans="2:21" x14ac:dyDescent="0.2"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</row>
    <row r="208" spans="2:21" x14ac:dyDescent="0.2">
      <c r="B208" s="172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</row>
    <row r="209" spans="2:21" x14ac:dyDescent="0.2">
      <c r="B209" s="172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</row>
    <row r="210" spans="2:21" x14ac:dyDescent="0.2">
      <c r="B210" s="172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</row>
    <row r="211" spans="2:21" x14ac:dyDescent="0.2">
      <c r="B211" s="172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</row>
    <row r="212" spans="2:21" x14ac:dyDescent="0.2"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</row>
    <row r="213" spans="2:21" x14ac:dyDescent="0.2"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</row>
    <row r="214" spans="2:21" x14ac:dyDescent="0.2">
      <c r="B214" s="172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</row>
    <row r="215" spans="2:21" x14ac:dyDescent="0.2">
      <c r="B215" s="172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</row>
    <row r="216" spans="2:21" x14ac:dyDescent="0.2">
      <c r="B216" s="172"/>
      <c r="C216" s="172"/>
      <c r="D216" s="172"/>
      <c r="E216" s="172"/>
      <c r="F216" s="172"/>
      <c r="G216" s="172"/>
      <c r="H216" s="172"/>
      <c r="I216" s="221"/>
      <c r="J216" s="221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</row>
    <row r="217" spans="2:21" x14ac:dyDescent="0.2">
      <c r="B217" s="172"/>
      <c r="C217" s="172"/>
      <c r="D217" s="172"/>
      <c r="E217" s="172"/>
      <c r="F217" s="172"/>
      <c r="G217" s="172"/>
      <c r="H217" s="172"/>
      <c r="I217" s="221"/>
      <c r="J217" s="221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</row>
    <row r="218" spans="2:21" x14ac:dyDescent="0.2">
      <c r="B218" s="172"/>
      <c r="C218" s="172"/>
      <c r="D218" s="172"/>
      <c r="E218" s="172"/>
      <c r="F218" s="172"/>
      <c r="G218" s="172"/>
      <c r="H218" s="172"/>
      <c r="I218" s="221"/>
      <c r="J218" s="221"/>
      <c r="K218" s="172"/>
      <c r="L218" s="172"/>
      <c r="M218" s="221"/>
      <c r="N218" s="221"/>
      <c r="O218" s="221"/>
      <c r="P218" s="221"/>
      <c r="Q218" s="221"/>
      <c r="R218" s="221"/>
      <c r="S218" s="221"/>
      <c r="T218" s="221"/>
      <c r="U218" s="221"/>
    </row>
    <row r="219" spans="2:21" x14ac:dyDescent="0.2">
      <c r="B219" s="172"/>
      <c r="C219" s="172"/>
      <c r="D219" s="172"/>
      <c r="E219" s="172"/>
      <c r="F219" s="172"/>
      <c r="G219" s="172"/>
      <c r="H219" s="172"/>
      <c r="I219" s="221"/>
      <c r="J219" s="221"/>
      <c r="K219" s="172"/>
      <c r="L219" s="221"/>
      <c r="M219" s="221"/>
      <c r="N219" s="221"/>
      <c r="O219" s="221"/>
      <c r="P219" s="221"/>
      <c r="Q219" s="221"/>
      <c r="R219" s="221"/>
      <c r="S219" s="221"/>
      <c r="T219" s="221"/>
      <c r="U219" s="221"/>
    </row>
    <row r="220" spans="2:21" x14ac:dyDescent="0.2">
      <c r="B220" s="172"/>
      <c r="C220" s="172"/>
      <c r="D220" s="172"/>
      <c r="E220" s="172"/>
      <c r="F220" s="172"/>
      <c r="G220" s="172"/>
      <c r="H220" s="172"/>
      <c r="I220" s="221"/>
      <c r="J220" s="221"/>
      <c r="K220" s="172"/>
      <c r="L220" s="221"/>
      <c r="M220" s="221"/>
      <c r="N220" s="221"/>
      <c r="O220" s="221"/>
      <c r="P220" s="221"/>
      <c r="Q220" s="221"/>
      <c r="R220" s="221"/>
      <c r="S220" s="221"/>
      <c r="T220" s="221"/>
      <c r="U220" s="221"/>
    </row>
    <row r="221" spans="2:21" x14ac:dyDescent="0.2">
      <c r="B221" s="172"/>
      <c r="C221" s="172"/>
      <c r="D221" s="172"/>
      <c r="E221" s="172"/>
      <c r="F221" s="172"/>
      <c r="G221" s="172"/>
      <c r="H221" s="172"/>
      <c r="I221" s="221"/>
      <c r="J221" s="221"/>
      <c r="K221" s="172"/>
      <c r="L221" s="221"/>
      <c r="M221" s="221"/>
      <c r="N221" s="221"/>
      <c r="O221" s="221"/>
      <c r="P221" s="221"/>
      <c r="Q221" s="221"/>
      <c r="R221" s="221"/>
      <c r="S221" s="221"/>
      <c r="T221" s="221"/>
      <c r="U221" s="221"/>
    </row>
    <row r="222" spans="2:21" x14ac:dyDescent="0.2">
      <c r="B222" s="172"/>
      <c r="C222" s="172"/>
      <c r="D222" s="172"/>
      <c r="E222" s="172"/>
      <c r="F222" s="172"/>
      <c r="G222" s="172"/>
      <c r="H222" s="172"/>
      <c r="I222" s="221"/>
      <c r="J222" s="221"/>
      <c r="K222" s="172"/>
      <c r="L222" s="221"/>
      <c r="M222" s="221"/>
      <c r="N222" s="221"/>
      <c r="O222" s="221"/>
      <c r="P222" s="221"/>
      <c r="Q222" s="221"/>
      <c r="R222" s="221"/>
      <c r="S222" s="221"/>
      <c r="T222" s="221"/>
      <c r="U222" s="221"/>
    </row>
    <row r="223" spans="2:21" x14ac:dyDescent="0.2">
      <c r="B223" s="172"/>
      <c r="C223" s="172"/>
      <c r="D223" s="172"/>
      <c r="E223" s="221"/>
      <c r="F223" s="172"/>
      <c r="G223" s="172"/>
      <c r="H223" s="172"/>
      <c r="I223" s="221"/>
      <c r="J223" s="221"/>
      <c r="K223" s="172"/>
      <c r="L223" s="221"/>
      <c r="M223" s="221"/>
      <c r="N223" s="221"/>
      <c r="O223" s="221"/>
      <c r="P223" s="221"/>
      <c r="Q223" s="221"/>
      <c r="R223" s="221"/>
      <c r="S223" s="221"/>
      <c r="T223" s="221"/>
      <c r="U223" s="221"/>
    </row>
    <row r="224" spans="2:21" x14ac:dyDescent="0.2">
      <c r="B224" s="172"/>
      <c r="C224" s="172"/>
      <c r="D224" s="172"/>
      <c r="E224" s="221"/>
      <c r="F224" s="172"/>
      <c r="G224" s="172"/>
      <c r="H224" s="172"/>
      <c r="I224" s="221"/>
      <c r="J224" s="221"/>
      <c r="K224" s="221"/>
      <c r="L224" s="221"/>
      <c r="M224" s="221"/>
      <c r="N224" s="221"/>
      <c r="O224" s="221"/>
      <c r="P224" s="221"/>
      <c r="Q224" s="221"/>
      <c r="R224" s="221"/>
      <c r="S224" s="221"/>
      <c r="T224" s="221"/>
      <c r="U224" s="221"/>
    </row>
    <row r="225" spans="2:21" x14ac:dyDescent="0.2">
      <c r="B225" s="172"/>
      <c r="C225" s="172"/>
      <c r="D225" s="172"/>
      <c r="E225" s="221"/>
      <c r="F225" s="172"/>
      <c r="G225" s="172"/>
      <c r="H225" s="172"/>
      <c r="I225" s="221"/>
      <c r="J225" s="221"/>
      <c r="K225" s="221"/>
      <c r="L225" s="221"/>
      <c r="M225" s="221"/>
      <c r="N225" s="221"/>
      <c r="O225" s="221"/>
      <c r="P225" s="221"/>
      <c r="Q225" s="221"/>
      <c r="R225" s="221"/>
      <c r="S225" s="221"/>
      <c r="T225" s="221"/>
      <c r="U225" s="221"/>
    </row>
    <row r="226" spans="2:21" x14ac:dyDescent="0.2">
      <c r="B226" s="221"/>
      <c r="C226" s="221"/>
      <c r="D226" s="221"/>
      <c r="E226" s="221"/>
      <c r="F226" s="221"/>
      <c r="G226" s="221"/>
      <c r="H226" s="221"/>
      <c r="I226" s="221"/>
      <c r="J226" s="221"/>
      <c r="K226" s="221"/>
      <c r="L226" s="221"/>
      <c r="M226" s="221"/>
      <c r="N226" s="221"/>
      <c r="O226" s="221"/>
      <c r="P226" s="221"/>
      <c r="Q226" s="221"/>
      <c r="R226" s="221"/>
      <c r="S226" s="221"/>
      <c r="T226" s="221"/>
      <c r="U226" s="221"/>
    </row>
    <row r="227" spans="2:21" x14ac:dyDescent="0.2">
      <c r="B227" s="221"/>
      <c r="C227" s="221"/>
      <c r="D227" s="221"/>
      <c r="E227" s="221"/>
      <c r="F227" s="221"/>
      <c r="G227" s="221"/>
      <c r="H227" s="221"/>
      <c r="I227" s="221"/>
      <c r="J227" s="221"/>
      <c r="K227" s="221"/>
      <c r="L227" s="221"/>
      <c r="M227" s="221"/>
      <c r="N227" s="221"/>
      <c r="O227" s="221"/>
      <c r="P227" s="221"/>
      <c r="Q227" s="221"/>
      <c r="R227" s="221"/>
      <c r="S227" s="221"/>
      <c r="T227" s="221"/>
      <c r="U227" s="221"/>
    </row>
    <row r="228" spans="2:21" x14ac:dyDescent="0.2">
      <c r="B228" s="221"/>
      <c r="C228" s="221"/>
      <c r="D228" s="221"/>
      <c r="E228" s="221"/>
      <c r="F228" s="221"/>
      <c r="G228" s="221"/>
      <c r="H228" s="221"/>
      <c r="I228" s="221"/>
      <c r="J228" s="221"/>
      <c r="K228" s="221"/>
      <c r="L228" s="221"/>
      <c r="M228" s="221"/>
      <c r="N228" s="221"/>
      <c r="O228" s="221"/>
      <c r="P228" s="221"/>
      <c r="Q228" s="221"/>
      <c r="R228" s="221"/>
      <c r="S228" s="221"/>
      <c r="T228" s="221"/>
      <c r="U228" s="221"/>
    </row>
    <row r="229" spans="2:21" x14ac:dyDescent="0.2">
      <c r="B229" s="221"/>
      <c r="C229" s="221"/>
      <c r="D229" s="221"/>
      <c r="E229" s="221"/>
      <c r="F229" s="221"/>
      <c r="G229" s="221"/>
      <c r="H229" s="221"/>
      <c r="I229" s="221"/>
      <c r="J229" s="221"/>
      <c r="K229" s="221"/>
      <c r="L229" s="221"/>
      <c r="M229" s="221"/>
      <c r="N229" s="221"/>
      <c r="O229" s="221"/>
      <c r="P229" s="221"/>
      <c r="Q229" s="221"/>
      <c r="R229" s="221"/>
      <c r="S229" s="221"/>
      <c r="T229" s="221"/>
      <c r="U229" s="221"/>
    </row>
    <row r="230" spans="2:21" x14ac:dyDescent="0.2">
      <c r="B230" s="221"/>
      <c r="C230" s="221"/>
      <c r="D230" s="221"/>
      <c r="E230" s="221"/>
      <c r="F230" s="221"/>
      <c r="G230" s="221"/>
      <c r="H230" s="221"/>
      <c r="I230" s="221"/>
      <c r="J230" s="221"/>
      <c r="K230" s="221"/>
      <c r="L230" s="221"/>
      <c r="M230" s="221"/>
      <c r="N230" s="221"/>
      <c r="O230" s="221"/>
      <c r="P230" s="221"/>
      <c r="Q230" s="221"/>
      <c r="R230" s="221"/>
      <c r="S230" s="221"/>
      <c r="T230" s="221"/>
      <c r="U230" s="221"/>
    </row>
    <row r="231" spans="2:21" x14ac:dyDescent="0.2">
      <c r="B231" s="221"/>
      <c r="C231" s="221"/>
      <c r="D231" s="221"/>
      <c r="E231" s="221"/>
      <c r="F231" s="221"/>
      <c r="G231" s="221"/>
      <c r="H231" s="221"/>
      <c r="I231" s="221"/>
      <c r="J231" s="221"/>
      <c r="K231" s="221"/>
      <c r="L231" s="221"/>
      <c r="M231" s="221"/>
      <c r="N231" s="221"/>
      <c r="O231" s="221"/>
      <c r="P231" s="221"/>
      <c r="Q231" s="221"/>
      <c r="R231" s="221"/>
      <c r="S231" s="221"/>
      <c r="T231" s="221"/>
      <c r="U231" s="221"/>
    </row>
    <row r="232" spans="2:21" x14ac:dyDescent="0.2">
      <c r="B232" s="221"/>
      <c r="C232" s="221"/>
      <c r="D232" s="221"/>
      <c r="E232" s="221"/>
      <c r="F232" s="221"/>
      <c r="G232" s="221"/>
      <c r="H232" s="221"/>
      <c r="I232" s="221"/>
      <c r="J232" s="221"/>
      <c r="K232" s="221"/>
      <c r="L232" s="221"/>
      <c r="M232" s="221"/>
      <c r="N232" s="221"/>
      <c r="O232" s="221"/>
      <c r="P232" s="221"/>
      <c r="Q232" s="221"/>
      <c r="R232" s="221"/>
      <c r="S232" s="221"/>
      <c r="T232" s="221"/>
      <c r="U232" s="221"/>
    </row>
    <row r="233" spans="2:21" x14ac:dyDescent="0.2">
      <c r="B233" s="221"/>
      <c r="C233" s="221"/>
      <c r="D233" s="221"/>
      <c r="E233" s="221"/>
      <c r="F233" s="221"/>
      <c r="G233" s="221"/>
      <c r="H233" s="221"/>
      <c r="I233" s="221"/>
      <c r="J233" s="221"/>
      <c r="K233" s="221"/>
      <c r="L233" s="221"/>
      <c r="M233" s="221"/>
      <c r="N233" s="221"/>
      <c r="O233" s="221"/>
      <c r="P233" s="221"/>
      <c r="Q233" s="221"/>
      <c r="R233" s="221"/>
      <c r="S233" s="221"/>
      <c r="T233" s="221"/>
      <c r="U233" s="221"/>
    </row>
    <row r="234" spans="2:21" x14ac:dyDescent="0.2">
      <c r="B234" s="221"/>
      <c r="C234" s="221"/>
      <c r="D234" s="221"/>
      <c r="E234" s="221"/>
      <c r="F234" s="221"/>
      <c r="G234" s="221"/>
      <c r="H234" s="221"/>
      <c r="I234" s="221"/>
      <c r="J234" s="221"/>
      <c r="K234" s="221"/>
      <c r="L234" s="221"/>
      <c r="M234" s="221"/>
      <c r="N234" s="221"/>
      <c r="O234" s="221"/>
      <c r="P234" s="221"/>
      <c r="Q234" s="221"/>
      <c r="R234" s="221"/>
      <c r="S234" s="221"/>
      <c r="T234" s="221"/>
      <c r="U234" s="221"/>
    </row>
    <row r="235" spans="2:21" x14ac:dyDescent="0.2">
      <c r="B235" s="221"/>
      <c r="C235" s="221"/>
      <c r="D235" s="221"/>
      <c r="E235" s="221"/>
      <c r="F235" s="221"/>
      <c r="G235" s="221"/>
      <c r="H235" s="221"/>
      <c r="I235" s="221"/>
      <c r="J235" s="221"/>
      <c r="K235" s="221"/>
      <c r="L235" s="221"/>
      <c r="M235" s="221"/>
      <c r="N235" s="221"/>
      <c r="O235" s="221"/>
      <c r="P235" s="221"/>
      <c r="Q235" s="221"/>
      <c r="R235" s="221"/>
      <c r="S235" s="221"/>
      <c r="T235" s="221"/>
      <c r="U235" s="221"/>
    </row>
    <row r="236" spans="2:21" x14ac:dyDescent="0.2">
      <c r="B236" s="221"/>
      <c r="C236" s="221"/>
      <c r="D236" s="221"/>
      <c r="E236" s="221"/>
      <c r="F236" s="221"/>
      <c r="G236" s="221"/>
      <c r="H236" s="221"/>
      <c r="I236" s="221"/>
      <c r="J236" s="221"/>
      <c r="K236" s="221"/>
      <c r="L236" s="221"/>
      <c r="M236" s="221"/>
      <c r="N236" s="221"/>
      <c r="O236" s="221"/>
      <c r="P236" s="221"/>
      <c r="Q236" s="221"/>
      <c r="R236" s="221"/>
      <c r="S236" s="221"/>
      <c r="T236" s="221"/>
      <c r="U236" s="221"/>
    </row>
    <row r="237" spans="2:21" x14ac:dyDescent="0.2">
      <c r="B237" s="221"/>
      <c r="C237" s="221"/>
      <c r="D237" s="221"/>
      <c r="E237" s="221"/>
      <c r="F237" s="221"/>
      <c r="G237" s="221"/>
      <c r="H237" s="221"/>
      <c r="I237" s="221"/>
      <c r="J237" s="221"/>
      <c r="K237" s="221"/>
      <c r="L237" s="221"/>
      <c r="M237" s="221"/>
      <c r="N237" s="221"/>
      <c r="O237" s="221"/>
      <c r="P237" s="221"/>
      <c r="Q237" s="221"/>
      <c r="R237" s="221"/>
      <c r="S237" s="221"/>
      <c r="T237" s="221"/>
      <c r="U237" s="221"/>
    </row>
    <row r="238" spans="2:21" x14ac:dyDescent="0.2">
      <c r="B238" s="221"/>
      <c r="C238" s="221"/>
      <c r="D238" s="221"/>
      <c r="E238" s="221"/>
      <c r="F238" s="221"/>
      <c r="G238" s="221"/>
      <c r="H238" s="221"/>
      <c r="I238" s="221"/>
      <c r="J238" s="221"/>
      <c r="K238" s="221"/>
      <c r="L238" s="221"/>
      <c r="M238" s="221"/>
      <c r="N238" s="221"/>
      <c r="O238" s="221"/>
      <c r="P238" s="221"/>
      <c r="Q238" s="221"/>
      <c r="R238" s="221"/>
      <c r="S238" s="221"/>
      <c r="T238" s="221"/>
      <c r="U238" s="221"/>
    </row>
    <row r="239" spans="2:21" x14ac:dyDescent="0.2">
      <c r="B239" s="221"/>
      <c r="C239" s="221"/>
      <c r="D239" s="221"/>
      <c r="E239" s="221"/>
      <c r="F239" s="221"/>
      <c r="G239" s="221"/>
      <c r="H239" s="221"/>
      <c r="I239" s="221"/>
      <c r="J239" s="221"/>
      <c r="K239" s="221"/>
      <c r="L239" s="221"/>
      <c r="M239" s="221"/>
      <c r="N239" s="221"/>
      <c r="O239" s="221"/>
      <c r="P239" s="221"/>
      <c r="Q239" s="221"/>
      <c r="R239" s="221"/>
      <c r="S239" s="221"/>
      <c r="T239" s="221"/>
      <c r="U239" s="221"/>
    </row>
    <row r="240" spans="2:21" x14ac:dyDescent="0.2">
      <c r="B240" s="221"/>
      <c r="C240" s="221"/>
      <c r="D240" s="221"/>
      <c r="E240" s="221"/>
      <c r="F240" s="221"/>
      <c r="G240" s="221"/>
      <c r="H240" s="221"/>
      <c r="I240" s="221"/>
      <c r="J240" s="221"/>
      <c r="K240" s="221"/>
      <c r="L240" s="221"/>
      <c r="M240" s="221"/>
      <c r="N240" s="221"/>
      <c r="O240" s="221"/>
      <c r="P240" s="221"/>
      <c r="Q240" s="221"/>
      <c r="R240" s="221"/>
      <c r="S240" s="221"/>
      <c r="T240" s="221"/>
      <c r="U240" s="221"/>
    </row>
    <row r="241" spans="2:21" x14ac:dyDescent="0.2">
      <c r="B241" s="221"/>
      <c r="C241" s="221"/>
      <c r="D241" s="221"/>
      <c r="E241" s="221"/>
      <c r="F241" s="221"/>
      <c r="G241" s="221"/>
      <c r="H241" s="221"/>
      <c r="I241" s="221"/>
      <c r="J241" s="221"/>
      <c r="K241" s="221"/>
      <c r="L241" s="221"/>
      <c r="M241" s="221"/>
      <c r="N241" s="221"/>
      <c r="O241" s="221"/>
      <c r="P241" s="221"/>
      <c r="Q241" s="221"/>
      <c r="R241" s="221"/>
      <c r="S241" s="221"/>
      <c r="T241" s="221"/>
      <c r="U241" s="221"/>
    </row>
    <row r="242" spans="2:21" x14ac:dyDescent="0.2">
      <c r="B242" s="221"/>
      <c r="C242" s="221"/>
      <c r="D242" s="221"/>
      <c r="E242" s="221"/>
      <c r="F242" s="221"/>
      <c r="G242" s="221"/>
      <c r="H242" s="221"/>
      <c r="I242" s="221"/>
      <c r="J242" s="221"/>
      <c r="K242" s="221"/>
      <c r="L242" s="221"/>
      <c r="M242" s="221"/>
      <c r="N242" s="221"/>
      <c r="O242" s="221"/>
      <c r="P242" s="221"/>
      <c r="Q242" s="221"/>
      <c r="R242" s="221"/>
      <c r="S242" s="221"/>
      <c r="T242" s="221"/>
      <c r="U242" s="221"/>
    </row>
    <row r="243" spans="2:21" x14ac:dyDescent="0.2">
      <c r="B243" s="221"/>
      <c r="C243" s="221"/>
      <c r="D243" s="221"/>
      <c r="E243" s="221"/>
      <c r="F243" s="221"/>
      <c r="G243" s="221"/>
      <c r="H243" s="221"/>
      <c r="I243" s="221"/>
      <c r="J243" s="221"/>
      <c r="K243" s="221"/>
      <c r="L243" s="221"/>
      <c r="M243" s="221"/>
      <c r="N243" s="221"/>
      <c r="O243" s="221"/>
      <c r="P243" s="221"/>
      <c r="Q243" s="221"/>
      <c r="R243" s="221"/>
      <c r="S243" s="221"/>
      <c r="T243" s="221"/>
      <c r="U243" s="221"/>
    </row>
    <row r="244" spans="2:21" x14ac:dyDescent="0.2">
      <c r="B244" s="221"/>
      <c r="C244" s="221"/>
      <c r="D244" s="221"/>
      <c r="E244" s="221"/>
      <c r="F244" s="221"/>
      <c r="G244" s="221"/>
      <c r="H244" s="221"/>
      <c r="I244" s="221"/>
      <c r="J244" s="221"/>
      <c r="K244" s="221"/>
      <c r="L244" s="221"/>
      <c r="M244" s="221"/>
      <c r="N244" s="221"/>
      <c r="O244" s="221"/>
      <c r="P244" s="221"/>
      <c r="Q244" s="221"/>
      <c r="R244" s="221"/>
      <c r="S244" s="221"/>
      <c r="T244" s="221"/>
      <c r="U244" s="221"/>
    </row>
    <row r="245" spans="2:21" x14ac:dyDescent="0.2">
      <c r="B245" s="221"/>
      <c r="C245" s="221"/>
      <c r="D245" s="221"/>
      <c r="E245" s="221"/>
      <c r="F245" s="221"/>
      <c r="G245" s="221"/>
      <c r="H245" s="221"/>
      <c r="I245" s="221"/>
      <c r="J245" s="221"/>
      <c r="K245" s="221"/>
      <c r="L245" s="221"/>
      <c r="M245" s="221"/>
      <c r="N245" s="221"/>
      <c r="O245" s="221"/>
      <c r="P245" s="221"/>
      <c r="Q245" s="221"/>
      <c r="R245" s="221"/>
      <c r="S245" s="221"/>
      <c r="T245" s="221"/>
      <c r="U245" s="221"/>
    </row>
    <row r="246" spans="2:21" x14ac:dyDescent="0.2">
      <c r="B246" s="221"/>
      <c r="C246" s="221"/>
      <c r="D246" s="221"/>
      <c r="E246" s="221"/>
      <c r="F246" s="221"/>
      <c r="G246" s="221"/>
      <c r="H246" s="221"/>
      <c r="I246" s="221"/>
      <c r="J246" s="221"/>
      <c r="K246" s="221"/>
      <c r="L246" s="221"/>
      <c r="M246" s="221"/>
      <c r="N246" s="221"/>
      <c r="O246" s="221"/>
      <c r="P246" s="221"/>
      <c r="Q246" s="221"/>
      <c r="R246" s="221"/>
      <c r="S246" s="221"/>
      <c r="T246" s="221"/>
      <c r="U246" s="221"/>
    </row>
    <row r="247" spans="2:21" x14ac:dyDescent="0.2">
      <c r="B247" s="221"/>
      <c r="C247" s="221"/>
      <c r="D247" s="221"/>
      <c r="E247" s="221"/>
      <c r="F247" s="221"/>
      <c r="G247" s="221"/>
      <c r="H247" s="221"/>
      <c r="I247" s="221"/>
      <c r="J247" s="221"/>
      <c r="K247" s="221"/>
      <c r="L247" s="221"/>
      <c r="M247" s="221"/>
      <c r="N247" s="221"/>
      <c r="O247" s="221"/>
      <c r="P247" s="221"/>
      <c r="Q247" s="221"/>
      <c r="R247" s="221"/>
      <c r="S247" s="221"/>
      <c r="T247" s="221"/>
      <c r="U247" s="221"/>
    </row>
    <row r="248" spans="2:21" x14ac:dyDescent="0.2">
      <c r="B248" s="221"/>
      <c r="C248" s="221"/>
      <c r="D248" s="221"/>
      <c r="E248" s="221"/>
      <c r="F248" s="221"/>
      <c r="G248" s="221"/>
      <c r="H248" s="221"/>
      <c r="I248" s="221"/>
      <c r="J248" s="221"/>
      <c r="K248" s="221"/>
      <c r="L248" s="221"/>
      <c r="M248" s="221"/>
      <c r="N248" s="221"/>
      <c r="O248" s="221"/>
      <c r="P248" s="221"/>
      <c r="Q248" s="221"/>
      <c r="R248" s="221"/>
      <c r="S248" s="221"/>
      <c r="T248" s="221"/>
      <c r="U248" s="221"/>
    </row>
    <row r="249" spans="2:21" x14ac:dyDescent="0.2">
      <c r="B249" s="221"/>
      <c r="C249" s="221"/>
      <c r="D249" s="221"/>
      <c r="E249" s="221"/>
      <c r="F249" s="221"/>
      <c r="G249" s="221"/>
      <c r="H249" s="221"/>
      <c r="I249" s="221"/>
      <c r="J249" s="221"/>
      <c r="K249" s="221"/>
      <c r="L249" s="221"/>
      <c r="M249" s="221"/>
      <c r="N249" s="221"/>
      <c r="O249" s="221"/>
      <c r="P249" s="221"/>
      <c r="Q249" s="221"/>
      <c r="R249" s="221"/>
      <c r="S249" s="221"/>
      <c r="T249" s="221"/>
      <c r="U249" s="221"/>
    </row>
    <row r="250" spans="2:21" x14ac:dyDescent="0.2">
      <c r="B250" s="221"/>
      <c r="C250" s="221"/>
      <c r="D250" s="221"/>
      <c r="E250" s="221"/>
      <c r="F250" s="221"/>
      <c r="G250" s="221"/>
      <c r="H250" s="221"/>
      <c r="I250" s="221"/>
      <c r="J250" s="221"/>
      <c r="K250" s="221"/>
      <c r="L250" s="221"/>
      <c r="M250" s="221"/>
      <c r="N250" s="221"/>
      <c r="O250" s="221"/>
      <c r="P250" s="221"/>
      <c r="Q250" s="221"/>
      <c r="R250" s="221"/>
      <c r="S250" s="221"/>
      <c r="T250" s="221"/>
      <c r="U250" s="221"/>
    </row>
    <row r="251" spans="2:21" x14ac:dyDescent="0.2">
      <c r="B251" s="221"/>
      <c r="C251" s="221"/>
      <c r="D251" s="221"/>
      <c r="E251" s="221"/>
      <c r="F251" s="221"/>
      <c r="G251" s="221"/>
      <c r="H251" s="221"/>
      <c r="I251" s="221"/>
      <c r="J251" s="221"/>
      <c r="K251" s="221"/>
      <c r="L251" s="221"/>
      <c r="M251" s="221"/>
      <c r="N251" s="221"/>
      <c r="O251" s="221"/>
      <c r="P251" s="221"/>
      <c r="Q251" s="221"/>
      <c r="R251" s="221"/>
      <c r="S251" s="221"/>
      <c r="T251" s="221"/>
      <c r="U251" s="221"/>
    </row>
    <row r="252" spans="2:21" x14ac:dyDescent="0.2">
      <c r="B252" s="221"/>
      <c r="C252" s="221"/>
      <c r="D252" s="221"/>
      <c r="E252" s="221"/>
      <c r="F252" s="221"/>
      <c r="G252" s="221"/>
      <c r="H252" s="221"/>
      <c r="I252" s="221"/>
      <c r="J252" s="221"/>
      <c r="K252" s="221"/>
      <c r="L252" s="221"/>
      <c r="M252" s="221"/>
      <c r="N252" s="221"/>
      <c r="O252" s="221"/>
      <c r="P252" s="221"/>
      <c r="Q252" s="221"/>
      <c r="R252" s="221"/>
      <c r="S252" s="221"/>
      <c r="T252" s="221"/>
      <c r="U252" s="221"/>
    </row>
    <row r="253" spans="2:21" x14ac:dyDescent="0.2">
      <c r="B253" s="221"/>
      <c r="C253" s="221"/>
      <c r="D253" s="221"/>
      <c r="E253" s="221"/>
      <c r="F253" s="221"/>
      <c r="G253" s="221"/>
      <c r="H253" s="221"/>
      <c r="I253" s="221"/>
      <c r="J253" s="221"/>
      <c r="K253" s="221"/>
      <c r="L253" s="221"/>
      <c r="M253" s="221"/>
      <c r="N253" s="221"/>
      <c r="O253" s="221"/>
      <c r="P253" s="221"/>
      <c r="Q253" s="221"/>
      <c r="R253" s="221"/>
      <c r="S253" s="221"/>
      <c r="T253" s="221"/>
      <c r="U253" s="221"/>
    </row>
    <row r="254" spans="2:21" x14ac:dyDescent="0.2">
      <c r="B254" s="221"/>
      <c r="C254" s="221"/>
      <c r="D254" s="221"/>
      <c r="E254" s="221"/>
      <c r="F254" s="221"/>
      <c r="G254" s="221"/>
      <c r="H254" s="221"/>
      <c r="I254" s="221"/>
      <c r="J254" s="221"/>
      <c r="K254" s="221"/>
      <c r="L254" s="221"/>
      <c r="M254" s="221"/>
      <c r="N254" s="221"/>
      <c r="O254" s="221"/>
      <c r="P254" s="221"/>
      <c r="Q254" s="221"/>
      <c r="R254" s="221"/>
      <c r="S254" s="221"/>
      <c r="T254" s="221"/>
      <c r="U254" s="221"/>
    </row>
    <row r="255" spans="2:21" x14ac:dyDescent="0.2">
      <c r="B255" s="221"/>
      <c r="C255" s="221"/>
      <c r="D255" s="221"/>
      <c r="E255" s="221"/>
      <c r="F255" s="221"/>
      <c r="G255" s="221"/>
      <c r="H255" s="221"/>
      <c r="I255" s="221"/>
      <c r="J255" s="221"/>
      <c r="K255" s="221"/>
      <c r="L255" s="221"/>
      <c r="M255" s="221"/>
      <c r="N255" s="221"/>
      <c r="O255" s="221"/>
      <c r="P255" s="221"/>
      <c r="Q255" s="221"/>
      <c r="R255" s="221"/>
      <c r="S255" s="221"/>
      <c r="T255" s="221"/>
      <c r="U255" s="221"/>
    </row>
    <row r="256" spans="2:21" x14ac:dyDescent="0.2">
      <c r="B256" s="221"/>
      <c r="C256" s="221"/>
      <c r="D256" s="221"/>
      <c r="E256" s="221"/>
      <c r="F256" s="221"/>
      <c r="G256" s="221"/>
      <c r="H256" s="221"/>
      <c r="I256" s="221"/>
      <c r="J256" s="221"/>
      <c r="K256" s="221"/>
      <c r="L256" s="221"/>
      <c r="M256" s="221"/>
      <c r="N256" s="221"/>
      <c r="O256" s="221"/>
      <c r="P256" s="221"/>
      <c r="Q256" s="221"/>
      <c r="R256" s="221"/>
      <c r="S256" s="221"/>
      <c r="T256" s="221"/>
      <c r="U256" s="221"/>
    </row>
    <row r="257" spans="2:21" x14ac:dyDescent="0.2">
      <c r="B257" s="221"/>
      <c r="C257" s="221"/>
      <c r="D257" s="221"/>
      <c r="E257" s="221"/>
      <c r="F257" s="221"/>
      <c r="G257" s="221"/>
      <c r="H257" s="221"/>
      <c r="I257" s="221"/>
      <c r="J257" s="221"/>
      <c r="K257" s="221"/>
      <c r="L257" s="221"/>
      <c r="M257" s="221"/>
      <c r="N257" s="221"/>
      <c r="O257" s="221"/>
      <c r="P257" s="221"/>
      <c r="Q257" s="221"/>
      <c r="R257" s="221"/>
      <c r="S257" s="221"/>
      <c r="T257" s="221"/>
      <c r="U257" s="221"/>
    </row>
    <row r="258" spans="2:21" x14ac:dyDescent="0.2">
      <c r="B258" s="221"/>
      <c r="C258" s="221"/>
      <c r="D258" s="221"/>
      <c r="E258" s="221"/>
      <c r="F258" s="221"/>
      <c r="G258" s="221"/>
      <c r="H258" s="221"/>
      <c r="I258" s="221"/>
      <c r="J258" s="221"/>
      <c r="K258" s="221"/>
      <c r="L258" s="221"/>
      <c r="M258" s="221"/>
      <c r="N258" s="221"/>
      <c r="O258" s="221"/>
      <c r="P258" s="221"/>
      <c r="Q258" s="221"/>
      <c r="R258" s="221"/>
      <c r="S258" s="221"/>
      <c r="T258" s="221"/>
      <c r="U258" s="221"/>
    </row>
    <row r="259" spans="2:21" x14ac:dyDescent="0.2">
      <c r="B259" s="221"/>
      <c r="C259" s="221"/>
      <c r="D259" s="221"/>
      <c r="E259" s="221"/>
      <c r="F259" s="221"/>
      <c r="G259" s="221"/>
      <c r="H259" s="221"/>
      <c r="I259" s="221"/>
      <c r="J259" s="221"/>
      <c r="K259" s="221"/>
      <c r="L259" s="221"/>
      <c r="M259" s="221"/>
      <c r="N259" s="221"/>
      <c r="O259" s="221"/>
      <c r="P259" s="221"/>
      <c r="Q259" s="221"/>
      <c r="R259" s="221"/>
      <c r="S259" s="221"/>
      <c r="T259" s="221"/>
      <c r="U259" s="221"/>
    </row>
    <row r="260" spans="2:21" x14ac:dyDescent="0.2">
      <c r="B260" s="221"/>
      <c r="C260" s="221"/>
      <c r="D260" s="221"/>
      <c r="E260" s="221"/>
      <c r="F260" s="221"/>
      <c r="G260" s="221"/>
      <c r="H260" s="221"/>
      <c r="I260" s="221"/>
      <c r="J260" s="221"/>
      <c r="K260" s="221"/>
      <c r="L260" s="221"/>
      <c r="M260" s="221"/>
      <c r="N260" s="221"/>
      <c r="O260" s="221"/>
      <c r="P260" s="221"/>
      <c r="Q260" s="221"/>
      <c r="R260" s="221"/>
      <c r="S260" s="221"/>
      <c r="T260" s="221"/>
      <c r="U260" s="221"/>
    </row>
    <row r="261" spans="2:21" x14ac:dyDescent="0.2">
      <c r="B261" s="221"/>
      <c r="C261" s="221"/>
      <c r="D261" s="221"/>
      <c r="E261" s="221"/>
      <c r="F261" s="221"/>
      <c r="G261" s="221"/>
      <c r="H261" s="221"/>
      <c r="I261" s="221"/>
      <c r="J261" s="221"/>
      <c r="K261" s="221"/>
      <c r="L261" s="221"/>
      <c r="M261" s="221"/>
      <c r="N261" s="221"/>
      <c r="O261" s="221"/>
      <c r="P261" s="221"/>
      <c r="Q261" s="221"/>
      <c r="R261" s="221"/>
      <c r="S261" s="221"/>
      <c r="T261" s="221"/>
      <c r="U261" s="221"/>
    </row>
    <row r="262" spans="2:21" x14ac:dyDescent="0.2">
      <c r="B262" s="221"/>
      <c r="C262" s="221"/>
      <c r="D262" s="221"/>
      <c r="E262" s="221"/>
      <c r="F262" s="221"/>
      <c r="G262" s="221"/>
      <c r="H262" s="221"/>
      <c r="I262" s="221"/>
      <c r="J262" s="221"/>
      <c r="K262" s="221"/>
      <c r="L262" s="221"/>
      <c r="M262" s="221"/>
      <c r="N262" s="221"/>
      <c r="O262" s="221"/>
      <c r="P262" s="221"/>
      <c r="Q262" s="221"/>
      <c r="R262" s="221"/>
      <c r="S262" s="221"/>
      <c r="T262" s="221"/>
      <c r="U262" s="221"/>
    </row>
    <row r="263" spans="2:21" x14ac:dyDescent="0.2">
      <c r="B263" s="221"/>
      <c r="C263" s="221"/>
      <c r="D263" s="221"/>
      <c r="E263" s="221"/>
      <c r="F263" s="221"/>
      <c r="G263" s="221"/>
      <c r="H263" s="221"/>
      <c r="I263" s="221"/>
      <c r="J263" s="221"/>
      <c r="K263" s="221"/>
      <c r="L263" s="221"/>
      <c r="M263" s="221"/>
      <c r="N263" s="221"/>
      <c r="O263" s="221"/>
      <c r="P263" s="221"/>
      <c r="Q263" s="221"/>
      <c r="R263" s="221"/>
      <c r="S263" s="221"/>
      <c r="T263" s="221"/>
      <c r="U263" s="221"/>
    </row>
    <row r="264" spans="2:21" x14ac:dyDescent="0.2">
      <c r="B264" s="221"/>
      <c r="C264" s="221"/>
      <c r="D264" s="221"/>
      <c r="E264" s="221"/>
      <c r="F264" s="221"/>
      <c r="G264" s="221"/>
      <c r="H264" s="221"/>
      <c r="I264" s="221"/>
      <c r="J264" s="221"/>
      <c r="K264" s="221"/>
      <c r="L264" s="221"/>
      <c r="M264" s="221"/>
      <c r="N264" s="221"/>
      <c r="O264" s="221"/>
      <c r="P264" s="221"/>
      <c r="Q264" s="221"/>
      <c r="R264" s="221"/>
      <c r="S264" s="221"/>
      <c r="T264" s="221"/>
      <c r="U264" s="221"/>
    </row>
    <row r="265" spans="2:21" x14ac:dyDescent="0.2">
      <c r="B265" s="221"/>
      <c r="C265" s="221"/>
      <c r="D265" s="221"/>
      <c r="E265" s="221"/>
      <c r="F265" s="221"/>
      <c r="G265" s="221"/>
      <c r="H265" s="221"/>
      <c r="I265" s="221"/>
      <c r="J265" s="221"/>
      <c r="K265" s="221"/>
      <c r="L265" s="221"/>
      <c r="M265" s="221"/>
      <c r="N265" s="221"/>
      <c r="O265" s="221"/>
      <c r="P265" s="221"/>
      <c r="Q265" s="221"/>
      <c r="R265" s="221"/>
      <c r="S265" s="221"/>
      <c r="T265" s="221"/>
      <c r="U265" s="221"/>
    </row>
    <row r="266" spans="2:21" x14ac:dyDescent="0.2">
      <c r="B266" s="221"/>
      <c r="C266" s="221"/>
      <c r="D266" s="221"/>
      <c r="E266" s="221"/>
      <c r="F266" s="221"/>
      <c r="G266" s="221"/>
      <c r="H266" s="221"/>
      <c r="I266" s="221"/>
      <c r="J266" s="221"/>
      <c r="K266" s="221"/>
      <c r="L266" s="221"/>
      <c r="M266" s="221"/>
      <c r="N266" s="221"/>
      <c r="O266" s="221"/>
      <c r="P266" s="221"/>
      <c r="Q266" s="221"/>
      <c r="R266" s="221"/>
      <c r="S266" s="221"/>
      <c r="T266" s="221"/>
      <c r="U266" s="221"/>
    </row>
    <row r="267" spans="2:21" x14ac:dyDescent="0.2">
      <c r="B267" s="221"/>
      <c r="C267" s="221"/>
      <c r="D267" s="221"/>
      <c r="E267" s="221"/>
      <c r="F267" s="221"/>
      <c r="G267" s="221"/>
      <c r="H267" s="221"/>
      <c r="I267" s="221"/>
      <c r="J267" s="221"/>
      <c r="K267" s="221"/>
      <c r="L267" s="221"/>
      <c r="M267" s="221"/>
      <c r="N267" s="221"/>
      <c r="O267" s="221"/>
      <c r="P267" s="221"/>
      <c r="Q267" s="221"/>
      <c r="R267" s="221"/>
      <c r="S267" s="221"/>
      <c r="T267" s="221"/>
      <c r="U267" s="221"/>
    </row>
    <row r="268" spans="2:21" x14ac:dyDescent="0.2">
      <c r="B268" s="221"/>
      <c r="C268" s="221"/>
      <c r="D268" s="221"/>
      <c r="E268" s="221"/>
      <c r="F268" s="221"/>
      <c r="G268" s="221"/>
      <c r="H268" s="221"/>
      <c r="I268" s="221"/>
      <c r="J268" s="221"/>
      <c r="K268" s="221"/>
      <c r="L268" s="221"/>
      <c r="M268" s="221"/>
      <c r="N268" s="221"/>
      <c r="O268" s="221"/>
      <c r="P268" s="221"/>
      <c r="Q268" s="221"/>
      <c r="R268" s="221"/>
      <c r="S268" s="221"/>
      <c r="T268" s="221"/>
      <c r="U268" s="221"/>
    </row>
    <row r="269" spans="2:21" x14ac:dyDescent="0.2">
      <c r="B269" s="221"/>
      <c r="C269" s="221"/>
      <c r="D269" s="221"/>
      <c r="E269" s="221"/>
      <c r="F269" s="221"/>
      <c r="G269" s="221"/>
      <c r="H269" s="221"/>
      <c r="I269" s="221"/>
      <c r="J269" s="221"/>
      <c r="K269" s="221"/>
      <c r="L269" s="221"/>
      <c r="M269" s="221"/>
      <c r="N269" s="221"/>
      <c r="O269" s="221"/>
      <c r="P269" s="221"/>
      <c r="Q269" s="221"/>
      <c r="R269" s="221"/>
      <c r="S269" s="221"/>
      <c r="T269" s="221"/>
      <c r="U269" s="221"/>
    </row>
    <row r="270" spans="2:21" x14ac:dyDescent="0.2">
      <c r="B270" s="221"/>
      <c r="C270" s="221"/>
      <c r="D270" s="221"/>
      <c r="E270" s="221"/>
      <c r="F270" s="221"/>
      <c r="G270" s="221"/>
      <c r="H270" s="221"/>
      <c r="I270" s="221"/>
      <c r="J270" s="221"/>
      <c r="K270" s="221"/>
      <c r="L270" s="221"/>
      <c r="M270" s="221"/>
      <c r="N270" s="221"/>
      <c r="O270" s="221"/>
      <c r="P270" s="221"/>
      <c r="Q270" s="221"/>
      <c r="R270" s="221"/>
      <c r="S270" s="221"/>
      <c r="T270" s="221"/>
      <c r="U270" s="221"/>
    </row>
    <row r="271" spans="2:21" x14ac:dyDescent="0.2">
      <c r="B271" s="221"/>
      <c r="C271" s="221"/>
      <c r="D271" s="221"/>
      <c r="E271" s="221"/>
      <c r="F271" s="221"/>
      <c r="G271" s="221"/>
      <c r="H271" s="221"/>
      <c r="I271" s="221"/>
      <c r="J271" s="221"/>
      <c r="K271" s="221"/>
      <c r="L271" s="221"/>
      <c r="M271" s="221"/>
      <c r="N271" s="221"/>
      <c r="O271" s="221"/>
      <c r="P271" s="221"/>
      <c r="Q271" s="221"/>
      <c r="R271" s="221"/>
      <c r="S271" s="221"/>
      <c r="T271" s="221"/>
      <c r="U271" s="221"/>
    </row>
    <row r="272" spans="2:21" x14ac:dyDescent="0.2">
      <c r="B272" s="221"/>
      <c r="C272" s="221"/>
      <c r="D272" s="221"/>
      <c r="E272" s="221"/>
      <c r="F272" s="221"/>
      <c r="G272" s="221"/>
      <c r="H272" s="221"/>
      <c r="I272" s="221"/>
      <c r="J272" s="221"/>
      <c r="K272" s="221"/>
      <c r="L272" s="221"/>
      <c r="M272" s="221"/>
      <c r="N272" s="221"/>
      <c r="O272" s="221"/>
      <c r="P272" s="221"/>
      <c r="Q272" s="221"/>
      <c r="R272" s="221"/>
      <c r="S272" s="221"/>
      <c r="T272" s="221"/>
      <c r="U272" s="221"/>
    </row>
    <row r="273" spans="2:21" x14ac:dyDescent="0.2">
      <c r="B273" s="221"/>
      <c r="C273" s="221"/>
      <c r="D273" s="221"/>
      <c r="E273" s="221"/>
      <c r="F273" s="221"/>
      <c r="G273" s="221"/>
      <c r="H273" s="221"/>
      <c r="I273" s="221"/>
      <c r="J273" s="221"/>
      <c r="K273" s="221"/>
      <c r="L273" s="221"/>
      <c r="M273" s="221"/>
      <c r="N273" s="221"/>
      <c r="O273" s="221"/>
      <c r="P273" s="221"/>
      <c r="Q273" s="221"/>
      <c r="R273" s="221"/>
      <c r="S273" s="221"/>
      <c r="T273" s="221"/>
      <c r="U273" s="221"/>
    </row>
    <row r="274" spans="2:21" x14ac:dyDescent="0.2">
      <c r="B274" s="221"/>
      <c r="C274" s="221"/>
      <c r="D274" s="221"/>
      <c r="E274" s="221"/>
      <c r="F274" s="221"/>
      <c r="G274" s="221"/>
      <c r="H274" s="221"/>
      <c r="I274" s="221"/>
      <c r="J274" s="221"/>
      <c r="K274" s="221"/>
      <c r="L274" s="221"/>
      <c r="M274" s="221"/>
      <c r="N274" s="221"/>
      <c r="O274" s="221"/>
      <c r="P274" s="221"/>
      <c r="Q274" s="221"/>
      <c r="R274" s="221"/>
      <c r="S274" s="221"/>
      <c r="T274" s="221"/>
      <c r="U274" s="221"/>
    </row>
    <row r="275" spans="2:21" x14ac:dyDescent="0.2">
      <c r="B275" s="221"/>
      <c r="C275" s="221"/>
      <c r="D275" s="221"/>
      <c r="E275" s="221"/>
      <c r="F275" s="221"/>
      <c r="G275" s="221"/>
      <c r="H275" s="221"/>
      <c r="I275" s="221"/>
      <c r="J275" s="221"/>
      <c r="K275" s="221"/>
      <c r="L275" s="221"/>
      <c r="M275" s="221"/>
      <c r="N275" s="221"/>
      <c r="O275" s="221"/>
      <c r="P275" s="221"/>
      <c r="Q275" s="221"/>
      <c r="R275" s="221"/>
      <c r="S275" s="221"/>
      <c r="T275" s="221"/>
      <c r="U275" s="221"/>
    </row>
    <row r="276" spans="2:21" x14ac:dyDescent="0.2">
      <c r="B276" s="221"/>
      <c r="C276" s="221"/>
      <c r="D276" s="221"/>
      <c r="E276" s="221"/>
      <c r="F276" s="221"/>
      <c r="G276" s="221"/>
      <c r="H276" s="221"/>
      <c r="I276" s="221"/>
      <c r="J276" s="221"/>
      <c r="K276" s="221"/>
      <c r="L276" s="221"/>
      <c r="M276" s="221"/>
      <c r="N276" s="221"/>
      <c r="O276" s="221"/>
      <c r="P276" s="221"/>
      <c r="Q276" s="221"/>
      <c r="R276" s="221"/>
      <c r="S276" s="221"/>
      <c r="T276" s="221"/>
      <c r="U276" s="221"/>
    </row>
    <row r="277" spans="2:21" x14ac:dyDescent="0.2">
      <c r="B277" s="221"/>
      <c r="C277" s="221"/>
      <c r="D277" s="221"/>
      <c r="E277" s="221"/>
      <c r="F277" s="221"/>
      <c r="G277" s="221"/>
      <c r="H277" s="221"/>
      <c r="I277" s="221"/>
      <c r="J277" s="221"/>
      <c r="K277" s="221"/>
      <c r="L277" s="221"/>
      <c r="M277" s="221"/>
      <c r="N277" s="221"/>
      <c r="O277" s="221"/>
      <c r="P277" s="221"/>
      <c r="Q277" s="221"/>
      <c r="R277" s="221"/>
      <c r="S277" s="221"/>
      <c r="T277" s="221"/>
      <c r="U277" s="221"/>
    </row>
    <row r="278" spans="2:21" x14ac:dyDescent="0.2">
      <c r="B278" s="221"/>
      <c r="C278" s="221"/>
      <c r="D278" s="221"/>
      <c r="E278" s="221"/>
      <c r="F278" s="221"/>
      <c r="G278" s="221"/>
      <c r="H278" s="221"/>
      <c r="I278" s="221"/>
      <c r="J278" s="221"/>
      <c r="K278" s="221"/>
      <c r="L278" s="221"/>
      <c r="M278" s="221"/>
      <c r="N278" s="221"/>
      <c r="O278" s="221"/>
      <c r="P278" s="221"/>
      <c r="Q278" s="221"/>
      <c r="R278" s="221"/>
      <c r="S278" s="221"/>
      <c r="T278" s="221"/>
      <c r="U278" s="221"/>
    </row>
    <row r="279" spans="2:21" x14ac:dyDescent="0.2">
      <c r="B279" s="221"/>
      <c r="C279" s="221"/>
      <c r="D279" s="221"/>
      <c r="E279" s="221"/>
      <c r="F279" s="221"/>
      <c r="G279" s="221"/>
      <c r="H279" s="221"/>
      <c r="I279" s="221"/>
      <c r="J279" s="221"/>
      <c r="K279" s="221"/>
      <c r="L279" s="221"/>
      <c r="M279" s="221"/>
      <c r="N279" s="221"/>
      <c r="O279" s="221"/>
      <c r="P279" s="221"/>
      <c r="Q279" s="221"/>
      <c r="R279" s="221"/>
      <c r="S279" s="221"/>
      <c r="T279" s="221"/>
      <c r="U279" s="221"/>
    </row>
    <row r="280" spans="2:21" x14ac:dyDescent="0.2">
      <c r="B280" s="221"/>
      <c r="C280" s="221"/>
      <c r="D280" s="221"/>
      <c r="E280" s="221"/>
      <c r="F280" s="221"/>
      <c r="G280" s="221"/>
      <c r="H280" s="221"/>
      <c r="I280" s="221"/>
      <c r="J280" s="221"/>
      <c r="K280" s="221"/>
      <c r="L280" s="221"/>
      <c r="M280" s="221"/>
      <c r="N280" s="221"/>
      <c r="O280" s="221"/>
      <c r="P280" s="221"/>
      <c r="Q280" s="221"/>
      <c r="R280" s="221"/>
      <c r="S280" s="221"/>
      <c r="T280" s="221"/>
      <c r="U280" s="221"/>
    </row>
    <row r="281" spans="2:21" x14ac:dyDescent="0.2">
      <c r="B281" s="221"/>
      <c r="C281" s="221"/>
      <c r="D281" s="221"/>
      <c r="E281" s="221"/>
      <c r="F281" s="221"/>
      <c r="G281" s="221"/>
      <c r="H281" s="221"/>
      <c r="I281" s="221"/>
      <c r="J281" s="221"/>
      <c r="K281" s="221"/>
      <c r="L281" s="221"/>
      <c r="M281" s="221"/>
      <c r="N281" s="221"/>
      <c r="O281" s="221"/>
      <c r="P281" s="221"/>
      <c r="Q281" s="221"/>
      <c r="R281" s="221"/>
      <c r="S281" s="221"/>
      <c r="T281" s="221"/>
      <c r="U281" s="221"/>
    </row>
    <row r="282" spans="2:21" x14ac:dyDescent="0.2">
      <c r="B282" s="221"/>
      <c r="C282" s="221"/>
      <c r="D282" s="221"/>
      <c r="E282" s="221"/>
      <c r="F282" s="221"/>
      <c r="G282" s="221"/>
      <c r="H282" s="221"/>
      <c r="I282" s="221"/>
      <c r="J282" s="221"/>
      <c r="K282" s="221"/>
      <c r="L282" s="221"/>
      <c r="M282" s="221"/>
      <c r="N282" s="221"/>
      <c r="O282" s="221"/>
      <c r="P282" s="221"/>
      <c r="Q282" s="221"/>
      <c r="R282" s="221"/>
      <c r="S282" s="221"/>
      <c r="T282" s="221"/>
      <c r="U282" s="221"/>
    </row>
    <row r="283" spans="2:21" x14ac:dyDescent="0.2">
      <c r="B283" s="221"/>
      <c r="C283" s="221"/>
      <c r="D283" s="221"/>
      <c r="E283" s="221"/>
      <c r="F283" s="221"/>
      <c r="G283" s="221"/>
      <c r="H283" s="221"/>
      <c r="I283" s="221"/>
      <c r="J283" s="221"/>
      <c r="K283" s="221"/>
      <c r="L283" s="221"/>
      <c r="M283" s="221"/>
      <c r="N283" s="221"/>
      <c r="O283" s="221"/>
      <c r="P283" s="221"/>
      <c r="Q283" s="221"/>
      <c r="R283" s="221"/>
      <c r="S283" s="221"/>
      <c r="T283" s="221"/>
      <c r="U283" s="221"/>
    </row>
    <row r="284" spans="2:21" x14ac:dyDescent="0.2">
      <c r="B284" s="221"/>
      <c r="C284" s="221"/>
      <c r="D284" s="221"/>
      <c r="E284" s="221"/>
      <c r="F284" s="221"/>
      <c r="G284" s="221"/>
      <c r="H284" s="221"/>
      <c r="I284" s="221"/>
      <c r="J284" s="221"/>
      <c r="K284" s="221"/>
      <c r="L284" s="221"/>
      <c r="M284" s="221"/>
      <c r="N284" s="221"/>
      <c r="O284" s="221"/>
      <c r="P284" s="221"/>
      <c r="Q284" s="221"/>
      <c r="R284" s="221"/>
      <c r="S284" s="221"/>
      <c r="T284" s="221"/>
      <c r="U284" s="221"/>
    </row>
    <row r="285" spans="2:21" x14ac:dyDescent="0.2">
      <c r="B285" s="221"/>
      <c r="C285" s="221"/>
      <c r="D285" s="221"/>
      <c r="E285" s="221"/>
      <c r="F285" s="221"/>
      <c r="G285" s="221"/>
      <c r="H285" s="221"/>
      <c r="I285" s="221"/>
      <c r="J285" s="221"/>
      <c r="K285" s="221"/>
      <c r="L285" s="221"/>
      <c r="M285" s="221"/>
      <c r="N285" s="221"/>
      <c r="O285" s="221"/>
      <c r="P285" s="221"/>
      <c r="Q285" s="221"/>
      <c r="R285" s="221"/>
      <c r="S285" s="221"/>
      <c r="T285" s="221"/>
      <c r="U285" s="221"/>
    </row>
    <row r="286" spans="2:21" x14ac:dyDescent="0.2">
      <c r="B286" s="221"/>
      <c r="C286" s="221"/>
      <c r="D286" s="221"/>
      <c r="E286" s="221"/>
      <c r="F286" s="221"/>
      <c r="G286" s="221"/>
      <c r="H286" s="221"/>
      <c r="I286" s="221"/>
      <c r="J286" s="221"/>
      <c r="K286" s="221"/>
      <c r="L286" s="221"/>
      <c r="M286" s="221"/>
      <c r="N286" s="221"/>
      <c r="O286" s="221"/>
      <c r="P286" s="221"/>
      <c r="Q286" s="221"/>
      <c r="R286" s="221"/>
      <c r="S286" s="221"/>
      <c r="T286" s="221"/>
      <c r="U286" s="221"/>
    </row>
    <row r="287" spans="2:21" x14ac:dyDescent="0.2">
      <c r="B287" s="221"/>
      <c r="C287" s="221"/>
      <c r="D287" s="221"/>
      <c r="E287" s="221"/>
      <c r="F287" s="221"/>
      <c r="G287" s="221"/>
      <c r="H287" s="221"/>
      <c r="I287" s="221"/>
      <c r="J287" s="221"/>
      <c r="K287" s="221"/>
      <c r="L287" s="221"/>
      <c r="M287" s="221"/>
      <c r="N287" s="221"/>
      <c r="O287" s="221"/>
      <c r="P287" s="221"/>
      <c r="Q287" s="221"/>
      <c r="R287" s="221"/>
      <c r="S287" s="221"/>
      <c r="T287" s="221"/>
      <c r="U287" s="221"/>
    </row>
    <row r="288" spans="2:21" x14ac:dyDescent="0.2">
      <c r="B288" s="221"/>
      <c r="C288" s="221"/>
      <c r="D288" s="221"/>
      <c r="E288" s="221"/>
      <c r="F288" s="221"/>
      <c r="G288" s="221"/>
      <c r="H288" s="221"/>
      <c r="I288" s="221"/>
      <c r="J288" s="221"/>
      <c r="K288" s="221"/>
      <c r="L288" s="221"/>
      <c r="M288" s="221"/>
      <c r="N288" s="221"/>
      <c r="O288" s="221"/>
      <c r="P288" s="221"/>
      <c r="Q288" s="221"/>
      <c r="R288" s="221"/>
      <c r="S288" s="221"/>
      <c r="T288" s="221"/>
      <c r="U288" s="221"/>
    </row>
    <row r="289" spans="2:21" x14ac:dyDescent="0.2">
      <c r="B289" s="221"/>
      <c r="C289" s="221"/>
      <c r="D289" s="221"/>
      <c r="E289" s="221"/>
      <c r="F289" s="221"/>
      <c r="G289" s="221"/>
      <c r="H289" s="221"/>
      <c r="I289" s="221"/>
      <c r="J289" s="221"/>
      <c r="K289" s="221"/>
      <c r="L289" s="221"/>
      <c r="M289" s="221"/>
      <c r="N289" s="221"/>
      <c r="O289" s="221"/>
      <c r="P289" s="221"/>
      <c r="Q289" s="221"/>
      <c r="R289" s="221"/>
      <c r="S289" s="221"/>
      <c r="T289" s="221"/>
      <c r="U289" s="221"/>
    </row>
    <row r="290" spans="2:21" x14ac:dyDescent="0.2">
      <c r="B290" s="221"/>
      <c r="C290" s="221"/>
      <c r="D290" s="221"/>
      <c r="E290" s="221"/>
      <c r="F290" s="221"/>
      <c r="G290" s="221"/>
      <c r="H290" s="221"/>
      <c r="I290" s="221"/>
      <c r="J290" s="221"/>
      <c r="K290" s="221"/>
      <c r="L290" s="221"/>
      <c r="M290" s="221"/>
      <c r="N290" s="221"/>
      <c r="O290" s="221"/>
      <c r="P290" s="221"/>
      <c r="Q290" s="221"/>
      <c r="R290" s="221"/>
      <c r="S290" s="221"/>
      <c r="T290" s="221"/>
      <c r="U290" s="221"/>
    </row>
    <row r="291" spans="2:21" x14ac:dyDescent="0.2">
      <c r="B291" s="221"/>
      <c r="C291" s="221"/>
      <c r="D291" s="221"/>
      <c r="E291" s="221"/>
      <c r="F291" s="221"/>
      <c r="G291" s="221"/>
      <c r="H291" s="221"/>
      <c r="I291" s="221"/>
      <c r="J291" s="221"/>
      <c r="K291" s="221"/>
      <c r="L291" s="221"/>
      <c r="M291" s="221"/>
      <c r="N291" s="221"/>
      <c r="O291" s="221"/>
      <c r="P291" s="221"/>
      <c r="Q291" s="221"/>
      <c r="R291" s="221"/>
      <c r="S291" s="221"/>
      <c r="T291" s="221"/>
      <c r="U291" s="221"/>
    </row>
    <row r="292" spans="2:21" x14ac:dyDescent="0.2">
      <c r="B292" s="221"/>
      <c r="C292" s="221"/>
      <c r="D292" s="221"/>
      <c r="E292" s="221"/>
      <c r="F292" s="221"/>
      <c r="G292" s="221"/>
      <c r="H292" s="221"/>
      <c r="I292" s="221"/>
      <c r="J292" s="221"/>
      <c r="K292" s="221"/>
      <c r="L292" s="221"/>
      <c r="M292" s="221"/>
      <c r="N292" s="221"/>
      <c r="O292" s="221"/>
      <c r="P292" s="221"/>
      <c r="Q292" s="221"/>
      <c r="R292" s="221"/>
      <c r="S292" s="221"/>
      <c r="T292" s="221"/>
      <c r="U292" s="221"/>
    </row>
    <row r="293" spans="2:21" x14ac:dyDescent="0.2">
      <c r="B293" s="221"/>
      <c r="C293" s="221"/>
      <c r="D293" s="221"/>
      <c r="E293" s="221"/>
      <c r="F293" s="221"/>
      <c r="G293" s="221"/>
      <c r="H293" s="221"/>
      <c r="I293" s="221"/>
      <c r="J293" s="221"/>
      <c r="K293" s="221"/>
      <c r="L293" s="221"/>
      <c r="M293" s="221"/>
      <c r="N293" s="221"/>
      <c r="O293" s="221"/>
      <c r="P293" s="221"/>
      <c r="Q293" s="221"/>
      <c r="R293" s="221"/>
      <c r="S293" s="221"/>
      <c r="T293" s="221"/>
      <c r="U293" s="221"/>
    </row>
    <row r="294" spans="2:21" x14ac:dyDescent="0.2">
      <c r="B294" s="221"/>
      <c r="C294" s="221"/>
      <c r="D294" s="221"/>
      <c r="E294" s="221"/>
      <c r="F294" s="221"/>
      <c r="G294" s="221"/>
      <c r="H294" s="221"/>
      <c r="I294" s="221"/>
      <c r="J294" s="221"/>
      <c r="K294" s="221"/>
      <c r="L294" s="221"/>
      <c r="M294" s="221"/>
      <c r="N294" s="221"/>
      <c r="O294" s="221"/>
      <c r="P294" s="221"/>
      <c r="Q294" s="221"/>
      <c r="R294" s="221"/>
      <c r="S294" s="221"/>
      <c r="T294" s="221"/>
      <c r="U294" s="221"/>
    </row>
    <row r="295" spans="2:21" x14ac:dyDescent="0.2">
      <c r="B295" s="221"/>
      <c r="C295" s="221"/>
      <c r="D295" s="221"/>
      <c r="E295" s="221"/>
      <c r="F295" s="221"/>
      <c r="G295" s="221"/>
      <c r="H295" s="221"/>
      <c r="I295" s="221"/>
      <c r="J295" s="221"/>
      <c r="K295" s="221"/>
      <c r="L295" s="221"/>
      <c r="M295" s="221"/>
      <c r="N295" s="221"/>
      <c r="O295" s="221"/>
      <c r="P295" s="221"/>
      <c r="Q295" s="221"/>
      <c r="R295" s="221"/>
      <c r="S295" s="221"/>
      <c r="T295" s="221"/>
      <c r="U295" s="221"/>
    </row>
    <row r="296" spans="2:21" x14ac:dyDescent="0.2">
      <c r="B296" s="221"/>
      <c r="C296" s="221"/>
      <c r="D296" s="221"/>
      <c r="E296" s="221"/>
      <c r="F296" s="221"/>
      <c r="G296" s="221"/>
      <c r="H296" s="221"/>
      <c r="I296" s="221"/>
      <c r="J296" s="221"/>
      <c r="K296" s="221"/>
      <c r="L296" s="221"/>
      <c r="M296" s="221"/>
      <c r="N296" s="221"/>
      <c r="O296" s="221"/>
      <c r="P296" s="221"/>
      <c r="Q296" s="221"/>
      <c r="R296" s="221"/>
      <c r="S296" s="221"/>
      <c r="T296" s="221"/>
      <c r="U296" s="221"/>
    </row>
    <row r="297" spans="2:21" x14ac:dyDescent="0.2">
      <c r="B297" s="221"/>
      <c r="C297" s="221"/>
      <c r="D297" s="221"/>
      <c r="E297" s="221"/>
      <c r="F297" s="221"/>
      <c r="G297" s="221"/>
      <c r="H297" s="221"/>
      <c r="I297" s="221"/>
      <c r="J297" s="221"/>
      <c r="K297" s="221"/>
      <c r="L297" s="221"/>
      <c r="M297" s="221"/>
      <c r="N297" s="221"/>
      <c r="O297" s="221"/>
      <c r="P297" s="221"/>
      <c r="Q297" s="221"/>
      <c r="R297" s="221"/>
      <c r="S297" s="221"/>
      <c r="T297" s="221"/>
      <c r="U297" s="221"/>
    </row>
    <row r="298" spans="2:21" x14ac:dyDescent="0.2">
      <c r="B298" s="221"/>
      <c r="C298" s="221"/>
      <c r="D298" s="221"/>
      <c r="E298" s="221"/>
      <c r="F298" s="221"/>
      <c r="G298" s="221"/>
      <c r="H298" s="221"/>
      <c r="I298" s="221"/>
      <c r="J298" s="221"/>
      <c r="K298" s="221"/>
      <c r="L298" s="221"/>
      <c r="M298" s="221"/>
      <c r="N298" s="221"/>
      <c r="O298" s="221"/>
      <c r="P298" s="221"/>
      <c r="Q298" s="221"/>
      <c r="R298" s="221"/>
      <c r="S298" s="221"/>
      <c r="T298" s="221"/>
      <c r="U298" s="221"/>
    </row>
    <row r="299" spans="2:21" x14ac:dyDescent="0.2">
      <c r="B299" s="221"/>
      <c r="C299" s="221"/>
      <c r="D299" s="221"/>
      <c r="E299" s="221"/>
      <c r="F299" s="221"/>
      <c r="G299" s="221"/>
      <c r="H299" s="221"/>
      <c r="I299" s="221"/>
      <c r="J299" s="221"/>
      <c r="K299" s="221"/>
      <c r="L299" s="221"/>
      <c r="M299" s="221"/>
      <c r="N299" s="221"/>
      <c r="O299" s="221"/>
      <c r="P299" s="221"/>
      <c r="Q299" s="221"/>
      <c r="R299" s="221"/>
      <c r="S299" s="221"/>
      <c r="T299" s="221"/>
      <c r="U299" s="221"/>
    </row>
    <row r="300" spans="2:21" x14ac:dyDescent="0.2">
      <c r="B300" s="221"/>
      <c r="C300" s="221"/>
      <c r="D300" s="221"/>
      <c r="E300" s="221"/>
      <c r="F300" s="221"/>
      <c r="G300" s="221"/>
      <c r="H300" s="221"/>
      <c r="I300" s="221"/>
      <c r="J300" s="221"/>
      <c r="K300" s="221"/>
      <c r="L300" s="221"/>
      <c r="M300" s="221"/>
      <c r="N300" s="221"/>
      <c r="O300" s="221"/>
      <c r="P300" s="221"/>
      <c r="Q300" s="221"/>
      <c r="R300" s="221"/>
      <c r="S300" s="221"/>
      <c r="T300" s="221"/>
      <c r="U300" s="221"/>
    </row>
    <row r="301" spans="2:21" x14ac:dyDescent="0.2">
      <c r="B301" s="221"/>
      <c r="C301" s="221"/>
      <c r="D301" s="221"/>
      <c r="E301" s="221"/>
      <c r="F301" s="221"/>
      <c r="G301" s="221"/>
      <c r="H301" s="221"/>
      <c r="I301" s="221"/>
      <c r="J301" s="221"/>
      <c r="K301" s="221"/>
      <c r="L301" s="221"/>
      <c r="M301" s="221"/>
      <c r="N301" s="221"/>
      <c r="O301" s="221"/>
      <c r="P301" s="221"/>
      <c r="Q301" s="221"/>
      <c r="R301" s="221"/>
      <c r="S301" s="221"/>
      <c r="T301" s="221"/>
      <c r="U301" s="221"/>
    </row>
    <row r="302" spans="2:21" x14ac:dyDescent="0.2">
      <c r="B302" s="221"/>
      <c r="C302" s="221"/>
      <c r="D302" s="221"/>
      <c r="E302" s="221"/>
      <c r="F302" s="221"/>
      <c r="G302" s="221"/>
      <c r="H302" s="221"/>
      <c r="I302" s="221"/>
      <c r="J302" s="221"/>
      <c r="K302" s="221"/>
      <c r="L302" s="221"/>
      <c r="M302" s="221"/>
      <c r="N302" s="221"/>
      <c r="O302" s="221"/>
      <c r="P302" s="221"/>
      <c r="Q302" s="221"/>
      <c r="R302" s="221"/>
      <c r="S302" s="221"/>
      <c r="T302" s="221"/>
      <c r="U302" s="221"/>
    </row>
    <row r="303" spans="2:21" x14ac:dyDescent="0.2">
      <c r="B303" s="221"/>
      <c r="C303" s="221"/>
      <c r="D303" s="221"/>
      <c r="E303" s="221"/>
      <c r="F303" s="221"/>
      <c r="G303" s="221"/>
      <c r="H303" s="221"/>
      <c r="I303" s="221"/>
      <c r="J303" s="221"/>
      <c r="K303" s="221"/>
      <c r="L303" s="221"/>
      <c r="M303" s="221"/>
      <c r="N303" s="221"/>
      <c r="O303" s="221"/>
      <c r="P303" s="221"/>
      <c r="Q303" s="221"/>
      <c r="R303" s="221"/>
      <c r="S303" s="221"/>
      <c r="T303" s="221"/>
      <c r="U303" s="221"/>
    </row>
    <row r="304" spans="2:21" x14ac:dyDescent="0.2">
      <c r="B304" s="221"/>
      <c r="C304" s="221"/>
      <c r="D304" s="221"/>
      <c r="E304" s="221"/>
      <c r="F304" s="221"/>
      <c r="G304" s="221"/>
      <c r="H304" s="221"/>
      <c r="I304" s="221"/>
      <c r="J304" s="221"/>
      <c r="K304" s="221"/>
      <c r="L304" s="221"/>
      <c r="M304" s="221"/>
      <c r="N304" s="221"/>
      <c r="O304" s="221"/>
      <c r="P304" s="221"/>
      <c r="Q304" s="221"/>
      <c r="R304" s="221"/>
      <c r="S304" s="221"/>
      <c r="T304" s="221"/>
      <c r="U304" s="221"/>
    </row>
    <row r="305" spans="2:21" x14ac:dyDescent="0.2">
      <c r="B305" s="221"/>
      <c r="C305" s="221"/>
      <c r="D305" s="221"/>
      <c r="E305" s="221"/>
      <c r="F305" s="221"/>
      <c r="G305" s="221"/>
      <c r="H305" s="221"/>
      <c r="I305" s="221"/>
      <c r="J305" s="221"/>
      <c r="K305" s="221"/>
      <c r="L305" s="221"/>
      <c r="M305" s="221"/>
      <c r="N305" s="221"/>
      <c r="O305" s="221"/>
      <c r="P305" s="221"/>
      <c r="Q305" s="221"/>
      <c r="R305" s="221"/>
      <c r="S305" s="221"/>
      <c r="T305" s="221"/>
      <c r="U305" s="221"/>
    </row>
    <row r="306" spans="2:21" x14ac:dyDescent="0.2">
      <c r="B306" s="221"/>
      <c r="C306" s="221"/>
      <c r="D306" s="221"/>
      <c r="E306" s="221"/>
      <c r="F306" s="221"/>
      <c r="G306" s="221"/>
      <c r="H306" s="221"/>
      <c r="I306" s="221"/>
      <c r="J306" s="221"/>
      <c r="K306" s="221"/>
      <c r="L306" s="221"/>
      <c r="M306" s="221"/>
      <c r="N306" s="221"/>
      <c r="O306" s="221"/>
      <c r="P306" s="221"/>
      <c r="Q306" s="221"/>
      <c r="R306" s="221"/>
      <c r="S306" s="221"/>
      <c r="T306" s="221"/>
      <c r="U306" s="221"/>
    </row>
    <row r="307" spans="2:21" x14ac:dyDescent="0.2">
      <c r="B307" s="221"/>
      <c r="C307" s="221"/>
      <c r="D307" s="221"/>
      <c r="E307" s="221"/>
      <c r="F307" s="221"/>
      <c r="G307" s="221"/>
      <c r="H307" s="221"/>
      <c r="I307" s="221"/>
      <c r="J307" s="221"/>
      <c r="K307" s="221"/>
      <c r="L307" s="221"/>
      <c r="M307" s="221"/>
      <c r="N307" s="221"/>
      <c r="O307" s="221"/>
      <c r="P307" s="221"/>
      <c r="Q307" s="221"/>
      <c r="R307" s="221"/>
      <c r="S307" s="221"/>
      <c r="T307" s="221"/>
      <c r="U307" s="221"/>
    </row>
    <row r="308" spans="2:21" x14ac:dyDescent="0.2">
      <c r="B308" s="221"/>
      <c r="C308" s="221"/>
      <c r="D308" s="221"/>
      <c r="E308" s="221"/>
      <c r="F308" s="221"/>
      <c r="G308" s="221"/>
      <c r="H308" s="221"/>
      <c r="I308" s="221"/>
      <c r="J308" s="221"/>
      <c r="K308" s="221"/>
      <c r="L308" s="221"/>
      <c r="M308" s="221"/>
      <c r="N308" s="221"/>
      <c r="O308" s="221"/>
      <c r="P308" s="221"/>
      <c r="Q308" s="221"/>
      <c r="R308" s="221"/>
      <c r="S308" s="221"/>
      <c r="T308" s="221"/>
      <c r="U308" s="221"/>
    </row>
    <row r="309" spans="2:21" x14ac:dyDescent="0.2">
      <c r="B309" s="221"/>
      <c r="C309" s="221"/>
      <c r="D309" s="221"/>
      <c r="E309" s="221"/>
      <c r="F309" s="221"/>
      <c r="G309" s="221"/>
      <c r="H309" s="221"/>
      <c r="I309" s="221"/>
      <c r="J309" s="221"/>
      <c r="K309" s="221"/>
      <c r="L309" s="221"/>
      <c r="M309" s="221"/>
      <c r="N309" s="221"/>
      <c r="O309" s="221"/>
      <c r="P309" s="221"/>
      <c r="Q309" s="221"/>
      <c r="R309" s="221"/>
      <c r="S309" s="221"/>
      <c r="T309" s="221"/>
      <c r="U309" s="221"/>
    </row>
    <row r="310" spans="2:21" x14ac:dyDescent="0.2">
      <c r="B310" s="221"/>
      <c r="C310" s="221"/>
      <c r="D310" s="221"/>
      <c r="E310" s="221"/>
      <c r="F310" s="221"/>
      <c r="G310" s="221"/>
      <c r="H310" s="221"/>
      <c r="I310" s="221"/>
      <c r="J310" s="221"/>
      <c r="K310" s="221"/>
      <c r="L310" s="221"/>
      <c r="M310" s="221"/>
      <c r="N310" s="221"/>
      <c r="O310" s="221"/>
      <c r="P310" s="221"/>
      <c r="Q310" s="221"/>
      <c r="R310" s="221"/>
      <c r="S310" s="221"/>
      <c r="T310" s="221"/>
      <c r="U310" s="221"/>
    </row>
    <row r="311" spans="2:21" x14ac:dyDescent="0.2">
      <c r="B311" s="221"/>
      <c r="C311" s="221"/>
      <c r="D311" s="221"/>
      <c r="E311" s="221"/>
      <c r="F311" s="221"/>
      <c r="G311" s="221"/>
      <c r="H311" s="221"/>
      <c r="I311" s="221"/>
      <c r="J311" s="221"/>
      <c r="K311" s="221"/>
      <c r="L311" s="221"/>
      <c r="M311" s="221"/>
      <c r="N311" s="221"/>
      <c r="O311" s="221"/>
      <c r="P311" s="221"/>
      <c r="Q311" s="221"/>
      <c r="R311" s="221"/>
      <c r="S311" s="221"/>
      <c r="T311" s="221"/>
      <c r="U311" s="221"/>
    </row>
    <row r="312" spans="2:21" x14ac:dyDescent="0.2">
      <c r="B312" s="221"/>
      <c r="C312" s="221"/>
      <c r="D312" s="221"/>
      <c r="E312" s="221"/>
      <c r="F312" s="221"/>
      <c r="G312" s="221"/>
      <c r="H312" s="221"/>
      <c r="I312" s="221"/>
      <c r="J312" s="221"/>
      <c r="K312" s="221"/>
      <c r="L312" s="221"/>
      <c r="M312" s="221"/>
      <c r="N312" s="221"/>
      <c r="O312" s="221"/>
      <c r="P312" s="221"/>
      <c r="Q312" s="221"/>
      <c r="R312" s="221"/>
      <c r="S312" s="221"/>
      <c r="T312" s="221"/>
      <c r="U312" s="221"/>
    </row>
    <row r="313" spans="2:21" x14ac:dyDescent="0.2">
      <c r="B313" s="221"/>
      <c r="C313" s="221"/>
      <c r="D313" s="221"/>
      <c r="E313" s="221"/>
      <c r="F313" s="221"/>
      <c r="G313" s="221"/>
      <c r="H313" s="221"/>
      <c r="I313" s="221"/>
      <c r="J313" s="221"/>
      <c r="K313" s="221"/>
      <c r="L313" s="221"/>
      <c r="M313" s="221"/>
      <c r="N313" s="221"/>
      <c r="O313" s="221"/>
      <c r="P313" s="221"/>
      <c r="Q313" s="221"/>
      <c r="R313" s="221"/>
      <c r="S313" s="221"/>
      <c r="T313" s="221"/>
      <c r="U313" s="221"/>
    </row>
    <row r="314" spans="2:21" x14ac:dyDescent="0.2">
      <c r="B314" s="221"/>
      <c r="C314" s="221"/>
      <c r="D314" s="221"/>
      <c r="E314" s="221"/>
      <c r="F314" s="221"/>
      <c r="G314" s="221"/>
      <c r="H314" s="221"/>
      <c r="I314" s="221"/>
      <c r="J314" s="221"/>
      <c r="K314" s="221"/>
      <c r="L314" s="221"/>
      <c r="M314" s="221"/>
      <c r="N314" s="221"/>
      <c r="O314" s="221"/>
      <c r="P314" s="221"/>
      <c r="Q314" s="221"/>
      <c r="R314" s="221"/>
      <c r="S314" s="221"/>
      <c r="T314" s="221"/>
      <c r="U314" s="221"/>
    </row>
    <row r="315" spans="2:21" x14ac:dyDescent="0.2">
      <c r="B315" s="221"/>
      <c r="C315" s="221"/>
      <c r="D315" s="221"/>
      <c r="E315" s="221"/>
      <c r="F315" s="221"/>
      <c r="G315" s="221"/>
      <c r="H315" s="221"/>
      <c r="I315" s="221"/>
      <c r="J315" s="221"/>
      <c r="K315" s="221"/>
      <c r="L315" s="221"/>
      <c r="M315" s="221"/>
      <c r="N315" s="221"/>
      <c r="O315" s="221"/>
      <c r="P315" s="221"/>
      <c r="Q315" s="221"/>
      <c r="R315" s="221"/>
      <c r="S315" s="221"/>
      <c r="T315" s="221"/>
      <c r="U315" s="221"/>
    </row>
    <row r="316" spans="2:21" x14ac:dyDescent="0.2">
      <c r="B316" s="221"/>
      <c r="C316" s="221"/>
      <c r="D316" s="221"/>
      <c r="E316" s="221"/>
      <c r="F316" s="221"/>
      <c r="G316" s="221"/>
      <c r="H316" s="221"/>
      <c r="I316" s="221"/>
      <c r="J316" s="221"/>
      <c r="K316" s="221"/>
      <c r="L316" s="221"/>
      <c r="M316" s="221"/>
      <c r="N316" s="221"/>
      <c r="O316" s="221"/>
      <c r="P316" s="221"/>
      <c r="Q316" s="221"/>
      <c r="R316" s="221"/>
      <c r="S316" s="221"/>
      <c r="T316" s="221"/>
      <c r="U316" s="221"/>
    </row>
    <row r="317" spans="2:21" x14ac:dyDescent="0.2">
      <c r="B317" s="221"/>
      <c r="C317" s="221"/>
      <c r="D317" s="221"/>
      <c r="E317" s="221"/>
      <c r="F317" s="221"/>
      <c r="G317" s="221"/>
      <c r="H317" s="221"/>
      <c r="I317" s="221"/>
      <c r="J317" s="221"/>
      <c r="K317" s="221"/>
      <c r="L317" s="221"/>
      <c r="M317" s="221"/>
      <c r="N317" s="221"/>
      <c r="O317" s="221"/>
      <c r="P317" s="221"/>
      <c r="Q317" s="221"/>
      <c r="R317" s="221"/>
      <c r="S317" s="221"/>
      <c r="T317" s="221"/>
      <c r="U317" s="221"/>
    </row>
    <row r="318" spans="2:21" x14ac:dyDescent="0.2">
      <c r="B318" s="221"/>
      <c r="C318" s="221"/>
      <c r="D318" s="221"/>
      <c r="E318" s="221"/>
      <c r="F318" s="221"/>
      <c r="G318" s="221"/>
      <c r="H318" s="221"/>
      <c r="I318" s="221"/>
      <c r="J318" s="221"/>
      <c r="K318" s="221"/>
      <c r="L318" s="221"/>
      <c r="M318" s="221"/>
      <c r="N318" s="221"/>
      <c r="O318" s="221"/>
      <c r="P318" s="221"/>
      <c r="Q318" s="221"/>
      <c r="R318" s="221"/>
      <c r="S318" s="221"/>
      <c r="T318" s="221"/>
      <c r="U318" s="221"/>
    </row>
    <row r="319" spans="2:21" x14ac:dyDescent="0.2">
      <c r="B319" s="221"/>
      <c r="C319" s="221"/>
      <c r="D319" s="221"/>
      <c r="E319" s="221"/>
      <c r="F319" s="221"/>
      <c r="G319" s="221"/>
      <c r="H319" s="221"/>
      <c r="I319" s="221"/>
      <c r="J319" s="221"/>
      <c r="K319" s="221"/>
      <c r="L319" s="221"/>
      <c r="M319" s="221"/>
      <c r="N319" s="221"/>
      <c r="O319" s="221"/>
      <c r="P319" s="221"/>
      <c r="Q319" s="221"/>
      <c r="R319" s="221"/>
      <c r="S319" s="221"/>
      <c r="T319" s="221"/>
      <c r="U319" s="221"/>
    </row>
    <row r="320" spans="2:21" x14ac:dyDescent="0.2">
      <c r="B320" s="221"/>
      <c r="C320" s="221"/>
      <c r="D320" s="221"/>
      <c r="E320" s="221"/>
      <c r="F320" s="221"/>
      <c r="G320" s="221"/>
      <c r="H320" s="221"/>
      <c r="I320" s="221"/>
      <c r="J320" s="221"/>
      <c r="K320" s="221"/>
      <c r="L320" s="221"/>
      <c r="M320" s="221"/>
      <c r="N320" s="221"/>
      <c r="O320" s="221"/>
      <c r="P320" s="221"/>
      <c r="Q320" s="221"/>
      <c r="R320" s="221"/>
      <c r="S320" s="221"/>
      <c r="T320" s="221"/>
      <c r="U320" s="221"/>
    </row>
    <row r="321" spans="2:21" x14ac:dyDescent="0.2">
      <c r="B321" s="221"/>
      <c r="C321" s="221"/>
      <c r="D321" s="221"/>
      <c r="E321" s="221"/>
      <c r="F321" s="221"/>
      <c r="G321" s="221"/>
      <c r="H321" s="221"/>
      <c r="I321" s="221"/>
      <c r="J321" s="221"/>
      <c r="K321" s="221"/>
      <c r="L321" s="221"/>
      <c r="M321" s="221"/>
      <c r="N321" s="221"/>
      <c r="O321" s="221"/>
      <c r="P321" s="221"/>
      <c r="Q321" s="221"/>
      <c r="R321" s="221"/>
      <c r="S321" s="221"/>
      <c r="T321" s="221"/>
      <c r="U321" s="221"/>
    </row>
    <row r="322" spans="2:21" x14ac:dyDescent="0.2">
      <c r="B322" s="221"/>
      <c r="C322" s="221"/>
      <c r="D322" s="221"/>
      <c r="E322" s="221"/>
      <c r="F322" s="221"/>
      <c r="G322" s="221"/>
      <c r="H322" s="221"/>
      <c r="I322" s="221"/>
      <c r="J322" s="221"/>
      <c r="K322" s="221"/>
      <c r="L322" s="221"/>
      <c r="M322" s="221"/>
      <c r="N322" s="221"/>
      <c r="O322" s="221"/>
      <c r="P322" s="221"/>
      <c r="Q322" s="221"/>
      <c r="R322" s="221"/>
      <c r="S322" s="221"/>
      <c r="T322" s="221"/>
      <c r="U322" s="221"/>
    </row>
    <row r="323" spans="2:21" x14ac:dyDescent="0.2">
      <c r="B323" s="221"/>
      <c r="C323" s="221"/>
      <c r="D323" s="221"/>
      <c r="E323" s="221"/>
      <c r="F323" s="221"/>
      <c r="G323" s="221"/>
      <c r="H323" s="221"/>
      <c r="I323" s="221"/>
      <c r="J323" s="221"/>
      <c r="K323" s="221"/>
      <c r="L323" s="221"/>
      <c r="M323" s="221"/>
      <c r="N323" s="221"/>
      <c r="O323" s="221"/>
      <c r="P323" s="221"/>
      <c r="Q323" s="221"/>
      <c r="R323" s="221"/>
      <c r="S323" s="221"/>
      <c r="T323" s="221"/>
      <c r="U323" s="221"/>
    </row>
    <row r="324" spans="2:21" x14ac:dyDescent="0.2">
      <c r="B324" s="221"/>
      <c r="C324" s="221"/>
      <c r="D324" s="221"/>
      <c r="E324" s="221"/>
      <c r="F324" s="221"/>
      <c r="G324" s="221"/>
      <c r="H324" s="221"/>
      <c r="I324" s="221"/>
      <c r="J324" s="221"/>
      <c r="K324" s="221"/>
      <c r="L324" s="221"/>
      <c r="M324" s="221"/>
      <c r="N324" s="221"/>
      <c r="O324" s="221"/>
      <c r="P324" s="221"/>
      <c r="Q324" s="221"/>
      <c r="R324" s="221"/>
      <c r="S324" s="221"/>
      <c r="T324" s="221"/>
      <c r="U324" s="221"/>
    </row>
    <row r="325" spans="2:21" x14ac:dyDescent="0.2">
      <c r="B325" s="221"/>
      <c r="C325" s="221"/>
      <c r="D325" s="221"/>
      <c r="E325" s="221"/>
      <c r="F325" s="221"/>
      <c r="G325" s="221"/>
      <c r="H325" s="221"/>
      <c r="I325" s="221"/>
      <c r="J325" s="221"/>
      <c r="K325" s="221"/>
      <c r="L325" s="221"/>
      <c r="M325" s="221"/>
      <c r="N325" s="221"/>
      <c r="O325" s="221"/>
      <c r="P325" s="221"/>
      <c r="Q325" s="221"/>
      <c r="R325" s="221"/>
      <c r="S325" s="221"/>
      <c r="T325" s="221"/>
      <c r="U325" s="221"/>
    </row>
    <row r="326" spans="2:21" x14ac:dyDescent="0.2">
      <c r="B326" s="221"/>
      <c r="C326" s="221"/>
      <c r="D326" s="221"/>
      <c r="E326" s="221"/>
      <c r="F326" s="221"/>
      <c r="G326" s="221"/>
      <c r="H326" s="221"/>
      <c r="I326" s="221"/>
      <c r="J326" s="221"/>
      <c r="K326" s="221"/>
      <c r="L326" s="221"/>
      <c r="M326" s="221"/>
      <c r="N326" s="221"/>
      <c r="O326" s="221"/>
      <c r="P326" s="221"/>
      <c r="Q326" s="221"/>
      <c r="R326" s="221"/>
      <c r="S326" s="221"/>
      <c r="T326" s="221"/>
      <c r="U326" s="221"/>
    </row>
    <row r="327" spans="2:21" x14ac:dyDescent="0.2">
      <c r="B327" s="221"/>
      <c r="C327" s="221"/>
      <c r="D327" s="221"/>
      <c r="E327" s="221"/>
      <c r="F327" s="221"/>
      <c r="G327" s="221"/>
      <c r="H327" s="221"/>
      <c r="I327" s="221"/>
      <c r="J327" s="221"/>
      <c r="K327" s="221"/>
      <c r="L327" s="221"/>
      <c r="M327" s="221"/>
      <c r="N327" s="221"/>
      <c r="O327" s="221"/>
      <c r="P327" s="221"/>
      <c r="Q327" s="221"/>
      <c r="R327" s="221"/>
      <c r="S327" s="221"/>
      <c r="T327" s="221"/>
      <c r="U327" s="221"/>
    </row>
    <row r="328" spans="2:21" x14ac:dyDescent="0.2">
      <c r="B328" s="221"/>
      <c r="C328" s="221"/>
      <c r="D328" s="221"/>
      <c r="E328" s="221"/>
      <c r="F328" s="221"/>
      <c r="G328" s="221"/>
      <c r="H328" s="221"/>
      <c r="I328" s="221"/>
      <c r="J328" s="221"/>
      <c r="K328" s="221"/>
      <c r="L328" s="221"/>
      <c r="M328" s="221"/>
      <c r="N328" s="221"/>
      <c r="O328" s="221"/>
      <c r="P328" s="221"/>
      <c r="Q328" s="221"/>
      <c r="R328" s="221"/>
      <c r="S328" s="221"/>
      <c r="T328" s="221"/>
      <c r="U328" s="221"/>
    </row>
    <row r="329" spans="2:21" x14ac:dyDescent="0.2">
      <c r="B329" s="221"/>
      <c r="C329" s="221"/>
      <c r="D329" s="221"/>
      <c r="E329" s="221"/>
      <c r="F329" s="221"/>
      <c r="G329" s="221"/>
      <c r="H329" s="221"/>
      <c r="I329" s="221"/>
      <c r="J329" s="221"/>
      <c r="K329" s="221"/>
      <c r="L329" s="221"/>
      <c r="M329" s="221"/>
      <c r="N329" s="221"/>
      <c r="O329" s="221"/>
      <c r="P329" s="221"/>
      <c r="Q329" s="221"/>
      <c r="R329" s="221"/>
      <c r="S329" s="221"/>
      <c r="T329" s="221"/>
      <c r="U329" s="221"/>
    </row>
    <row r="330" spans="2:21" x14ac:dyDescent="0.2">
      <c r="B330" s="221"/>
      <c r="C330" s="221"/>
      <c r="D330" s="221"/>
      <c r="E330" s="221"/>
      <c r="F330" s="221"/>
      <c r="G330" s="221"/>
      <c r="H330" s="221"/>
      <c r="I330" s="221"/>
      <c r="J330" s="221"/>
      <c r="K330" s="221"/>
      <c r="L330" s="221"/>
      <c r="M330" s="221"/>
      <c r="N330" s="221"/>
      <c r="O330" s="221"/>
      <c r="P330" s="221"/>
      <c r="Q330" s="221"/>
      <c r="R330" s="221"/>
      <c r="S330" s="221"/>
      <c r="T330" s="221"/>
      <c r="U330" s="221"/>
    </row>
    <row r="331" spans="2:21" x14ac:dyDescent="0.2">
      <c r="B331" s="221"/>
      <c r="C331" s="221"/>
      <c r="D331" s="221"/>
      <c r="E331" s="221"/>
      <c r="F331" s="221"/>
      <c r="G331" s="221"/>
      <c r="H331" s="221"/>
      <c r="I331" s="221"/>
      <c r="J331" s="221"/>
      <c r="K331" s="221"/>
      <c r="L331" s="221"/>
      <c r="M331" s="221"/>
      <c r="N331" s="221"/>
      <c r="O331" s="221"/>
      <c r="P331" s="221"/>
      <c r="Q331" s="221"/>
      <c r="R331" s="221"/>
      <c r="S331" s="221"/>
      <c r="T331" s="221"/>
      <c r="U331" s="221"/>
    </row>
    <row r="332" spans="2:21" x14ac:dyDescent="0.2">
      <c r="B332" s="221"/>
      <c r="C332" s="221"/>
      <c r="D332" s="221"/>
      <c r="E332" s="221"/>
      <c r="F332" s="221"/>
      <c r="G332" s="221"/>
      <c r="H332" s="221"/>
      <c r="I332" s="221"/>
      <c r="J332" s="221"/>
      <c r="K332" s="221"/>
      <c r="L332" s="221"/>
      <c r="M332" s="221"/>
      <c r="N332" s="221"/>
      <c r="O332" s="221"/>
      <c r="P332" s="221"/>
      <c r="Q332" s="221"/>
      <c r="R332" s="221"/>
      <c r="S332" s="221"/>
      <c r="T332" s="221"/>
      <c r="U332" s="221"/>
    </row>
    <row r="333" spans="2:21" x14ac:dyDescent="0.2">
      <c r="B333" s="221"/>
      <c r="C333" s="221"/>
      <c r="D333" s="221"/>
      <c r="E333" s="221"/>
      <c r="F333" s="221"/>
      <c r="G333" s="221"/>
      <c r="H333" s="221"/>
      <c r="I333" s="221"/>
      <c r="J333" s="221"/>
      <c r="K333" s="221"/>
      <c r="L333" s="221"/>
      <c r="M333" s="221"/>
      <c r="N333" s="221"/>
      <c r="O333" s="221"/>
      <c r="P333" s="221"/>
      <c r="Q333" s="221"/>
      <c r="R333" s="221"/>
      <c r="S333" s="221"/>
      <c r="T333" s="221"/>
      <c r="U333" s="221"/>
    </row>
    <row r="334" spans="2:21" x14ac:dyDescent="0.2">
      <c r="B334" s="221"/>
      <c r="C334" s="221"/>
      <c r="D334" s="221"/>
      <c r="E334" s="221"/>
      <c r="F334" s="221"/>
      <c r="G334" s="221"/>
      <c r="H334" s="221"/>
      <c r="I334" s="221"/>
      <c r="J334" s="221"/>
      <c r="K334" s="221"/>
      <c r="L334" s="221"/>
      <c r="M334" s="221"/>
      <c r="N334" s="221"/>
      <c r="O334" s="221"/>
      <c r="P334" s="221"/>
      <c r="Q334" s="221"/>
      <c r="R334" s="221"/>
      <c r="S334" s="221"/>
      <c r="T334" s="221"/>
      <c r="U334" s="221"/>
    </row>
    <row r="335" spans="2:21" x14ac:dyDescent="0.2">
      <c r="B335" s="221"/>
      <c r="C335" s="221"/>
      <c r="D335" s="221"/>
      <c r="E335" s="221"/>
      <c r="F335" s="221"/>
      <c r="G335" s="221"/>
      <c r="H335" s="221"/>
      <c r="I335" s="221"/>
      <c r="J335" s="221"/>
      <c r="K335" s="221"/>
      <c r="L335" s="221"/>
      <c r="M335" s="221"/>
      <c r="N335" s="221"/>
      <c r="O335" s="221"/>
      <c r="P335" s="221"/>
      <c r="Q335" s="221"/>
      <c r="R335" s="221"/>
      <c r="S335" s="221"/>
      <c r="T335" s="221"/>
      <c r="U335" s="221"/>
    </row>
    <row r="336" spans="2:21" x14ac:dyDescent="0.2">
      <c r="B336" s="221"/>
      <c r="C336" s="221"/>
      <c r="D336" s="221"/>
      <c r="E336" s="221"/>
      <c r="F336" s="221"/>
      <c r="G336" s="221"/>
      <c r="H336" s="221"/>
      <c r="I336" s="221"/>
      <c r="J336" s="221"/>
      <c r="K336" s="221"/>
      <c r="L336" s="221"/>
      <c r="M336" s="221"/>
      <c r="N336" s="221"/>
      <c r="O336" s="221"/>
      <c r="P336" s="221"/>
      <c r="Q336" s="221"/>
      <c r="R336" s="221"/>
      <c r="S336" s="221"/>
      <c r="T336" s="221"/>
      <c r="U336" s="221"/>
    </row>
    <row r="337" spans="2:21" x14ac:dyDescent="0.2">
      <c r="B337" s="221"/>
      <c r="C337" s="221"/>
      <c r="D337" s="221"/>
      <c r="E337" s="221"/>
      <c r="F337" s="221"/>
      <c r="G337" s="221"/>
      <c r="H337" s="221"/>
      <c r="I337" s="221"/>
      <c r="J337" s="221"/>
      <c r="K337" s="221"/>
      <c r="L337" s="221"/>
      <c r="M337" s="221"/>
      <c r="N337" s="221"/>
      <c r="O337" s="221"/>
      <c r="P337" s="221"/>
      <c r="Q337" s="221"/>
      <c r="R337" s="221"/>
      <c r="S337" s="221"/>
      <c r="T337" s="221"/>
      <c r="U337" s="221"/>
    </row>
    <row r="338" spans="2:21" x14ac:dyDescent="0.2">
      <c r="B338" s="221"/>
      <c r="C338" s="221"/>
      <c r="D338" s="221"/>
      <c r="E338" s="221"/>
      <c r="F338" s="221"/>
      <c r="G338" s="221"/>
      <c r="H338" s="221"/>
      <c r="I338" s="221"/>
      <c r="J338" s="221"/>
      <c r="K338" s="221"/>
      <c r="L338" s="221"/>
      <c r="M338" s="221"/>
      <c r="N338" s="221"/>
      <c r="O338" s="221"/>
      <c r="P338" s="221"/>
      <c r="Q338" s="221"/>
      <c r="R338" s="221"/>
      <c r="S338" s="221"/>
      <c r="T338" s="221"/>
      <c r="U338" s="221"/>
    </row>
    <row r="339" spans="2:21" x14ac:dyDescent="0.2">
      <c r="B339" s="221"/>
      <c r="C339" s="221"/>
      <c r="D339" s="221"/>
      <c r="E339" s="221"/>
      <c r="F339" s="221"/>
      <c r="G339" s="221"/>
      <c r="H339" s="221"/>
      <c r="I339" s="221"/>
      <c r="J339" s="221"/>
      <c r="K339" s="221"/>
      <c r="L339" s="221"/>
      <c r="M339" s="221"/>
      <c r="N339" s="221"/>
      <c r="O339" s="221"/>
      <c r="P339" s="221"/>
      <c r="Q339" s="221"/>
      <c r="R339" s="221"/>
      <c r="S339" s="221"/>
      <c r="T339" s="221"/>
      <c r="U339" s="221"/>
    </row>
    <row r="340" spans="2:21" x14ac:dyDescent="0.2">
      <c r="B340" s="221"/>
      <c r="C340" s="221"/>
      <c r="D340" s="221"/>
      <c r="E340" s="221"/>
      <c r="F340" s="221"/>
      <c r="G340" s="221"/>
      <c r="H340" s="221"/>
      <c r="I340" s="221"/>
      <c r="J340" s="221"/>
      <c r="K340" s="221"/>
      <c r="L340" s="221"/>
      <c r="M340" s="221"/>
      <c r="N340" s="221"/>
      <c r="O340" s="221"/>
      <c r="P340" s="221"/>
      <c r="Q340" s="221"/>
      <c r="R340" s="221"/>
      <c r="S340" s="221"/>
      <c r="T340" s="221"/>
      <c r="U340" s="221"/>
    </row>
    <row r="341" spans="2:21" x14ac:dyDescent="0.2">
      <c r="B341" s="221"/>
      <c r="C341" s="221"/>
      <c r="D341" s="221"/>
      <c r="E341" s="221"/>
      <c r="F341" s="221"/>
      <c r="G341" s="221"/>
      <c r="H341" s="221"/>
      <c r="I341" s="221"/>
      <c r="J341" s="221"/>
      <c r="K341" s="221"/>
      <c r="L341" s="221"/>
      <c r="M341" s="221"/>
      <c r="N341" s="221"/>
      <c r="O341" s="221"/>
      <c r="P341" s="221"/>
      <c r="Q341" s="221"/>
      <c r="R341" s="221"/>
      <c r="S341" s="221"/>
      <c r="T341" s="221"/>
      <c r="U341" s="221"/>
    </row>
    <row r="342" spans="2:21" x14ac:dyDescent="0.2">
      <c r="B342" s="221"/>
      <c r="C342" s="221"/>
      <c r="D342" s="221"/>
      <c r="E342" s="221"/>
      <c r="F342" s="221"/>
      <c r="G342" s="221"/>
      <c r="H342" s="221"/>
      <c r="I342" s="221"/>
      <c r="J342" s="221"/>
      <c r="K342" s="221"/>
      <c r="L342" s="221"/>
      <c r="M342" s="221"/>
      <c r="N342" s="221"/>
      <c r="O342" s="221"/>
      <c r="P342" s="221"/>
      <c r="Q342" s="221"/>
      <c r="R342" s="221"/>
      <c r="S342" s="221"/>
      <c r="T342" s="221"/>
      <c r="U342" s="221"/>
    </row>
    <row r="343" spans="2:21" x14ac:dyDescent="0.2">
      <c r="B343" s="221"/>
      <c r="C343" s="221"/>
      <c r="D343" s="221"/>
      <c r="E343" s="221"/>
      <c r="F343" s="221"/>
      <c r="G343" s="221"/>
      <c r="H343" s="221"/>
      <c r="I343" s="221"/>
      <c r="J343" s="221"/>
      <c r="K343" s="221"/>
      <c r="L343" s="221"/>
      <c r="M343" s="221"/>
      <c r="N343" s="221"/>
      <c r="O343" s="221"/>
      <c r="P343" s="221"/>
      <c r="Q343" s="221"/>
      <c r="R343" s="221"/>
      <c r="S343" s="221"/>
      <c r="T343" s="221"/>
      <c r="U343" s="221"/>
    </row>
    <row r="344" spans="2:21" x14ac:dyDescent="0.2">
      <c r="B344" s="221"/>
      <c r="C344" s="221"/>
      <c r="D344" s="221"/>
      <c r="E344" s="221"/>
      <c r="F344" s="221"/>
      <c r="G344" s="221"/>
      <c r="H344" s="221"/>
      <c r="I344" s="221"/>
      <c r="J344" s="221"/>
      <c r="K344" s="221"/>
      <c r="L344" s="221"/>
      <c r="M344" s="221"/>
      <c r="N344" s="221"/>
      <c r="O344" s="221"/>
      <c r="P344" s="221"/>
      <c r="Q344" s="221"/>
      <c r="R344" s="221"/>
      <c r="S344" s="221"/>
      <c r="T344" s="221"/>
      <c r="U344" s="221"/>
    </row>
    <row r="345" spans="2:21" x14ac:dyDescent="0.2">
      <c r="B345" s="221"/>
      <c r="C345" s="221"/>
      <c r="D345" s="221"/>
      <c r="E345" s="221"/>
      <c r="F345" s="221"/>
      <c r="G345" s="221"/>
      <c r="H345" s="221"/>
      <c r="I345" s="221"/>
      <c r="J345" s="221"/>
      <c r="K345" s="221"/>
      <c r="L345" s="221"/>
      <c r="M345" s="221"/>
      <c r="N345" s="221"/>
      <c r="O345" s="221"/>
      <c r="P345" s="221"/>
      <c r="Q345" s="221"/>
      <c r="R345" s="221"/>
      <c r="S345" s="221"/>
      <c r="T345" s="221"/>
      <c r="U345" s="221"/>
    </row>
    <row r="346" spans="2:21" x14ac:dyDescent="0.2">
      <c r="B346" s="221"/>
      <c r="C346" s="221"/>
      <c r="D346" s="221"/>
      <c r="E346" s="221"/>
      <c r="F346" s="221"/>
      <c r="G346" s="221"/>
      <c r="H346" s="221"/>
      <c r="I346" s="221"/>
      <c r="J346" s="221"/>
      <c r="K346" s="221"/>
      <c r="L346" s="221"/>
      <c r="M346" s="221"/>
      <c r="N346" s="221"/>
      <c r="O346" s="221"/>
      <c r="P346" s="221"/>
      <c r="Q346" s="221"/>
      <c r="R346" s="221"/>
      <c r="S346" s="221"/>
      <c r="T346" s="221"/>
      <c r="U346" s="221"/>
    </row>
    <row r="347" spans="2:21" x14ac:dyDescent="0.2">
      <c r="B347" s="221"/>
      <c r="C347" s="221"/>
      <c r="D347" s="221"/>
      <c r="E347" s="221"/>
      <c r="F347" s="221"/>
      <c r="G347" s="221"/>
      <c r="H347" s="221"/>
      <c r="I347" s="221"/>
      <c r="J347" s="221"/>
      <c r="K347" s="221"/>
      <c r="L347" s="221"/>
      <c r="M347" s="221"/>
      <c r="N347" s="221"/>
      <c r="O347" s="221"/>
      <c r="P347" s="221"/>
      <c r="Q347" s="221"/>
      <c r="R347" s="221"/>
      <c r="S347" s="221"/>
      <c r="T347" s="221"/>
      <c r="U347" s="221"/>
    </row>
    <row r="348" spans="2:21" x14ac:dyDescent="0.2">
      <c r="B348" s="221"/>
      <c r="C348" s="221"/>
      <c r="D348" s="221"/>
      <c r="E348" s="221"/>
      <c r="F348" s="221"/>
      <c r="G348" s="221"/>
      <c r="H348" s="221"/>
      <c r="I348" s="221"/>
      <c r="J348" s="221"/>
      <c r="K348" s="221"/>
      <c r="L348" s="221"/>
      <c r="M348" s="221"/>
      <c r="N348" s="221"/>
      <c r="O348" s="221"/>
      <c r="P348" s="221"/>
      <c r="Q348" s="221"/>
      <c r="R348" s="221"/>
      <c r="S348" s="221"/>
      <c r="T348" s="221"/>
      <c r="U348" s="221"/>
    </row>
    <row r="349" spans="2:21" x14ac:dyDescent="0.2">
      <c r="B349" s="221"/>
      <c r="C349" s="221"/>
      <c r="D349" s="221"/>
      <c r="E349" s="221"/>
      <c r="F349" s="221"/>
      <c r="G349" s="221"/>
      <c r="H349" s="221"/>
      <c r="I349" s="221"/>
      <c r="J349" s="221"/>
      <c r="K349" s="221"/>
      <c r="L349" s="221"/>
      <c r="M349" s="221"/>
      <c r="N349" s="221"/>
      <c r="O349" s="221"/>
      <c r="P349" s="221"/>
      <c r="Q349" s="221"/>
      <c r="R349" s="221"/>
      <c r="S349" s="221"/>
      <c r="T349" s="221"/>
      <c r="U349" s="221"/>
    </row>
    <row r="350" spans="2:21" x14ac:dyDescent="0.2">
      <c r="B350" s="221"/>
      <c r="C350" s="221"/>
      <c r="D350" s="221"/>
      <c r="E350" s="221"/>
      <c r="F350" s="221"/>
      <c r="G350" s="221"/>
      <c r="H350" s="221"/>
      <c r="I350" s="221"/>
      <c r="J350" s="221"/>
      <c r="K350" s="221"/>
      <c r="L350" s="221"/>
      <c r="M350" s="221"/>
      <c r="N350" s="221"/>
      <c r="O350" s="221"/>
      <c r="P350" s="221"/>
      <c r="Q350" s="221"/>
      <c r="R350" s="221"/>
      <c r="S350" s="221"/>
      <c r="T350" s="221"/>
      <c r="U350" s="221"/>
    </row>
    <row r="351" spans="2:21" x14ac:dyDescent="0.2">
      <c r="B351" s="221"/>
      <c r="C351" s="221"/>
      <c r="D351" s="221"/>
      <c r="E351" s="221"/>
      <c r="F351" s="221"/>
      <c r="G351" s="221"/>
      <c r="H351" s="221"/>
      <c r="I351" s="221"/>
      <c r="J351" s="221"/>
      <c r="K351" s="221"/>
      <c r="L351" s="221"/>
      <c r="M351" s="221"/>
      <c r="N351" s="221"/>
      <c r="O351" s="221"/>
      <c r="P351" s="221"/>
      <c r="Q351" s="221"/>
      <c r="R351" s="221"/>
      <c r="S351" s="221"/>
      <c r="T351" s="221"/>
      <c r="U351" s="221"/>
    </row>
    <row r="352" spans="2:21" x14ac:dyDescent="0.2">
      <c r="B352" s="221"/>
      <c r="C352" s="221"/>
      <c r="D352" s="221"/>
      <c r="E352" s="221"/>
      <c r="F352" s="221"/>
      <c r="G352" s="221"/>
      <c r="H352" s="221"/>
      <c r="I352" s="221"/>
      <c r="J352" s="221"/>
      <c r="K352" s="221"/>
      <c r="L352" s="221"/>
      <c r="M352" s="221"/>
      <c r="N352" s="221"/>
      <c r="O352" s="221"/>
      <c r="P352" s="221"/>
      <c r="Q352" s="221"/>
      <c r="R352" s="221"/>
      <c r="S352" s="221"/>
      <c r="T352" s="221"/>
      <c r="U352" s="221"/>
    </row>
    <row r="353" spans="2:21" x14ac:dyDescent="0.2">
      <c r="B353" s="221"/>
      <c r="C353" s="221"/>
      <c r="D353" s="221"/>
      <c r="E353" s="221"/>
      <c r="F353" s="221"/>
      <c r="G353" s="221"/>
      <c r="H353" s="221"/>
      <c r="I353" s="221"/>
      <c r="J353" s="221"/>
      <c r="K353" s="221"/>
      <c r="L353" s="221"/>
      <c r="M353" s="221"/>
      <c r="N353" s="221"/>
      <c r="O353" s="221"/>
      <c r="P353" s="221"/>
      <c r="Q353" s="221"/>
      <c r="R353" s="221"/>
      <c r="S353" s="221"/>
      <c r="T353" s="221"/>
      <c r="U353" s="221"/>
    </row>
    <row r="354" spans="2:21" x14ac:dyDescent="0.2">
      <c r="B354" s="221"/>
      <c r="C354" s="221"/>
      <c r="D354" s="221"/>
      <c r="E354" s="221"/>
      <c r="F354" s="221"/>
      <c r="G354" s="221"/>
      <c r="H354" s="221"/>
      <c r="I354" s="221"/>
      <c r="J354" s="221"/>
      <c r="K354" s="221"/>
      <c r="L354" s="221"/>
      <c r="M354" s="221"/>
      <c r="N354" s="221"/>
      <c r="O354" s="221"/>
      <c r="P354" s="221"/>
      <c r="Q354" s="221"/>
      <c r="R354" s="221"/>
      <c r="S354" s="221"/>
      <c r="T354" s="221"/>
      <c r="U354" s="221"/>
    </row>
    <row r="355" spans="2:21" x14ac:dyDescent="0.2">
      <c r="B355" s="221"/>
      <c r="C355" s="221"/>
      <c r="D355" s="221"/>
      <c r="E355" s="221"/>
      <c r="F355" s="221"/>
      <c r="G355" s="221"/>
      <c r="H355" s="221"/>
      <c r="I355" s="221"/>
      <c r="J355" s="221"/>
      <c r="K355" s="221"/>
      <c r="L355" s="221"/>
      <c r="M355" s="221"/>
      <c r="N355" s="221"/>
      <c r="O355" s="221"/>
      <c r="P355" s="221"/>
      <c r="Q355" s="221"/>
      <c r="R355" s="221"/>
      <c r="S355" s="221"/>
      <c r="T355" s="221"/>
      <c r="U355" s="221"/>
    </row>
    <row r="356" spans="2:21" x14ac:dyDescent="0.2">
      <c r="B356" s="221"/>
      <c r="C356" s="221"/>
      <c r="D356" s="221"/>
      <c r="E356" s="221"/>
      <c r="F356" s="221"/>
      <c r="G356" s="221"/>
      <c r="H356" s="221"/>
      <c r="I356" s="221"/>
      <c r="J356" s="221"/>
      <c r="K356" s="221"/>
      <c r="L356" s="221"/>
      <c r="M356" s="221"/>
      <c r="N356" s="221"/>
      <c r="O356" s="221"/>
      <c r="P356" s="221"/>
      <c r="Q356" s="221"/>
      <c r="R356" s="221"/>
      <c r="S356" s="221"/>
      <c r="T356" s="221"/>
      <c r="U356" s="221"/>
    </row>
    <row r="357" spans="2:21" x14ac:dyDescent="0.2">
      <c r="B357" s="221"/>
      <c r="C357" s="221"/>
      <c r="D357" s="221"/>
      <c r="E357" s="221"/>
      <c r="F357" s="221"/>
      <c r="G357" s="221"/>
      <c r="H357" s="221"/>
      <c r="I357" s="221"/>
      <c r="J357" s="221"/>
      <c r="K357" s="221"/>
      <c r="L357" s="221"/>
      <c r="M357" s="221"/>
      <c r="N357" s="221"/>
      <c r="O357" s="221"/>
      <c r="P357" s="221"/>
      <c r="Q357" s="221"/>
      <c r="R357" s="221"/>
      <c r="S357" s="221"/>
      <c r="T357" s="221"/>
      <c r="U357" s="221"/>
    </row>
    <row r="358" spans="2:21" x14ac:dyDescent="0.2">
      <c r="B358" s="221"/>
      <c r="C358" s="221"/>
      <c r="D358" s="221"/>
      <c r="E358" s="221"/>
      <c r="F358" s="221"/>
      <c r="G358" s="221"/>
      <c r="H358" s="221"/>
      <c r="I358" s="221"/>
      <c r="J358" s="221"/>
      <c r="K358" s="221"/>
      <c r="L358" s="221"/>
      <c r="M358" s="221"/>
      <c r="N358" s="221"/>
      <c r="O358" s="221"/>
      <c r="P358" s="221"/>
      <c r="Q358" s="221"/>
      <c r="R358" s="221"/>
      <c r="S358" s="221"/>
      <c r="T358" s="221"/>
      <c r="U358" s="221"/>
    </row>
    <row r="359" spans="2:21" x14ac:dyDescent="0.2">
      <c r="B359" s="221"/>
      <c r="C359" s="221"/>
      <c r="D359" s="221"/>
      <c r="E359" s="221"/>
      <c r="F359" s="221"/>
      <c r="G359" s="221"/>
      <c r="H359" s="221"/>
      <c r="I359" s="221"/>
      <c r="J359" s="221"/>
      <c r="K359" s="221"/>
      <c r="L359" s="221"/>
      <c r="M359" s="221"/>
      <c r="N359" s="221"/>
      <c r="O359" s="221"/>
      <c r="P359" s="221"/>
      <c r="Q359" s="221"/>
      <c r="R359" s="221"/>
      <c r="S359" s="221"/>
      <c r="T359" s="221"/>
      <c r="U359" s="221"/>
    </row>
    <row r="360" spans="2:21" x14ac:dyDescent="0.2">
      <c r="B360" s="221"/>
      <c r="C360" s="221"/>
      <c r="D360" s="221"/>
      <c r="E360" s="221"/>
      <c r="F360" s="221"/>
      <c r="G360" s="221"/>
      <c r="H360" s="221"/>
      <c r="I360" s="221"/>
      <c r="J360" s="221"/>
      <c r="K360" s="221"/>
      <c r="L360" s="221"/>
      <c r="M360" s="221"/>
      <c r="N360" s="221"/>
      <c r="O360" s="221"/>
      <c r="P360" s="221"/>
      <c r="Q360" s="221"/>
      <c r="R360" s="221"/>
      <c r="S360" s="221"/>
      <c r="T360" s="221"/>
      <c r="U360" s="221"/>
    </row>
    <row r="361" spans="2:21" x14ac:dyDescent="0.2">
      <c r="B361" s="221"/>
      <c r="C361" s="221"/>
      <c r="D361" s="221"/>
      <c r="E361" s="221"/>
      <c r="F361" s="221"/>
      <c r="G361" s="221"/>
      <c r="H361" s="221"/>
      <c r="I361" s="221"/>
      <c r="J361" s="221"/>
      <c r="K361" s="221"/>
      <c r="L361" s="221"/>
      <c r="M361" s="221"/>
      <c r="N361" s="221"/>
      <c r="O361" s="221"/>
      <c r="P361" s="221"/>
      <c r="Q361" s="221"/>
      <c r="R361" s="221"/>
      <c r="S361" s="221"/>
      <c r="T361" s="221"/>
      <c r="U361" s="221"/>
    </row>
    <row r="362" spans="2:21" x14ac:dyDescent="0.2">
      <c r="B362" s="221"/>
      <c r="C362" s="221"/>
      <c r="D362" s="221"/>
      <c r="E362" s="221"/>
      <c r="F362" s="221"/>
      <c r="G362" s="221"/>
      <c r="H362" s="221"/>
      <c r="I362" s="221"/>
      <c r="J362" s="221"/>
      <c r="K362" s="221"/>
      <c r="L362" s="221"/>
      <c r="M362" s="221"/>
      <c r="N362" s="221"/>
      <c r="O362" s="221"/>
      <c r="P362" s="221"/>
      <c r="Q362" s="221"/>
      <c r="R362" s="221"/>
      <c r="S362" s="221"/>
      <c r="T362" s="221"/>
      <c r="U362" s="221"/>
    </row>
    <row r="363" spans="2:21" x14ac:dyDescent="0.2">
      <c r="B363" s="221"/>
      <c r="C363" s="221"/>
      <c r="D363" s="221"/>
      <c r="E363" s="221"/>
      <c r="F363" s="221"/>
      <c r="G363" s="221"/>
      <c r="H363" s="221"/>
      <c r="I363" s="221"/>
      <c r="J363" s="221"/>
      <c r="K363" s="221"/>
      <c r="L363" s="221"/>
      <c r="M363" s="221"/>
      <c r="N363" s="221"/>
      <c r="O363" s="221"/>
      <c r="P363" s="221"/>
      <c r="Q363" s="221"/>
      <c r="R363" s="221"/>
      <c r="S363" s="221"/>
      <c r="T363" s="221"/>
      <c r="U363" s="221"/>
    </row>
    <row r="364" spans="2:21" x14ac:dyDescent="0.2">
      <c r="B364" s="221"/>
      <c r="C364" s="221"/>
      <c r="D364" s="221"/>
      <c r="E364" s="221"/>
      <c r="F364" s="221"/>
      <c r="G364" s="221"/>
      <c r="H364" s="221"/>
      <c r="I364" s="221"/>
      <c r="J364" s="221"/>
      <c r="K364" s="221"/>
      <c r="L364" s="221"/>
      <c r="M364" s="221"/>
      <c r="N364" s="221"/>
      <c r="O364" s="221"/>
      <c r="P364" s="221"/>
      <c r="Q364" s="221"/>
      <c r="R364" s="221"/>
      <c r="S364" s="221"/>
      <c r="T364" s="221"/>
      <c r="U364" s="221"/>
    </row>
    <row r="365" spans="2:21" x14ac:dyDescent="0.2">
      <c r="B365" s="221"/>
      <c r="C365" s="221"/>
      <c r="D365" s="221"/>
      <c r="E365" s="221"/>
      <c r="F365" s="221"/>
      <c r="G365" s="221"/>
      <c r="H365" s="221"/>
      <c r="I365" s="221"/>
      <c r="J365" s="221"/>
      <c r="K365" s="221"/>
      <c r="L365" s="221"/>
      <c r="M365" s="221"/>
      <c r="N365" s="221"/>
      <c r="O365" s="221"/>
      <c r="P365" s="221"/>
      <c r="Q365" s="221"/>
      <c r="R365" s="221"/>
      <c r="S365" s="221"/>
      <c r="T365" s="221"/>
      <c r="U365" s="221"/>
    </row>
    <row r="366" spans="2:21" x14ac:dyDescent="0.2">
      <c r="B366" s="221"/>
      <c r="C366" s="221"/>
      <c r="D366" s="221"/>
      <c r="E366" s="221"/>
      <c r="F366" s="221"/>
      <c r="G366" s="221"/>
      <c r="H366" s="221"/>
      <c r="I366" s="221"/>
      <c r="J366" s="221"/>
      <c r="K366" s="221"/>
      <c r="L366" s="221"/>
      <c r="M366" s="221"/>
      <c r="N366" s="221"/>
      <c r="O366" s="221"/>
      <c r="P366" s="221"/>
      <c r="Q366" s="221"/>
      <c r="R366" s="221"/>
      <c r="S366" s="221"/>
      <c r="T366" s="221"/>
      <c r="U366" s="221"/>
    </row>
    <row r="367" spans="2:21" x14ac:dyDescent="0.2">
      <c r="B367" s="221"/>
      <c r="C367" s="221"/>
      <c r="D367" s="221"/>
      <c r="E367" s="221"/>
      <c r="F367" s="221"/>
      <c r="G367" s="221"/>
      <c r="H367" s="221"/>
      <c r="I367" s="221"/>
      <c r="J367" s="221"/>
      <c r="K367" s="221"/>
      <c r="L367" s="221"/>
      <c r="M367" s="221"/>
      <c r="N367" s="221"/>
      <c r="O367" s="221"/>
      <c r="P367" s="221"/>
      <c r="Q367" s="221"/>
      <c r="R367" s="221"/>
      <c r="S367" s="221"/>
      <c r="T367" s="221"/>
      <c r="U367" s="221"/>
    </row>
    <row r="368" spans="2:21" x14ac:dyDescent="0.2">
      <c r="B368" s="221"/>
      <c r="C368" s="221"/>
      <c r="D368" s="221"/>
      <c r="E368" s="221"/>
      <c r="F368" s="221"/>
      <c r="G368" s="221"/>
      <c r="H368" s="221"/>
      <c r="I368" s="221"/>
      <c r="J368" s="221"/>
      <c r="K368" s="221"/>
      <c r="L368" s="221"/>
      <c r="M368" s="221"/>
      <c r="N368" s="221"/>
      <c r="O368" s="221"/>
      <c r="P368" s="221"/>
      <c r="Q368" s="221"/>
      <c r="R368" s="221"/>
      <c r="S368" s="221"/>
      <c r="T368" s="221"/>
      <c r="U368" s="221"/>
    </row>
    <row r="369" spans="2:21" x14ac:dyDescent="0.2">
      <c r="B369" s="221"/>
      <c r="C369" s="221"/>
      <c r="D369" s="221"/>
      <c r="E369" s="221"/>
      <c r="F369" s="221"/>
      <c r="G369" s="221"/>
      <c r="H369" s="221"/>
      <c r="I369" s="221"/>
      <c r="J369" s="221"/>
      <c r="K369" s="221"/>
      <c r="L369" s="221"/>
      <c r="M369" s="221"/>
      <c r="N369" s="221"/>
      <c r="O369" s="221"/>
      <c r="P369" s="221"/>
      <c r="Q369" s="221"/>
      <c r="R369" s="221"/>
      <c r="S369" s="221"/>
      <c r="T369" s="221"/>
      <c r="U369" s="221"/>
    </row>
    <row r="370" spans="2:21" x14ac:dyDescent="0.2">
      <c r="B370" s="221"/>
      <c r="C370" s="221"/>
      <c r="D370" s="221"/>
      <c r="E370" s="221"/>
      <c r="F370" s="221"/>
      <c r="G370" s="221"/>
      <c r="H370" s="221"/>
      <c r="I370" s="221"/>
      <c r="J370" s="221"/>
      <c r="K370" s="221"/>
      <c r="L370" s="221"/>
      <c r="M370" s="221"/>
      <c r="N370" s="221"/>
      <c r="O370" s="221"/>
      <c r="P370" s="221"/>
      <c r="Q370" s="221"/>
      <c r="R370" s="221"/>
      <c r="S370" s="221"/>
      <c r="T370" s="221"/>
      <c r="U370" s="221"/>
    </row>
    <row r="371" spans="2:21" x14ac:dyDescent="0.2">
      <c r="B371" s="221"/>
      <c r="C371" s="221"/>
      <c r="D371" s="221"/>
      <c r="E371" s="221"/>
      <c r="F371" s="221"/>
      <c r="G371" s="221"/>
      <c r="H371" s="221"/>
      <c r="I371" s="221"/>
      <c r="J371" s="221"/>
      <c r="K371" s="221"/>
      <c r="L371" s="221"/>
      <c r="M371" s="221"/>
      <c r="N371" s="221"/>
      <c r="O371" s="221"/>
      <c r="P371" s="221"/>
      <c r="Q371" s="221"/>
      <c r="R371" s="221"/>
      <c r="S371" s="221"/>
      <c r="T371" s="221"/>
      <c r="U371" s="221"/>
    </row>
    <row r="372" spans="2:21" x14ac:dyDescent="0.2">
      <c r="B372" s="221"/>
      <c r="C372" s="221"/>
      <c r="D372" s="221"/>
      <c r="E372" s="221"/>
      <c r="F372" s="221"/>
      <c r="G372" s="221"/>
      <c r="H372" s="221"/>
      <c r="I372" s="221"/>
      <c r="J372" s="221"/>
      <c r="K372" s="221"/>
      <c r="L372" s="221"/>
      <c r="M372" s="221"/>
      <c r="N372" s="221"/>
      <c r="O372" s="221"/>
      <c r="P372" s="221"/>
      <c r="Q372" s="221"/>
      <c r="R372" s="221"/>
      <c r="S372" s="221"/>
      <c r="T372" s="221"/>
      <c r="U372" s="221"/>
    </row>
    <row r="373" spans="2:21" x14ac:dyDescent="0.2">
      <c r="B373" s="221"/>
      <c r="C373" s="221"/>
      <c r="D373" s="221"/>
      <c r="E373" s="221"/>
      <c r="F373" s="221"/>
      <c r="G373" s="221"/>
      <c r="H373" s="221"/>
      <c r="I373" s="221"/>
      <c r="J373" s="221"/>
      <c r="K373" s="221"/>
      <c r="L373" s="221"/>
      <c r="M373" s="221"/>
      <c r="N373" s="221"/>
      <c r="O373" s="221"/>
      <c r="P373" s="221"/>
      <c r="Q373" s="221"/>
      <c r="R373" s="221"/>
      <c r="S373" s="221"/>
      <c r="T373" s="221"/>
      <c r="U373" s="221"/>
    </row>
    <row r="374" spans="2:21" x14ac:dyDescent="0.2">
      <c r="B374" s="221"/>
      <c r="C374" s="221"/>
      <c r="D374" s="221"/>
      <c r="E374" s="221"/>
      <c r="F374" s="221"/>
      <c r="G374" s="221"/>
      <c r="H374" s="221"/>
      <c r="I374" s="221"/>
      <c r="J374" s="221"/>
      <c r="K374" s="221"/>
      <c r="L374" s="221"/>
      <c r="M374" s="221"/>
      <c r="N374" s="221"/>
      <c r="O374" s="221"/>
      <c r="P374" s="221"/>
      <c r="Q374" s="221"/>
      <c r="R374" s="221"/>
      <c r="S374" s="221"/>
      <c r="T374" s="221"/>
      <c r="U374" s="221"/>
    </row>
    <row r="375" spans="2:21" x14ac:dyDescent="0.2">
      <c r="B375" s="221"/>
      <c r="C375" s="221"/>
      <c r="D375" s="221"/>
      <c r="E375" s="221"/>
      <c r="F375" s="221"/>
      <c r="G375" s="221"/>
      <c r="H375" s="221"/>
      <c r="I375" s="221"/>
      <c r="J375" s="221"/>
      <c r="K375" s="221"/>
      <c r="L375" s="221"/>
      <c r="M375" s="221"/>
      <c r="N375" s="221"/>
      <c r="O375" s="221"/>
      <c r="P375" s="221"/>
      <c r="Q375" s="221"/>
      <c r="R375" s="221"/>
      <c r="S375" s="221"/>
      <c r="T375" s="221"/>
      <c r="U375" s="221"/>
    </row>
    <row r="376" spans="2:21" x14ac:dyDescent="0.2">
      <c r="B376" s="221"/>
      <c r="C376" s="221"/>
      <c r="D376" s="221"/>
      <c r="E376" s="221"/>
      <c r="F376" s="221"/>
      <c r="G376" s="221"/>
      <c r="H376" s="221"/>
      <c r="I376" s="221"/>
      <c r="J376" s="221"/>
      <c r="K376" s="221"/>
      <c r="L376" s="221"/>
      <c r="M376" s="221"/>
      <c r="N376" s="221"/>
      <c r="O376" s="221"/>
      <c r="P376" s="221"/>
      <c r="Q376" s="221"/>
      <c r="R376" s="221"/>
      <c r="S376" s="221"/>
      <c r="T376" s="221"/>
      <c r="U376" s="221"/>
    </row>
    <row r="377" spans="2:21" x14ac:dyDescent="0.2">
      <c r="B377" s="221"/>
      <c r="C377" s="221"/>
      <c r="D377" s="221"/>
      <c r="E377" s="221"/>
      <c r="F377" s="221"/>
      <c r="G377" s="221"/>
      <c r="H377" s="221"/>
      <c r="I377" s="221"/>
      <c r="J377" s="221"/>
      <c r="K377" s="221"/>
      <c r="L377" s="221"/>
      <c r="M377" s="221"/>
      <c r="N377" s="221"/>
      <c r="O377" s="221"/>
      <c r="P377" s="221"/>
      <c r="Q377" s="221"/>
      <c r="R377" s="221"/>
      <c r="S377" s="221"/>
      <c r="T377" s="221"/>
      <c r="U377" s="221"/>
    </row>
    <row r="378" spans="2:21" x14ac:dyDescent="0.2">
      <c r="B378" s="221"/>
      <c r="C378" s="221"/>
      <c r="D378" s="221"/>
      <c r="E378" s="221"/>
      <c r="F378" s="221"/>
      <c r="G378" s="221"/>
      <c r="H378" s="221"/>
      <c r="I378" s="221"/>
      <c r="J378" s="221"/>
      <c r="K378" s="221"/>
      <c r="L378" s="221"/>
      <c r="M378" s="221"/>
      <c r="N378" s="221"/>
      <c r="O378" s="221"/>
      <c r="P378" s="221"/>
      <c r="Q378" s="221"/>
      <c r="R378" s="221"/>
      <c r="S378" s="221"/>
      <c r="T378" s="221"/>
      <c r="U378" s="221"/>
    </row>
    <row r="379" spans="2:21" x14ac:dyDescent="0.2">
      <c r="B379" s="221"/>
      <c r="C379" s="221"/>
      <c r="D379" s="221"/>
      <c r="E379" s="221"/>
      <c r="F379" s="221"/>
      <c r="G379" s="221"/>
      <c r="H379" s="221"/>
      <c r="I379" s="221"/>
      <c r="J379" s="221"/>
      <c r="K379" s="221"/>
      <c r="L379" s="221"/>
      <c r="M379" s="221"/>
      <c r="N379" s="221"/>
      <c r="O379" s="221"/>
      <c r="P379" s="221"/>
      <c r="Q379" s="221"/>
      <c r="R379" s="221"/>
      <c r="S379" s="221"/>
      <c r="T379" s="221"/>
      <c r="U379" s="221"/>
    </row>
    <row r="380" spans="2:21" x14ac:dyDescent="0.2">
      <c r="B380" s="221"/>
      <c r="C380" s="221"/>
      <c r="D380" s="221"/>
      <c r="E380" s="221"/>
      <c r="F380" s="221"/>
      <c r="G380" s="221"/>
      <c r="H380" s="221"/>
      <c r="I380" s="221"/>
      <c r="J380" s="221"/>
      <c r="K380" s="221"/>
      <c r="L380" s="221"/>
      <c r="M380" s="221"/>
      <c r="N380" s="221"/>
      <c r="O380" s="221"/>
      <c r="P380" s="221"/>
      <c r="Q380" s="221"/>
      <c r="R380" s="221"/>
      <c r="S380" s="221"/>
      <c r="T380" s="221"/>
      <c r="U380" s="221"/>
    </row>
    <row r="381" spans="2:21" x14ac:dyDescent="0.2">
      <c r="B381" s="221"/>
      <c r="C381" s="221"/>
      <c r="D381" s="221"/>
      <c r="E381" s="221"/>
      <c r="F381" s="221"/>
      <c r="G381" s="221"/>
      <c r="H381" s="221"/>
      <c r="I381" s="221"/>
      <c r="J381" s="221"/>
      <c r="K381" s="221"/>
      <c r="L381" s="221"/>
      <c r="M381" s="221"/>
      <c r="N381" s="221"/>
      <c r="O381" s="221"/>
      <c r="P381" s="221"/>
      <c r="Q381" s="221"/>
      <c r="R381" s="221"/>
      <c r="S381" s="221"/>
      <c r="T381" s="221"/>
      <c r="U381" s="221"/>
    </row>
    <row r="382" spans="2:21" x14ac:dyDescent="0.2">
      <c r="B382" s="221"/>
      <c r="C382" s="221"/>
      <c r="D382" s="221"/>
      <c r="E382" s="221"/>
      <c r="F382" s="221"/>
      <c r="G382" s="221"/>
      <c r="H382" s="221"/>
      <c r="I382" s="221"/>
      <c r="J382" s="221"/>
      <c r="K382" s="221"/>
      <c r="L382" s="221"/>
      <c r="M382" s="221"/>
      <c r="N382" s="221"/>
      <c r="O382" s="221"/>
      <c r="P382" s="221"/>
      <c r="Q382" s="221"/>
      <c r="R382" s="221"/>
      <c r="S382" s="221"/>
      <c r="T382" s="221"/>
      <c r="U382" s="221"/>
    </row>
    <row r="383" spans="2:21" x14ac:dyDescent="0.2">
      <c r="B383" s="221"/>
      <c r="C383" s="221"/>
      <c r="D383" s="221"/>
      <c r="E383" s="221"/>
      <c r="F383" s="221"/>
      <c r="G383" s="221"/>
      <c r="H383" s="221"/>
      <c r="I383" s="221"/>
      <c r="J383" s="221"/>
      <c r="K383" s="221"/>
      <c r="L383" s="221"/>
      <c r="M383" s="221"/>
      <c r="N383" s="221"/>
      <c r="O383" s="221"/>
      <c r="P383" s="221"/>
      <c r="Q383" s="221"/>
      <c r="R383" s="221"/>
      <c r="S383" s="221"/>
      <c r="T383" s="221"/>
      <c r="U383" s="221"/>
    </row>
    <row r="384" spans="2:21" x14ac:dyDescent="0.2">
      <c r="B384" s="221"/>
      <c r="C384" s="221"/>
      <c r="D384" s="221"/>
      <c r="E384" s="221"/>
      <c r="F384" s="221"/>
      <c r="G384" s="221"/>
      <c r="H384" s="221"/>
      <c r="I384" s="221"/>
      <c r="J384" s="221"/>
      <c r="K384" s="221"/>
      <c r="L384" s="221"/>
      <c r="M384" s="221"/>
      <c r="N384" s="221"/>
      <c r="O384" s="221"/>
      <c r="P384" s="221"/>
      <c r="Q384" s="221"/>
      <c r="R384" s="221"/>
      <c r="S384" s="221"/>
      <c r="T384" s="221"/>
      <c r="U384" s="221"/>
    </row>
    <row r="385" spans="2:21" x14ac:dyDescent="0.2">
      <c r="B385" s="221"/>
      <c r="C385" s="221"/>
      <c r="D385" s="221"/>
      <c r="E385" s="221"/>
      <c r="F385" s="221"/>
      <c r="G385" s="221"/>
      <c r="H385" s="221"/>
      <c r="I385" s="221"/>
      <c r="J385" s="221"/>
      <c r="K385" s="221"/>
      <c r="L385" s="221"/>
      <c r="M385" s="221"/>
      <c r="N385" s="221"/>
      <c r="O385" s="221"/>
      <c r="P385" s="221"/>
      <c r="Q385" s="221"/>
      <c r="R385" s="221"/>
      <c r="S385" s="221"/>
      <c r="T385" s="221"/>
      <c r="U385" s="221"/>
    </row>
    <row r="386" spans="2:21" x14ac:dyDescent="0.2">
      <c r="B386" s="221"/>
      <c r="C386" s="221"/>
      <c r="D386" s="221"/>
      <c r="E386" s="221"/>
      <c r="F386" s="221"/>
      <c r="G386" s="221"/>
      <c r="H386" s="221"/>
      <c r="I386" s="221"/>
      <c r="J386" s="221"/>
      <c r="K386" s="221"/>
      <c r="L386" s="221"/>
      <c r="M386" s="221"/>
      <c r="N386" s="221"/>
      <c r="O386" s="221"/>
      <c r="P386" s="221"/>
      <c r="Q386" s="221"/>
      <c r="R386" s="221"/>
      <c r="S386" s="221"/>
      <c r="T386" s="221"/>
      <c r="U386" s="221"/>
    </row>
    <row r="387" spans="2:21" x14ac:dyDescent="0.2">
      <c r="B387" s="221"/>
      <c r="C387" s="221"/>
      <c r="D387" s="221"/>
      <c r="E387" s="221"/>
      <c r="F387" s="221"/>
      <c r="G387" s="221"/>
      <c r="H387" s="221"/>
      <c r="I387" s="221"/>
      <c r="J387" s="221"/>
      <c r="K387" s="221"/>
      <c r="L387" s="221"/>
      <c r="M387" s="221"/>
      <c r="N387" s="221"/>
      <c r="O387" s="221"/>
      <c r="P387" s="221"/>
      <c r="Q387" s="221"/>
      <c r="R387" s="221"/>
      <c r="S387" s="221"/>
      <c r="T387" s="221"/>
      <c r="U387" s="221"/>
    </row>
    <row r="388" spans="2:21" x14ac:dyDescent="0.2">
      <c r="B388" s="221"/>
      <c r="C388" s="221"/>
      <c r="D388" s="221"/>
      <c r="E388" s="221"/>
      <c r="F388" s="221"/>
      <c r="G388" s="221"/>
      <c r="H388" s="221"/>
      <c r="I388" s="221"/>
      <c r="J388" s="221"/>
      <c r="K388" s="221"/>
      <c r="L388" s="221"/>
      <c r="M388" s="221"/>
      <c r="N388" s="221"/>
      <c r="O388" s="221"/>
      <c r="P388" s="221"/>
      <c r="Q388" s="221"/>
      <c r="R388" s="221"/>
      <c r="S388" s="221"/>
      <c r="T388" s="221"/>
      <c r="U388" s="221"/>
    </row>
    <row r="389" spans="2:21" x14ac:dyDescent="0.2">
      <c r="B389" s="221"/>
      <c r="C389" s="221"/>
      <c r="D389" s="221"/>
      <c r="E389" s="221"/>
      <c r="F389" s="221"/>
      <c r="G389" s="221"/>
      <c r="H389" s="221"/>
      <c r="I389" s="221"/>
      <c r="J389" s="221"/>
      <c r="K389" s="221"/>
      <c r="L389" s="221"/>
      <c r="M389" s="221"/>
      <c r="N389" s="221"/>
      <c r="O389" s="221"/>
      <c r="P389" s="221"/>
      <c r="Q389" s="221"/>
      <c r="R389" s="221"/>
      <c r="S389" s="221"/>
      <c r="T389" s="221"/>
      <c r="U389" s="221"/>
    </row>
    <row r="390" spans="2:21" x14ac:dyDescent="0.2">
      <c r="B390" s="221"/>
      <c r="C390" s="221"/>
      <c r="D390" s="221"/>
      <c r="E390" s="221"/>
      <c r="F390" s="221"/>
      <c r="G390" s="221"/>
      <c r="H390" s="221"/>
      <c r="I390" s="221"/>
      <c r="J390" s="221"/>
      <c r="K390" s="221"/>
      <c r="L390" s="221"/>
      <c r="M390" s="221"/>
      <c r="N390" s="221"/>
      <c r="O390" s="221"/>
      <c r="P390" s="221"/>
      <c r="Q390" s="221"/>
      <c r="R390" s="221"/>
      <c r="S390" s="221"/>
      <c r="T390" s="221"/>
      <c r="U390" s="221"/>
    </row>
    <row r="391" spans="2:21" x14ac:dyDescent="0.2">
      <c r="B391" s="221"/>
      <c r="C391" s="221"/>
      <c r="D391" s="221"/>
      <c r="E391" s="221"/>
      <c r="F391" s="221"/>
      <c r="G391" s="221"/>
      <c r="H391" s="221"/>
      <c r="I391" s="221"/>
      <c r="J391" s="221"/>
      <c r="K391" s="221"/>
      <c r="L391" s="221"/>
      <c r="M391" s="221"/>
      <c r="N391" s="221"/>
      <c r="O391" s="221"/>
      <c r="P391" s="221"/>
      <c r="Q391" s="221"/>
      <c r="R391" s="221"/>
      <c r="S391" s="221"/>
      <c r="T391" s="221"/>
      <c r="U391" s="221"/>
    </row>
    <row r="392" spans="2:21" x14ac:dyDescent="0.2">
      <c r="B392" s="221"/>
      <c r="C392" s="221"/>
      <c r="D392" s="221"/>
      <c r="E392" s="221"/>
      <c r="F392" s="221"/>
      <c r="G392" s="221"/>
      <c r="H392" s="221"/>
      <c r="I392" s="221"/>
      <c r="J392" s="221"/>
      <c r="K392" s="221"/>
      <c r="L392" s="221"/>
      <c r="M392" s="221"/>
      <c r="N392" s="221"/>
      <c r="O392" s="221"/>
      <c r="P392" s="221"/>
      <c r="Q392" s="221"/>
      <c r="R392" s="221"/>
      <c r="S392" s="221"/>
      <c r="T392" s="221"/>
      <c r="U392" s="221"/>
    </row>
    <row r="393" spans="2:21" x14ac:dyDescent="0.2">
      <c r="B393" s="221"/>
      <c r="C393" s="221"/>
      <c r="D393" s="221"/>
      <c r="E393" s="221"/>
      <c r="F393" s="221"/>
      <c r="G393" s="221"/>
      <c r="H393" s="221"/>
      <c r="I393" s="221"/>
      <c r="J393" s="221"/>
      <c r="K393" s="221"/>
      <c r="L393" s="221"/>
      <c r="M393" s="221"/>
      <c r="N393" s="221"/>
      <c r="O393" s="221"/>
      <c r="P393" s="221"/>
      <c r="Q393" s="221"/>
      <c r="R393" s="221"/>
      <c r="S393" s="221"/>
      <c r="T393" s="221"/>
      <c r="U393" s="221"/>
    </row>
    <row r="394" spans="2:21" x14ac:dyDescent="0.2">
      <c r="B394" s="221"/>
      <c r="C394" s="221"/>
      <c r="D394" s="221"/>
      <c r="E394" s="221"/>
      <c r="F394" s="221"/>
      <c r="G394" s="221"/>
      <c r="H394" s="221"/>
      <c r="I394" s="221"/>
      <c r="J394" s="221"/>
      <c r="K394" s="221"/>
      <c r="L394" s="221"/>
      <c r="M394" s="221"/>
      <c r="N394" s="221"/>
      <c r="O394" s="221"/>
      <c r="P394" s="221"/>
      <c r="Q394" s="221"/>
      <c r="R394" s="221"/>
      <c r="S394" s="221"/>
      <c r="T394" s="221"/>
      <c r="U394" s="221"/>
    </row>
    <row r="395" spans="2:21" x14ac:dyDescent="0.2">
      <c r="B395" s="221"/>
      <c r="C395" s="221"/>
      <c r="D395" s="221"/>
      <c r="E395" s="221"/>
      <c r="F395" s="221"/>
      <c r="G395" s="221"/>
      <c r="H395" s="221"/>
      <c r="I395" s="221"/>
      <c r="J395" s="221"/>
      <c r="K395" s="221"/>
      <c r="L395" s="221"/>
      <c r="M395" s="221"/>
      <c r="N395" s="221"/>
      <c r="O395" s="221"/>
      <c r="P395" s="221"/>
      <c r="Q395" s="221"/>
      <c r="R395" s="221"/>
      <c r="S395" s="221"/>
      <c r="T395" s="221"/>
      <c r="U395" s="221"/>
    </row>
    <row r="396" spans="2:21" x14ac:dyDescent="0.2">
      <c r="B396" s="221"/>
      <c r="C396" s="221"/>
      <c r="D396" s="221"/>
      <c r="E396" s="221"/>
      <c r="F396" s="221"/>
      <c r="G396" s="221"/>
      <c r="H396" s="221"/>
      <c r="I396" s="221"/>
      <c r="J396" s="221"/>
      <c r="K396" s="221"/>
      <c r="L396" s="221"/>
      <c r="M396" s="221"/>
      <c r="N396" s="221"/>
      <c r="O396" s="221"/>
      <c r="P396" s="221"/>
      <c r="Q396" s="221"/>
      <c r="R396" s="221"/>
      <c r="S396" s="221"/>
      <c r="T396" s="221"/>
      <c r="U396" s="221"/>
    </row>
    <row r="397" spans="2:21" x14ac:dyDescent="0.2">
      <c r="B397" s="221"/>
      <c r="C397" s="221"/>
      <c r="D397" s="221"/>
      <c r="E397" s="221"/>
      <c r="F397" s="221"/>
      <c r="G397" s="221"/>
      <c r="H397" s="221"/>
      <c r="I397" s="221"/>
      <c r="J397" s="221"/>
      <c r="K397" s="221"/>
      <c r="L397" s="221"/>
      <c r="M397" s="221"/>
      <c r="N397" s="221"/>
      <c r="O397" s="221"/>
      <c r="P397" s="221"/>
      <c r="Q397" s="221"/>
      <c r="R397" s="221"/>
      <c r="S397" s="221"/>
      <c r="T397" s="221"/>
      <c r="U397" s="221"/>
    </row>
    <row r="398" spans="2:21" x14ac:dyDescent="0.2">
      <c r="B398" s="221"/>
      <c r="C398" s="221"/>
      <c r="D398" s="221"/>
      <c r="E398" s="221"/>
      <c r="F398" s="221"/>
      <c r="G398" s="221"/>
      <c r="H398" s="221"/>
      <c r="I398" s="221"/>
      <c r="J398" s="221"/>
      <c r="K398" s="221"/>
      <c r="L398" s="221"/>
      <c r="M398" s="221"/>
      <c r="N398" s="221"/>
      <c r="O398" s="221"/>
      <c r="P398" s="221"/>
      <c r="Q398" s="221"/>
      <c r="R398" s="221"/>
      <c r="S398" s="221"/>
      <c r="T398" s="221"/>
      <c r="U398" s="221"/>
    </row>
    <row r="399" spans="2:21" x14ac:dyDescent="0.2">
      <c r="B399" s="221"/>
      <c r="C399" s="221"/>
      <c r="D399" s="221"/>
      <c r="E399" s="221"/>
      <c r="F399" s="221"/>
      <c r="G399" s="221"/>
      <c r="H399" s="221"/>
      <c r="I399" s="221"/>
      <c r="J399" s="221"/>
      <c r="K399" s="221"/>
      <c r="L399" s="221"/>
      <c r="M399" s="221"/>
      <c r="N399" s="221"/>
      <c r="O399" s="221"/>
      <c r="P399" s="221"/>
      <c r="Q399" s="221"/>
      <c r="R399" s="221"/>
      <c r="S399" s="221"/>
      <c r="T399" s="221"/>
      <c r="U399" s="221"/>
    </row>
    <row r="400" spans="2:21" x14ac:dyDescent="0.2">
      <c r="B400" s="221"/>
      <c r="C400" s="221"/>
      <c r="D400" s="221"/>
      <c r="E400" s="221"/>
      <c r="F400" s="221"/>
      <c r="G400" s="221"/>
      <c r="H400" s="221"/>
      <c r="I400" s="221"/>
      <c r="J400" s="221"/>
      <c r="K400" s="221"/>
      <c r="L400" s="221"/>
      <c r="M400" s="221"/>
      <c r="N400" s="221"/>
      <c r="O400" s="221"/>
      <c r="P400" s="221"/>
      <c r="Q400" s="221"/>
      <c r="R400" s="221"/>
      <c r="S400" s="221"/>
      <c r="T400" s="221"/>
      <c r="U400" s="221"/>
    </row>
    <row r="401" spans="2:21" x14ac:dyDescent="0.2">
      <c r="B401" s="221"/>
      <c r="C401" s="221"/>
      <c r="D401" s="221"/>
      <c r="E401" s="221"/>
      <c r="F401" s="221"/>
      <c r="G401" s="221"/>
      <c r="H401" s="221"/>
      <c r="I401" s="221"/>
      <c r="J401" s="221"/>
      <c r="K401" s="221"/>
      <c r="L401" s="221"/>
      <c r="M401" s="221"/>
      <c r="N401" s="221"/>
      <c r="O401" s="221"/>
      <c r="P401" s="221"/>
      <c r="Q401" s="221"/>
      <c r="R401" s="221"/>
      <c r="S401" s="221"/>
      <c r="T401" s="221"/>
      <c r="U401" s="221"/>
    </row>
    <row r="402" spans="2:21" x14ac:dyDescent="0.2">
      <c r="B402" s="221"/>
      <c r="C402" s="221"/>
      <c r="D402" s="221"/>
      <c r="E402" s="221"/>
      <c r="F402" s="221"/>
      <c r="G402" s="221"/>
      <c r="H402" s="221"/>
      <c r="I402" s="221"/>
      <c r="J402" s="221"/>
      <c r="K402" s="221"/>
      <c r="L402" s="221"/>
      <c r="M402" s="221"/>
      <c r="N402" s="221"/>
      <c r="O402" s="221"/>
      <c r="P402" s="221"/>
      <c r="Q402" s="221"/>
      <c r="R402" s="221"/>
      <c r="S402" s="221"/>
      <c r="T402" s="221"/>
      <c r="U402" s="221"/>
    </row>
    <row r="403" spans="2:21" x14ac:dyDescent="0.2">
      <c r="B403" s="221"/>
      <c r="C403" s="221"/>
      <c r="D403" s="221"/>
      <c r="E403" s="221"/>
      <c r="F403" s="221"/>
      <c r="G403" s="221"/>
      <c r="H403" s="221"/>
      <c r="I403" s="221"/>
      <c r="J403" s="221"/>
      <c r="K403" s="221"/>
      <c r="L403" s="221"/>
      <c r="M403" s="221"/>
      <c r="N403" s="221"/>
      <c r="O403" s="221"/>
      <c r="P403" s="221"/>
      <c r="Q403" s="221"/>
      <c r="R403" s="221"/>
      <c r="S403" s="221"/>
      <c r="T403" s="221"/>
      <c r="U403" s="221"/>
    </row>
    <row r="404" spans="2:21" x14ac:dyDescent="0.2">
      <c r="B404" s="221"/>
      <c r="C404" s="221"/>
      <c r="D404" s="221"/>
      <c r="E404" s="221"/>
      <c r="F404" s="221"/>
      <c r="G404" s="221"/>
      <c r="H404" s="221"/>
      <c r="I404" s="221"/>
      <c r="J404" s="221"/>
      <c r="K404" s="221"/>
      <c r="L404" s="221"/>
      <c r="M404" s="221"/>
      <c r="N404" s="221"/>
      <c r="O404" s="221"/>
      <c r="P404" s="221"/>
      <c r="Q404" s="221"/>
      <c r="R404" s="221"/>
      <c r="S404" s="221"/>
      <c r="T404" s="221"/>
      <c r="U404" s="221"/>
    </row>
    <row r="405" spans="2:21" x14ac:dyDescent="0.2">
      <c r="B405" s="221"/>
      <c r="C405" s="221"/>
      <c r="D405" s="221"/>
      <c r="E405" s="221"/>
      <c r="F405" s="221"/>
      <c r="G405" s="221"/>
      <c r="H405" s="221"/>
      <c r="I405" s="221"/>
      <c r="J405" s="221"/>
      <c r="K405" s="221"/>
      <c r="L405" s="221"/>
      <c r="M405" s="221"/>
      <c r="N405" s="221"/>
      <c r="O405" s="221"/>
      <c r="P405" s="221"/>
      <c r="Q405" s="221"/>
      <c r="R405" s="221"/>
      <c r="S405" s="221"/>
      <c r="T405" s="221"/>
      <c r="U405" s="221"/>
    </row>
    <row r="406" spans="2:21" x14ac:dyDescent="0.2">
      <c r="B406" s="221"/>
      <c r="C406" s="221"/>
      <c r="D406" s="221"/>
      <c r="E406" s="221"/>
      <c r="F406" s="221"/>
      <c r="G406" s="221"/>
      <c r="H406" s="221"/>
      <c r="I406" s="221"/>
      <c r="J406" s="221"/>
      <c r="K406" s="221"/>
      <c r="L406" s="221"/>
      <c r="M406" s="221"/>
      <c r="N406" s="221"/>
      <c r="O406" s="221"/>
      <c r="P406" s="221"/>
      <c r="Q406" s="221"/>
      <c r="R406" s="221"/>
      <c r="S406" s="221"/>
      <c r="T406" s="221"/>
      <c r="U406" s="221"/>
    </row>
    <row r="407" spans="2:21" x14ac:dyDescent="0.2">
      <c r="B407" s="221"/>
      <c r="C407" s="221"/>
      <c r="D407" s="221"/>
      <c r="E407" s="221"/>
      <c r="F407" s="221"/>
      <c r="G407" s="221"/>
      <c r="H407" s="221"/>
      <c r="I407" s="221"/>
      <c r="J407" s="221"/>
      <c r="K407" s="221"/>
      <c r="L407" s="221"/>
      <c r="M407" s="221"/>
      <c r="N407" s="221"/>
      <c r="O407" s="221"/>
      <c r="P407" s="221"/>
      <c r="Q407" s="221"/>
      <c r="R407" s="221"/>
      <c r="S407" s="221"/>
      <c r="T407" s="221"/>
      <c r="U407" s="221"/>
    </row>
    <row r="408" spans="2:21" x14ac:dyDescent="0.2">
      <c r="B408" s="221"/>
      <c r="C408" s="221"/>
      <c r="D408" s="221"/>
      <c r="E408" s="221"/>
      <c r="F408" s="221"/>
      <c r="G408" s="221"/>
      <c r="H408" s="221"/>
      <c r="I408" s="221"/>
      <c r="J408" s="221"/>
      <c r="K408" s="221"/>
      <c r="L408" s="221"/>
      <c r="M408" s="221"/>
      <c r="N408" s="221"/>
      <c r="O408" s="221"/>
      <c r="P408" s="221"/>
      <c r="Q408" s="221"/>
      <c r="R408" s="221"/>
      <c r="S408" s="221"/>
      <c r="T408" s="221"/>
      <c r="U408" s="221"/>
    </row>
    <row r="409" spans="2:21" x14ac:dyDescent="0.2">
      <c r="B409" s="221"/>
      <c r="C409" s="221"/>
      <c r="D409" s="221"/>
      <c r="E409" s="221"/>
      <c r="F409" s="221"/>
      <c r="G409" s="221"/>
      <c r="H409" s="221"/>
      <c r="I409" s="221"/>
      <c r="J409" s="221"/>
      <c r="K409" s="221"/>
      <c r="L409" s="221"/>
      <c r="M409" s="221"/>
      <c r="N409" s="221"/>
      <c r="O409" s="221"/>
      <c r="P409" s="221"/>
      <c r="Q409" s="221"/>
      <c r="R409" s="221"/>
      <c r="S409" s="221"/>
      <c r="T409" s="221"/>
      <c r="U409" s="221"/>
    </row>
    <row r="410" spans="2:21" x14ac:dyDescent="0.2">
      <c r="B410" s="221"/>
      <c r="C410" s="221"/>
      <c r="D410" s="221"/>
      <c r="E410" s="221"/>
      <c r="F410" s="221"/>
      <c r="G410" s="221"/>
      <c r="H410" s="221"/>
      <c r="I410" s="221"/>
      <c r="J410" s="221"/>
      <c r="K410" s="221"/>
      <c r="L410" s="221"/>
      <c r="M410" s="221"/>
      <c r="N410" s="221"/>
      <c r="O410" s="221"/>
      <c r="P410" s="221"/>
      <c r="Q410" s="221"/>
      <c r="R410" s="221"/>
      <c r="S410" s="221"/>
      <c r="T410" s="221"/>
      <c r="U410" s="221"/>
    </row>
    <row r="411" spans="2:21" x14ac:dyDescent="0.2">
      <c r="B411" s="221"/>
      <c r="C411" s="221"/>
      <c r="D411" s="221"/>
      <c r="E411" s="221"/>
      <c r="F411" s="221"/>
      <c r="G411" s="221"/>
      <c r="H411" s="221"/>
      <c r="I411" s="221"/>
      <c r="J411" s="221"/>
      <c r="K411" s="221"/>
      <c r="L411" s="221"/>
      <c r="M411" s="221"/>
      <c r="N411" s="221"/>
      <c r="O411" s="221"/>
      <c r="P411" s="221"/>
      <c r="Q411" s="221"/>
      <c r="R411" s="221"/>
      <c r="S411" s="221"/>
      <c r="T411" s="221"/>
      <c r="U411" s="221"/>
    </row>
    <row r="412" spans="2:21" x14ac:dyDescent="0.2">
      <c r="B412" s="221"/>
      <c r="C412" s="221"/>
      <c r="D412" s="221"/>
      <c r="E412" s="221"/>
      <c r="F412" s="221"/>
      <c r="G412" s="221"/>
      <c r="H412" s="221"/>
      <c r="I412" s="221"/>
      <c r="J412" s="221"/>
      <c r="K412" s="221"/>
      <c r="L412" s="221"/>
      <c r="M412" s="221"/>
      <c r="N412" s="221"/>
      <c r="O412" s="221"/>
      <c r="P412" s="221"/>
      <c r="Q412" s="221"/>
      <c r="R412" s="221"/>
      <c r="S412" s="221"/>
      <c r="T412" s="221"/>
      <c r="U412" s="221"/>
    </row>
    <row r="413" spans="2:21" x14ac:dyDescent="0.2">
      <c r="B413" s="221"/>
      <c r="C413" s="221"/>
      <c r="D413" s="221"/>
      <c r="E413" s="221"/>
      <c r="F413" s="221"/>
      <c r="G413" s="221"/>
      <c r="H413" s="221"/>
      <c r="I413" s="221"/>
      <c r="J413" s="221"/>
      <c r="K413" s="221"/>
      <c r="L413" s="221"/>
      <c r="M413" s="221"/>
      <c r="N413" s="221"/>
      <c r="O413" s="221"/>
      <c r="P413" s="221"/>
      <c r="Q413" s="221"/>
      <c r="R413" s="221"/>
      <c r="S413" s="221"/>
      <c r="T413" s="221"/>
      <c r="U413" s="221"/>
    </row>
    <row r="414" spans="2:21" x14ac:dyDescent="0.2">
      <c r="B414" s="221"/>
      <c r="C414" s="221"/>
      <c r="D414" s="221"/>
      <c r="E414" s="221"/>
      <c r="F414" s="221"/>
      <c r="G414" s="221"/>
      <c r="H414" s="221"/>
      <c r="I414" s="221"/>
      <c r="J414" s="221"/>
      <c r="K414" s="221"/>
      <c r="L414" s="221"/>
      <c r="M414" s="221"/>
      <c r="N414" s="221"/>
      <c r="O414" s="221"/>
      <c r="P414" s="221"/>
      <c r="Q414" s="221"/>
      <c r="R414" s="221"/>
      <c r="S414" s="221"/>
      <c r="T414" s="221"/>
      <c r="U414" s="221"/>
    </row>
    <row r="415" spans="2:21" x14ac:dyDescent="0.2">
      <c r="B415" s="221"/>
      <c r="C415" s="221"/>
      <c r="D415" s="221"/>
      <c r="E415" s="221"/>
      <c r="F415" s="221"/>
      <c r="G415" s="221"/>
      <c r="H415" s="221"/>
      <c r="I415" s="221"/>
      <c r="J415" s="221"/>
      <c r="K415" s="221"/>
      <c r="L415" s="221"/>
      <c r="M415" s="221"/>
      <c r="N415" s="221"/>
      <c r="O415" s="221"/>
      <c r="P415" s="221"/>
      <c r="Q415" s="221"/>
      <c r="R415" s="221"/>
      <c r="S415" s="221"/>
      <c r="T415" s="221"/>
      <c r="U415" s="221"/>
    </row>
    <row r="416" spans="2:21" x14ac:dyDescent="0.2">
      <c r="B416" s="221"/>
      <c r="C416" s="221"/>
      <c r="D416" s="221"/>
      <c r="E416" s="221"/>
      <c r="F416" s="221"/>
      <c r="G416" s="221"/>
      <c r="H416" s="221"/>
      <c r="I416" s="221"/>
      <c r="J416" s="221"/>
      <c r="K416" s="221"/>
      <c r="L416" s="221"/>
      <c r="M416" s="221"/>
      <c r="N416" s="221"/>
      <c r="O416" s="221"/>
      <c r="P416" s="221"/>
      <c r="Q416" s="221"/>
      <c r="R416" s="221"/>
      <c r="S416" s="221"/>
      <c r="T416" s="221"/>
      <c r="U416" s="221"/>
    </row>
    <row r="417" spans="2:21" x14ac:dyDescent="0.2">
      <c r="B417" s="221"/>
      <c r="C417" s="221"/>
      <c r="D417" s="221"/>
      <c r="E417" s="221"/>
      <c r="F417" s="221"/>
      <c r="G417" s="221"/>
      <c r="H417" s="221"/>
      <c r="I417" s="221"/>
      <c r="J417" s="221"/>
      <c r="K417" s="221"/>
      <c r="L417" s="221"/>
      <c r="M417" s="221"/>
      <c r="N417" s="221"/>
      <c r="O417" s="221"/>
      <c r="P417" s="221"/>
      <c r="Q417" s="221"/>
      <c r="R417" s="221"/>
      <c r="S417" s="221"/>
      <c r="T417" s="221"/>
      <c r="U417" s="221"/>
    </row>
    <row r="418" spans="2:21" x14ac:dyDescent="0.2">
      <c r="B418" s="221"/>
      <c r="C418" s="221"/>
      <c r="D418" s="221"/>
      <c r="E418" s="221"/>
      <c r="F418" s="221"/>
      <c r="G418" s="221"/>
      <c r="H418" s="221"/>
      <c r="I418" s="221"/>
      <c r="J418" s="221"/>
      <c r="K418" s="221"/>
      <c r="L418" s="221"/>
      <c r="M418" s="221"/>
      <c r="N418" s="221"/>
      <c r="O418" s="221"/>
      <c r="P418" s="221"/>
      <c r="Q418" s="221"/>
      <c r="R418" s="221"/>
      <c r="S418" s="221"/>
      <c r="T418" s="221"/>
      <c r="U418" s="221"/>
    </row>
    <row r="419" spans="2:21" x14ac:dyDescent="0.2">
      <c r="B419" s="221"/>
      <c r="C419" s="221"/>
      <c r="D419" s="221"/>
      <c r="E419" s="221"/>
      <c r="F419" s="221"/>
      <c r="G419" s="221"/>
      <c r="H419" s="221"/>
      <c r="I419" s="221"/>
      <c r="J419" s="221"/>
      <c r="K419" s="221"/>
      <c r="L419" s="221"/>
      <c r="M419" s="221"/>
      <c r="N419" s="221"/>
      <c r="O419" s="221"/>
      <c r="P419" s="221"/>
      <c r="Q419" s="221"/>
      <c r="R419" s="221"/>
      <c r="S419" s="221"/>
      <c r="T419" s="221"/>
      <c r="U419" s="221"/>
    </row>
    <row r="420" spans="2:21" x14ac:dyDescent="0.2">
      <c r="B420" s="221"/>
      <c r="C420" s="221"/>
      <c r="D420" s="221"/>
      <c r="E420" s="221"/>
      <c r="F420" s="221"/>
      <c r="G420" s="221"/>
      <c r="H420" s="221"/>
      <c r="I420" s="221"/>
      <c r="J420" s="221"/>
      <c r="K420" s="221"/>
      <c r="L420" s="221"/>
      <c r="M420" s="221"/>
      <c r="N420" s="221"/>
      <c r="O420" s="221"/>
      <c r="P420" s="221"/>
      <c r="Q420" s="221"/>
      <c r="R420" s="221"/>
      <c r="S420" s="221"/>
      <c r="T420" s="221"/>
      <c r="U420" s="221"/>
    </row>
    <row r="421" spans="2:21" x14ac:dyDescent="0.2">
      <c r="B421" s="221"/>
      <c r="C421" s="221"/>
      <c r="D421" s="221"/>
      <c r="E421" s="221"/>
      <c r="F421" s="221"/>
      <c r="G421" s="221"/>
      <c r="H421" s="221"/>
      <c r="I421" s="221"/>
      <c r="J421" s="221"/>
      <c r="K421" s="221"/>
      <c r="L421" s="221"/>
      <c r="M421" s="221"/>
      <c r="N421" s="221"/>
      <c r="O421" s="221"/>
      <c r="P421" s="221"/>
      <c r="Q421" s="221"/>
      <c r="R421" s="221"/>
      <c r="S421" s="221"/>
      <c r="T421" s="221"/>
      <c r="U421" s="221"/>
    </row>
    <row r="422" spans="2:21" x14ac:dyDescent="0.2">
      <c r="B422" s="221"/>
      <c r="C422" s="221"/>
      <c r="D422" s="221"/>
      <c r="E422" s="221"/>
      <c r="F422" s="221"/>
      <c r="G422" s="221"/>
      <c r="H422" s="221"/>
      <c r="I422" s="221"/>
      <c r="J422" s="221"/>
      <c r="K422" s="221"/>
      <c r="L422" s="221"/>
      <c r="M422" s="221"/>
      <c r="N422" s="221"/>
      <c r="O422" s="221"/>
      <c r="P422" s="221"/>
      <c r="Q422" s="221"/>
      <c r="R422" s="221"/>
      <c r="S422" s="221"/>
      <c r="T422" s="221"/>
      <c r="U422" s="221"/>
    </row>
    <row r="423" spans="2:21" x14ac:dyDescent="0.2">
      <c r="B423" s="221"/>
      <c r="C423" s="221"/>
      <c r="D423" s="221"/>
      <c r="E423" s="221"/>
      <c r="F423" s="221"/>
      <c r="G423" s="221"/>
      <c r="H423" s="221"/>
      <c r="I423" s="221"/>
      <c r="J423" s="221"/>
      <c r="K423" s="221"/>
      <c r="L423" s="221"/>
      <c r="M423" s="221"/>
      <c r="N423" s="221"/>
      <c r="O423" s="221"/>
      <c r="P423" s="221"/>
      <c r="Q423" s="221"/>
      <c r="R423" s="221"/>
      <c r="S423" s="221"/>
      <c r="T423" s="221"/>
      <c r="U423" s="221"/>
    </row>
    <row r="424" spans="2:21" x14ac:dyDescent="0.2">
      <c r="B424" s="221"/>
      <c r="C424" s="221"/>
      <c r="D424" s="221"/>
      <c r="E424" s="221"/>
      <c r="F424" s="221"/>
      <c r="G424" s="221"/>
      <c r="H424" s="221"/>
      <c r="I424" s="221"/>
      <c r="J424" s="221"/>
      <c r="K424" s="221"/>
      <c r="L424" s="221"/>
      <c r="M424" s="221"/>
      <c r="N424" s="221"/>
      <c r="O424" s="221"/>
      <c r="P424" s="221"/>
      <c r="Q424" s="221"/>
      <c r="R424" s="221"/>
      <c r="S424" s="221"/>
      <c r="T424" s="221"/>
      <c r="U424" s="221"/>
    </row>
    <row r="425" spans="2:21" x14ac:dyDescent="0.2">
      <c r="B425" s="221"/>
      <c r="C425" s="221"/>
      <c r="D425" s="221"/>
      <c r="E425" s="221"/>
      <c r="F425" s="221"/>
      <c r="G425" s="221"/>
      <c r="H425" s="221"/>
      <c r="I425" s="221"/>
      <c r="J425" s="221"/>
      <c r="K425" s="221"/>
      <c r="L425" s="221"/>
      <c r="M425" s="221"/>
      <c r="N425" s="221"/>
      <c r="O425" s="221"/>
      <c r="P425" s="221"/>
      <c r="Q425" s="221"/>
      <c r="R425" s="221"/>
      <c r="S425" s="221"/>
      <c r="T425" s="221"/>
      <c r="U425" s="221"/>
    </row>
    <row r="426" spans="2:21" x14ac:dyDescent="0.2">
      <c r="B426" s="221"/>
      <c r="C426" s="221"/>
      <c r="D426" s="221"/>
      <c r="E426" s="221"/>
      <c r="F426" s="221"/>
      <c r="G426" s="221"/>
      <c r="H426" s="221"/>
      <c r="I426" s="221"/>
      <c r="J426" s="221"/>
      <c r="K426" s="221"/>
      <c r="L426" s="221"/>
      <c r="M426" s="221"/>
      <c r="N426" s="221"/>
      <c r="O426" s="221"/>
      <c r="P426" s="221"/>
      <c r="Q426" s="221"/>
      <c r="R426" s="221"/>
      <c r="S426" s="221"/>
      <c r="T426" s="221"/>
      <c r="U426" s="221"/>
    </row>
    <row r="427" spans="2:21" x14ac:dyDescent="0.2">
      <c r="B427" s="221"/>
      <c r="C427" s="221"/>
      <c r="D427" s="221"/>
      <c r="E427" s="221"/>
      <c r="F427" s="221"/>
      <c r="G427" s="221"/>
      <c r="H427" s="221"/>
      <c r="I427" s="221"/>
      <c r="J427" s="221"/>
      <c r="K427" s="221"/>
      <c r="L427" s="221"/>
      <c r="M427" s="221"/>
      <c r="N427" s="221"/>
      <c r="O427" s="221"/>
      <c r="P427" s="221"/>
      <c r="Q427" s="221"/>
      <c r="R427" s="221"/>
      <c r="S427" s="221"/>
      <c r="T427" s="221"/>
      <c r="U427" s="221"/>
    </row>
    <row r="428" spans="2:21" x14ac:dyDescent="0.2">
      <c r="B428" s="221"/>
      <c r="C428" s="221"/>
      <c r="D428" s="221"/>
      <c r="E428" s="221"/>
      <c r="F428" s="221"/>
      <c r="G428" s="221"/>
      <c r="H428" s="221"/>
      <c r="I428" s="221"/>
      <c r="J428" s="221"/>
      <c r="K428" s="221"/>
      <c r="L428" s="221"/>
      <c r="M428" s="221"/>
      <c r="N428" s="221"/>
      <c r="O428" s="221"/>
      <c r="P428" s="221"/>
      <c r="Q428" s="221"/>
      <c r="R428" s="221"/>
      <c r="S428" s="221"/>
      <c r="T428" s="221"/>
      <c r="U428" s="221"/>
    </row>
    <row r="429" spans="2:21" x14ac:dyDescent="0.2">
      <c r="B429" s="221"/>
      <c r="C429" s="221"/>
      <c r="D429" s="221"/>
      <c r="E429" s="221"/>
      <c r="F429" s="221"/>
      <c r="G429" s="221"/>
      <c r="H429" s="221"/>
      <c r="I429" s="221"/>
      <c r="J429" s="221"/>
      <c r="K429" s="221"/>
      <c r="L429" s="221"/>
      <c r="M429" s="221"/>
      <c r="N429" s="221"/>
      <c r="O429" s="221"/>
      <c r="P429" s="221"/>
      <c r="Q429" s="221"/>
      <c r="R429" s="221"/>
      <c r="S429" s="221"/>
      <c r="T429" s="221"/>
      <c r="U429" s="221"/>
    </row>
    <row r="430" spans="2:21" x14ac:dyDescent="0.2">
      <c r="B430" s="221"/>
      <c r="C430" s="221"/>
      <c r="D430" s="221"/>
      <c r="E430" s="221"/>
      <c r="F430" s="221"/>
      <c r="G430" s="221"/>
      <c r="H430" s="221"/>
      <c r="I430" s="221"/>
      <c r="J430" s="221"/>
      <c r="K430" s="221"/>
      <c r="L430" s="221"/>
      <c r="M430" s="221"/>
      <c r="N430" s="221"/>
      <c r="O430" s="221"/>
      <c r="P430" s="221"/>
      <c r="Q430" s="221"/>
      <c r="R430" s="221"/>
      <c r="S430" s="221"/>
      <c r="T430" s="221"/>
      <c r="U430" s="221"/>
    </row>
    <row r="431" spans="2:21" x14ac:dyDescent="0.2">
      <c r="B431" s="221"/>
      <c r="C431" s="221"/>
      <c r="D431" s="221"/>
      <c r="E431" s="221"/>
      <c r="F431" s="221"/>
      <c r="G431" s="221"/>
      <c r="H431" s="221"/>
      <c r="I431" s="221"/>
      <c r="J431" s="221"/>
      <c r="K431" s="221"/>
      <c r="L431" s="221"/>
      <c r="M431" s="221"/>
      <c r="N431" s="221"/>
      <c r="O431" s="221"/>
      <c r="P431" s="221"/>
      <c r="Q431" s="221"/>
      <c r="R431" s="221"/>
      <c r="S431" s="221"/>
      <c r="T431" s="221"/>
      <c r="U431" s="221"/>
    </row>
    <row r="432" spans="2:21" x14ac:dyDescent="0.2">
      <c r="B432" s="221"/>
      <c r="C432" s="221"/>
      <c r="D432" s="221"/>
      <c r="E432" s="221"/>
      <c r="F432" s="221"/>
      <c r="G432" s="221"/>
      <c r="H432" s="221"/>
      <c r="I432" s="221"/>
      <c r="J432" s="221"/>
      <c r="K432" s="221"/>
      <c r="L432" s="221"/>
      <c r="M432" s="221"/>
      <c r="N432" s="221"/>
      <c r="O432" s="221"/>
      <c r="P432" s="221"/>
      <c r="Q432" s="221"/>
      <c r="R432" s="221"/>
      <c r="S432" s="221"/>
      <c r="T432" s="221"/>
      <c r="U432" s="221"/>
    </row>
    <row r="433" spans="2:21" x14ac:dyDescent="0.2">
      <c r="B433" s="221"/>
      <c r="C433" s="221"/>
      <c r="D433" s="221"/>
      <c r="E433" s="221"/>
      <c r="F433" s="221"/>
      <c r="G433" s="221"/>
      <c r="H433" s="221"/>
      <c r="I433" s="221"/>
      <c r="J433" s="221"/>
      <c r="K433" s="221"/>
      <c r="L433" s="221"/>
      <c r="M433" s="221"/>
      <c r="N433" s="221"/>
      <c r="O433" s="221"/>
      <c r="P433" s="221"/>
      <c r="Q433" s="221"/>
      <c r="R433" s="221"/>
      <c r="S433" s="221"/>
      <c r="T433" s="221"/>
      <c r="U433" s="221"/>
    </row>
    <row r="434" spans="2:21" x14ac:dyDescent="0.2">
      <c r="B434" s="221"/>
      <c r="C434" s="221"/>
      <c r="D434" s="221"/>
      <c r="E434" s="221"/>
      <c r="F434" s="221"/>
      <c r="G434" s="221"/>
      <c r="H434" s="221"/>
      <c r="I434" s="221"/>
      <c r="J434" s="221"/>
      <c r="K434" s="221"/>
      <c r="L434" s="221"/>
      <c r="M434" s="221"/>
      <c r="N434" s="221"/>
      <c r="O434" s="221"/>
      <c r="P434" s="221"/>
      <c r="Q434" s="221"/>
      <c r="R434" s="221"/>
      <c r="S434" s="221"/>
      <c r="T434" s="221"/>
      <c r="U434" s="221"/>
    </row>
    <row r="435" spans="2:21" x14ac:dyDescent="0.2">
      <c r="B435" s="221"/>
      <c r="C435" s="221"/>
      <c r="D435" s="221"/>
      <c r="E435" s="221"/>
      <c r="F435" s="221"/>
      <c r="G435" s="221"/>
      <c r="H435" s="221"/>
      <c r="I435" s="221"/>
      <c r="J435" s="221"/>
      <c r="K435" s="221"/>
      <c r="L435" s="221"/>
      <c r="M435" s="221"/>
      <c r="N435" s="221"/>
      <c r="O435" s="221"/>
      <c r="P435" s="221"/>
      <c r="Q435" s="221"/>
      <c r="R435" s="221"/>
      <c r="S435" s="221"/>
      <c r="T435" s="221"/>
      <c r="U435" s="221"/>
    </row>
    <row r="436" spans="2:21" x14ac:dyDescent="0.2">
      <c r="B436" s="221"/>
      <c r="C436" s="221"/>
      <c r="D436" s="221"/>
      <c r="E436" s="221"/>
      <c r="F436" s="221"/>
      <c r="G436" s="221"/>
      <c r="H436" s="221"/>
      <c r="I436" s="221"/>
      <c r="J436" s="221"/>
      <c r="K436" s="221"/>
      <c r="L436" s="221"/>
      <c r="M436" s="221"/>
      <c r="N436" s="221"/>
      <c r="O436" s="221"/>
      <c r="P436" s="221"/>
      <c r="Q436" s="221"/>
      <c r="R436" s="221"/>
      <c r="S436" s="221"/>
      <c r="T436" s="221"/>
      <c r="U436" s="221"/>
    </row>
    <row r="437" spans="2:21" x14ac:dyDescent="0.2">
      <c r="B437" s="221"/>
      <c r="C437" s="221"/>
      <c r="D437" s="221"/>
      <c r="E437" s="221"/>
      <c r="F437" s="221"/>
      <c r="G437" s="221"/>
      <c r="H437" s="221"/>
      <c r="I437" s="221"/>
      <c r="J437" s="221"/>
      <c r="K437" s="221"/>
      <c r="L437" s="221"/>
      <c r="M437" s="221"/>
      <c r="N437" s="221"/>
      <c r="O437" s="221"/>
      <c r="P437" s="221"/>
      <c r="Q437" s="221"/>
      <c r="R437" s="221"/>
      <c r="S437" s="221"/>
      <c r="T437" s="221"/>
      <c r="U437" s="221"/>
    </row>
    <row r="438" spans="2:21" x14ac:dyDescent="0.2">
      <c r="B438" s="221"/>
      <c r="C438" s="221"/>
      <c r="D438" s="221"/>
      <c r="E438" s="221"/>
      <c r="F438" s="221"/>
      <c r="G438" s="221"/>
      <c r="H438" s="221"/>
      <c r="I438" s="221"/>
      <c r="J438" s="221"/>
      <c r="K438" s="221"/>
      <c r="L438" s="221"/>
      <c r="M438" s="221"/>
      <c r="N438" s="221"/>
      <c r="O438" s="221"/>
      <c r="P438" s="221"/>
      <c r="Q438" s="221"/>
      <c r="R438" s="221"/>
      <c r="S438" s="221"/>
      <c r="T438" s="221"/>
      <c r="U438" s="221"/>
    </row>
    <row r="439" spans="2:21" x14ac:dyDescent="0.2">
      <c r="B439" s="221"/>
      <c r="C439" s="221"/>
      <c r="D439" s="221"/>
      <c r="E439" s="221"/>
      <c r="F439" s="221"/>
      <c r="G439" s="221"/>
      <c r="H439" s="221"/>
      <c r="I439" s="221"/>
      <c r="J439" s="221"/>
      <c r="K439" s="221"/>
      <c r="L439" s="221"/>
      <c r="M439" s="221"/>
      <c r="N439" s="221"/>
      <c r="O439" s="221"/>
      <c r="P439" s="221"/>
      <c r="Q439" s="221"/>
      <c r="R439" s="221"/>
      <c r="S439" s="221"/>
      <c r="T439" s="221"/>
      <c r="U439" s="221"/>
    </row>
    <row r="440" spans="2:21" x14ac:dyDescent="0.2">
      <c r="B440" s="221"/>
      <c r="C440" s="221"/>
      <c r="D440" s="221"/>
      <c r="E440" s="221"/>
      <c r="F440" s="221"/>
      <c r="G440" s="221"/>
      <c r="H440" s="221"/>
      <c r="I440" s="221"/>
      <c r="J440" s="221"/>
      <c r="K440" s="221"/>
      <c r="L440" s="221"/>
      <c r="M440" s="221"/>
      <c r="N440" s="221"/>
      <c r="O440" s="221"/>
      <c r="P440" s="221"/>
      <c r="Q440" s="221"/>
      <c r="R440" s="221"/>
      <c r="S440" s="221"/>
      <c r="T440" s="221"/>
      <c r="U440" s="221"/>
    </row>
    <row r="441" spans="2:21" x14ac:dyDescent="0.2">
      <c r="B441" s="221"/>
      <c r="C441" s="221"/>
      <c r="D441" s="221"/>
      <c r="E441" s="221"/>
      <c r="F441" s="221"/>
      <c r="G441" s="221"/>
      <c r="H441" s="221"/>
      <c r="I441" s="221"/>
      <c r="J441" s="221"/>
      <c r="K441" s="221"/>
      <c r="L441" s="221"/>
      <c r="M441" s="221"/>
      <c r="N441" s="221"/>
      <c r="O441" s="221"/>
      <c r="P441" s="221"/>
      <c r="Q441" s="221"/>
      <c r="R441" s="221"/>
      <c r="S441" s="221"/>
      <c r="T441" s="221"/>
      <c r="U441" s="221"/>
    </row>
    <row r="442" spans="2:21" x14ac:dyDescent="0.2">
      <c r="B442" s="221"/>
      <c r="C442" s="221"/>
      <c r="D442" s="221"/>
      <c r="E442" s="221"/>
      <c r="F442" s="221"/>
      <c r="G442" s="221"/>
      <c r="H442" s="221"/>
      <c r="I442" s="221"/>
      <c r="J442" s="221"/>
      <c r="K442" s="221"/>
      <c r="L442" s="221"/>
      <c r="M442" s="221"/>
      <c r="N442" s="221"/>
      <c r="O442" s="221"/>
      <c r="P442" s="221"/>
      <c r="Q442" s="221"/>
      <c r="R442" s="221"/>
      <c r="S442" s="221"/>
      <c r="T442" s="221"/>
      <c r="U442" s="221"/>
    </row>
    <row r="443" spans="2:21" x14ac:dyDescent="0.2">
      <c r="B443" s="221"/>
      <c r="C443" s="221"/>
      <c r="D443" s="221"/>
      <c r="E443" s="221"/>
      <c r="F443" s="221"/>
      <c r="G443" s="221"/>
      <c r="H443" s="221"/>
      <c r="I443" s="221"/>
      <c r="J443" s="221"/>
      <c r="K443" s="221"/>
      <c r="L443" s="221"/>
      <c r="M443" s="221"/>
      <c r="N443" s="221"/>
      <c r="O443" s="221"/>
      <c r="P443" s="221"/>
      <c r="Q443" s="221"/>
      <c r="R443" s="221"/>
      <c r="S443" s="221"/>
      <c r="T443" s="221"/>
      <c r="U443" s="221"/>
    </row>
    <row r="444" spans="2:21" x14ac:dyDescent="0.2">
      <c r="B444" s="221"/>
      <c r="C444" s="221"/>
      <c r="D444" s="221"/>
      <c r="E444" s="221"/>
      <c r="F444" s="221"/>
      <c r="G444" s="221"/>
      <c r="H444" s="221"/>
      <c r="I444" s="221"/>
      <c r="J444" s="221"/>
      <c r="K444" s="221"/>
      <c r="L444" s="221"/>
      <c r="M444" s="221"/>
      <c r="N444" s="221"/>
      <c r="O444" s="221"/>
      <c r="P444" s="221"/>
      <c r="Q444" s="221"/>
      <c r="R444" s="221"/>
      <c r="S444" s="221"/>
      <c r="T444" s="221"/>
      <c r="U444" s="221"/>
    </row>
    <row r="445" spans="2:21" x14ac:dyDescent="0.2">
      <c r="B445" s="221"/>
      <c r="C445" s="221"/>
      <c r="D445" s="221"/>
      <c r="E445" s="221"/>
      <c r="F445" s="221"/>
      <c r="G445" s="221"/>
      <c r="H445" s="221"/>
      <c r="I445" s="221"/>
      <c r="J445" s="221"/>
      <c r="K445" s="221"/>
      <c r="L445" s="221"/>
      <c r="M445" s="221"/>
      <c r="N445" s="221"/>
      <c r="O445" s="221"/>
      <c r="P445" s="221"/>
      <c r="Q445" s="221"/>
      <c r="R445" s="221"/>
      <c r="S445" s="221"/>
      <c r="T445" s="221"/>
      <c r="U445" s="221"/>
    </row>
    <row r="446" spans="2:21" x14ac:dyDescent="0.2">
      <c r="B446" s="221"/>
      <c r="C446" s="221"/>
      <c r="D446" s="221"/>
      <c r="E446" s="221"/>
      <c r="F446" s="221"/>
      <c r="G446" s="221"/>
      <c r="H446" s="221"/>
      <c r="I446" s="221"/>
      <c r="J446" s="221"/>
      <c r="K446" s="221"/>
      <c r="L446" s="221"/>
      <c r="M446" s="221"/>
      <c r="N446" s="221"/>
      <c r="O446" s="221"/>
      <c r="P446" s="221"/>
      <c r="Q446" s="221"/>
      <c r="R446" s="221"/>
      <c r="S446" s="221"/>
      <c r="T446" s="221"/>
      <c r="U446" s="221"/>
    </row>
    <row r="447" spans="2:21" x14ac:dyDescent="0.2">
      <c r="B447" s="221"/>
      <c r="C447" s="221"/>
      <c r="D447" s="221"/>
      <c r="E447" s="221"/>
      <c r="F447" s="221"/>
      <c r="G447" s="221"/>
      <c r="H447" s="221"/>
      <c r="I447" s="221"/>
      <c r="J447" s="221"/>
      <c r="K447" s="221"/>
      <c r="L447" s="221"/>
      <c r="M447" s="221"/>
      <c r="N447" s="221"/>
      <c r="O447" s="221"/>
      <c r="P447" s="221"/>
      <c r="Q447" s="221"/>
      <c r="R447" s="221"/>
      <c r="S447" s="221"/>
      <c r="T447" s="221"/>
      <c r="U447" s="221"/>
    </row>
    <row r="448" spans="2:21" x14ac:dyDescent="0.2">
      <c r="B448" s="221"/>
      <c r="C448" s="221"/>
      <c r="D448" s="221"/>
      <c r="E448" s="221"/>
      <c r="F448" s="221"/>
      <c r="G448" s="221"/>
      <c r="H448" s="221"/>
      <c r="I448" s="221"/>
      <c r="J448" s="221"/>
      <c r="K448" s="221"/>
      <c r="L448" s="221"/>
      <c r="M448" s="221"/>
      <c r="N448" s="221"/>
      <c r="O448" s="221"/>
      <c r="P448" s="221"/>
      <c r="Q448" s="221"/>
      <c r="R448" s="221"/>
      <c r="S448" s="221"/>
      <c r="T448" s="221"/>
      <c r="U448" s="221"/>
    </row>
    <row r="449" spans="2:21" x14ac:dyDescent="0.2">
      <c r="B449" s="221"/>
      <c r="C449" s="221"/>
      <c r="D449" s="221"/>
      <c r="E449" s="221"/>
      <c r="F449" s="221"/>
      <c r="G449" s="221"/>
      <c r="H449" s="221"/>
      <c r="I449" s="221"/>
      <c r="J449" s="221"/>
      <c r="K449" s="221"/>
      <c r="L449" s="221"/>
      <c r="M449" s="221"/>
      <c r="N449" s="221"/>
      <c r="O449" s="221"/>
      <c r="P449" s="221"/>
      <c r="Q449" s="221"/>
      <c r="R449" s="221"/>
      <c r="S449" s="221"/>
      <c r="T449" s="221"/>
      <c r="U449" s="221"/>
    </row>
    <row r="450" spans="2:21" x14ac:dyDescent="0.2">
      <c r="B450" s="221"/>
      <c r="C450" s="221"/>
      <c r="D450" s="221"/>
      <c r="E450" s="221"/>
      <c r="F450" s="221"/>
      <c r="G450" s="221"/>
      <c r="H450" s="221"/>
      <c r="I450" s="221"/>
      <c r="J450" s="221"/>
      <c r="K450" s="221"/>
      <c r="L450" s="221"/>
      <c r="M450" s="221"/>
      <c r="N450" s="221"/>
      <c r="O450" s="221"/>
      <c r="P450" s="221"/>
      <c r="Q450" s="221"/>
      <c r="R450" s="221"/>
      <c r="S450" s="221"/>
      <c r="T450" s="221"/>
      <c r="U450" s="221"/>
    </row>
    <row r="451" spans="2:21" x14ac:dyDescent="0.2">
      <c r="B451" s="221"/>
      <c r="C451" s="221"/>
      <c r="D451" s="221"/>
      <c r="E451" s="221"/>
      <c r="F451" s="221"/>
      <c r="G451" s="221"/>
      <c r="H451" s="221"/>
      <c r="I451" s="221"/>
      <c r="J451" s="221"/>
      <c r="K451" s="221"/>
      <c r="L451" s="221"/>
      <c r="M451" s="221"/>
      <c r="N451" s="221"/>
      <c r="O451" s="221"/>
      <c r="P451" s="221"/>
      <c r="Q451" s="221"/>
      <c r="R451" s="221"/>
      <c r="S451" s="221"/>
      <c r="T451" s="221"/>
      <c r="U451" s="221"/>
    </row>
    <row r="452" spans="2:21" x14ac:dyDescent="0.2">
      <c r="B452" s="221"/>
      <c r="C452" s="221"/>
      <c r="D452" s="221"/>
      <c r="E452" s="221"/>
      <c r="F452" s="221"/>
      <c r="G452" s="221"/>
      <c r="H452" s="221"/>
      <c r="I452" s="221"/>
      <c r="J452" s="221"/>
      <c r="K452" s="221"/>
      <c r="L452" s="221"/>
      <c r="M452" s="221"/>
      <c r="N452" s="221"/>
      <c r="O452" s="221"/>
      <c r="P452" s="221"/>
      <c r="Q452" s="221"/>
      <c r="R452" s="221"/>
      <c r="S452" s="221"/>
      <c r="T452" s="221"/>
      <c r="U452" s="221"/>
    </row>
    <row r="453" spans="2:21" x14ac:dyDescent="0.2">
      <c r="B453" s="221"/>
      <c r="C453" s="221"/>
      <c r="D453" s="221"/>
      <c r="E453" s="221"/>
      <c r="F453" s="221"/>
      <c r="G453" s="221"/>
      <c r="H453" s="221"/>
      <c r="I453" s="221"/>
      <c r="J453" s="221"/>
      <c r="K453" s="221"/>
      <c r="L453" s="221"/>
      <c r="M453" s="221"/>
      <c r="N453" s="221"/>
      <c r="O453" s="221"/>
      <c r="P453" s="221"/>
      <c r="Q453" s="221"/>
      <c r="R453" s="221"/>
      <c r="S453" s="221"/>
      <c r="T453" s="221"/>
      <c r="U453" s="221"/>
    </row>
    <row r="454" spans="2:21" x14ac:dyDescent="0.2">
      <c r="B454" s="221"/>
      <c r="C454" s="221"/>
      <c r="D454" s="221"/>
      <c r="E454" s="221"/>
      <c r="F454" s="221"/>
      <c r="G454" s="221"/>
      <c r="H454" s="221"/>
      <c r="I454" s="221"/>
      <c r="J454" s="221"/>
      <c r="K454" s="221"/>
      <c r="L454" s="221"/>
      <c r="M454" s="221"/>
      <c r="N454" s="221"/>
      <c r="O454" s="221"/>
      <c r="P454" s="221"/>
      <c r="Q454" s="221"/>
      <c r="R454" s="221"/>
      <c r="S454" s="221"/>
      <c r="T454" s="221"/>
      <c r="U454" s="221"/>
    </row>
    <row r="455" spans="2:21" x14ac:dyDescent="0.2">
      <c r="B455" s="221"/>
      <c r="C455" s="221"/>
      <c r="D455" s="221"/>
      <c r="E455" s="221"/>
      <c r="F455" s="221"/>
      <c r="G455" s="221"/>
      <c r="H455" s="221"/>
      <c r="I455" s="221"/>
      <c r="J455" s="221"/>
      <c r="K455" s="221"/>
      <c r="L455" s="221"/>
      <c r="M455" s="221"/>
      <c r="N455" s="221"/>
      <c r="O455" s="221"/>
      <c r="P455" s="221"/>
      <c r="Q455" s="221"/>
      <c r="R455" s="221"/>
      <c r="S455" s="221"/>
      <c r="T455" s="221"/>
      <c r="U455" s="221"/>
    </row>
    <row r="456" spans="2:21" x14ac:dyDescent="0.2">
      <c r="B456" s="221"/>
      <c r="C456" s="221"/>
      <c r="D456" s="221"/>
      <c r="E456" s="221"/>
      <c r="F456" s="221"/>
      <c r="G456" s="221"/>
      <c r="H456" s="221"/>
      <c r="I456" s="221"/>
      <c r="J456" s="221"/>
      <c r="K456" s="221"/>
      <c r="L456" s="221"/>
      <c r="M456" s="221"/>
      <c r="N456" s="221"/>
      <c r="O456" s="221"/>
      <c r="P456" s="221"/>
      <c r="Q456" s="221"/>
      <c r="R456" s="221"/>
      <c r="S456" s="221"/>
      <c r="T456" s="221"/>
      <c r="U456" s="221"/>
    </row>
    <row r="457" spans="2:21" x14ac:dyDescent="0.2">
      <c r="B457" s="221"/>
      <c r="C457" s="221"/>
      <c r="D457" s="221"/>
      <c r="E457" s="221"/>
      <c r="F457" s="221"/>
      <c r="G457" s="221"/>
      <c r="H457" s="221"/>
      <c r="I457" s="221"/>
      <c r="J457" s="221"/>
      <c r="K457" s="221"/>
      <c r="L457" s="221"/>
      <c r="M457" s="221"/>
      <c r="N457" s="221"/>
      <c r="O457" s="221"/>
      <c r="P457" s="221"/>
      <c r="Q457" s="221"/>
      <c r="R457" s="221"/>
      <c r="S457" s="221"/>
      <c r="T457" s="221"/>
      <c r="U457" s="221"/>
    </row>
    <row r="458" spans="2:21" x14ac:dyDescent="0.2">
      <c r="B458" s="221"/>
      <c r="C458" s="221"/>
      <c r="D458" s="221"/>
      <c r="E458" s="221"/>
      <c r="F458" s="221"/>
      <c r="G458" s="221"/>
      <c r="H458" s="221"/>
      <c r="I458" s="221"/>
      <c r="J458" s="221"/>
      <c r="K458" s="221"/>
      <c r="L458" s="221"/>
      <c r="M458" s="221"/>
      <c r="N458" s="221"/>
      <c r="O458" s="221"/>
      <c r="P458" s="221"/>
      <c r="Q458" s="221"/>
      <c r="R458" s="221"/>
      <c r="S458" s="221"/>
      <c r="T458" s="221"/>
      <c r="U458" s="221"/>
    </row>
    <row r="459" spans="2:21" x14ac:dyDescent="0.2">
      <c r="B459" s="221"/>
      <c r="C459" s="221"/>
      <c r="D459" s="221"/>
      <c r="E459" s="221"/>
      <c r="F459" s="221"/>
      <c r="G459" s="221"/>
      <c r="H459" s="221"/>
      <c r="I459" s="221"/>
      <c r="J459" s="221"/>
      <c r="K459" s="221"/>
      <c r="L459" s="221"/>
      <c r="M459" s="221"/>
      <c r="N459" s="221"/>
      <c r="O459" s="221"/>
      <c r="P459" s="221"/>
      <c r="Q459" s="221"/>
      <c r="R459" s="221"/>
      <c r="S459" s="221"/>
      <c r="T459" s="221"/>
      <c r="U459" s="221"/>
    </row>
    <row r="460" spans="2:21" x14ac:dyDescent="0.2">
      <c r="B460" s="221"/>
      <c r="C460" s="221"/>
      <c r="D460" s="221"/>
      <c r="E460" s="221"/>
      <c r="F460" s="221"/>
      <c r="G460" s="221"/>
      <c r="H460" s="221"/>
      <c r="I460" s="221"/>
      <c r="J460" s="221"/>
      <c r="K460" s="221"/>
      <c r="L460" s="221"/>
      <c r="M460" s="221"/>
      <c r="N460" s="221"/>
      <c r="O460" s="221"/>
      <c r="P460" s="221"/>
      <c r="Q460" s="221"/>
      <c r="R460" s="221"/>
      <c r="S460" s="221"/>
      <c r="T460" s="221"/>
      <c r="U460" s="221"/>
    </row>
    <row r="461" spans="2:21" x14ac:dyDescent="0.2">
      <c r="B461" s="221"/>
      <c r="C461" s="221"/>
      <c r="D461" s="221"/>
      <c r="E461" s="221"/>
      <c r="F461" s="221"/>
      <c r="G461" s="221"/>
      <c r="H461" s="221"/>
      <c r="I461" s="221"/>
      <c r="J461" s="221"/>
      <c r="K461" s="221"/>
      <c r="L461" s="221"/>
      <c r="M461" s="221"/>
      <c r="N461" s="221"/>
      <c r="O461" s="221"/>
      <c r="P461" s="221"/>
      <c r="Q461" s="221"/>
      <c r="R461" s="221"/>
      <c r="S461" s="221"/>
      <c r="T461" s="221"/>
      <c r="U461" s="221"/>
    </row>
    <row r="462" spans="2:21" x14ac:dyDescent="0.2">
      <c r="B462" s="221"/>
      <c r="C462" s="221"/>
      <c r="D462" s="221"/>
      <c r="E462" s="221"/>
      <c r="F462" s="221"/>
      <c r="G462" s="221"/>
      <c r="H462" s="221"/>
      <c r="I462" s="221"/>
      <c r="J462" s="221"/>
      <c r="K462" s="221"/>
      <c r="L462" s="221"/>
      <c r="M462" s="221"/>
      <c r="N462" s="221"/>
      <c r="O462" s="221"/>
      <c r="P462" s="221"/>
      <c r="Q462" s="221"/>
      <c r="R462" s="221"/>
      <c r="S462" s="221"/>
      <c r="T462" s="221"/>
      <c r="U462" s="221"/>
    </row>
    <row r="463" spans="2:21" x14ac:dyDescent="0.2">
      <c r="B463" s="221"/>
      <c r="C463" s="221"/>
      <c r="D463" s="221"/>
      <c r="E463" s="221"/>
      <c r="F463" s="221"/>
      <c r="G463" s="221"/>
      <c r="H463" s="221"/>
      <c r="I463" s="221"/>
      <c r="J463" s="221"/>
      <c r="K463" s="221"/>
      <c r="L463" s="221"/>
      <c r="M463" s="221"/>
      <c r="N463" s="221"/>
      <c r="O463" s="221"/>
      <c r="P463" s="221"/>
      <c r="Q463" s="221"/>
      <c r="R463" s="221"/>
      <c r="S463" s="221"/>
      <c r="T463" s="221"/>
      <c r="U463" s="221"/>
    </row>
    <row r="464" spans="2:21" x14ac:dyDescent="0.2">
      <c r="B464" s="221"/>
      <c r="C464" s="221"/>
      <c r="D464" s="221"/>
      <c r="E464" s="221"/>
      <c r="F464" s="221"/>
      <c r="G464" s="221"/>
      <c r="H464" s="221"/>
      <c r="I464" s="221"/>
      <c r="J464" s="221"/>
      <c r="K464" s="221"/>
      <c r="L464" s="221"/>
      <c r="M464" s="221"/>
      <c r="N464" s="221"/>
      <c r="O464" s="221"/>
      <c r="P464" s="221"/>
      <c r="Q464" s="221"/>
      <c r="R464" s="221"/>
      <c r="S464" s="221"/>
      <c r="T464" s="221"/>
      <c r="U464" s="221"/>
    </row>
    <row r="465" spans="2:21" x14ac:dyDescent="0.2">
      <c r="B465" s="221"/>
      <c r="C465" s="221"/>
      <c r="D465" s="221"/>
      <c r="E465" s="221"/>
      <c r="F465" s="221"/>
      <c r="G465" s="221"/>
      <c r="H465" s="221"/>
      <c r="I465" s="221"/>
      <c r="J465" s="221"/>
      <c r="K465" s="221"/>
      <c r="L465" s="221"/>
      <c r="M465" s="221"/>
      <c r="N465" s="221"/>
      <c r="O465" s="221"/>
      <c r="P465" s="221"/>
      <c r="Q465" s="221"/>
      <c r="R465" s="221"/>
      <c r="S465" s="221"/>
      <c r="T465" s="221"/>
      <c r="U465" s="221"/>
    </row>
    <row r="466" spans="2:21" x14ac:dyDescent="0.2">
      <c r="B466" s="221"/>
      <c r="C466" s="221"/>
      <c r="D466" s="221"/>
      <c r="E466" s="221"/>
      <c r="F466" s="221"/>
      <c r="G466" s="221"/>
      <c r="H466" s="221"/>
      <c r="I466" s="221"/>
      <c r="J466" s="221"/>
      <c r="K466" s="221"/>
      <c r="L466" s="221"/>
      <c r="M466" s="221"/>
      <c r="N466" s="221"/>
      <c r="O466" s="221"/>
      <c r="P466" s="221"/>
      <c r="Q466" s="221"/>
      <c r="R466" s="221"/>
      <c r="S466" s="221"/>
      <c r="T466" s="221"/>
      <c r="U466" s="221"/>
    </row>
    <row r="467" spans="2:21" x14ac:dyDescent="0.2">
      <c r="B467" s="221"/>
      <c r="C467" s="221"/>
      <c r="D467" s="221"/>
      <c r="E467" s="221"/>
      <c r="F467" s="221"/>
      <c r="G467" s="221"/>
      <c r="H467" s="221"/>
      <c r="I467" s="221"/>
      <c r="J467" s="221"/>
      <c r="K467" s="221"/>
      <c r="L467" s="221"/>
      <c r="M467" s="221"/>
      <c r="N467" s="221"/>
      <c r="O467" s="221"/>
      <c r="P467" s="221"/>
      <c r="Q467" s="221"/>
      <c r="R467" s="221"/>
      <c r="S467" s="221"/>
      <c r="T467" s="221"/>
      <c r="U467" s="221"/>
    </row>
    <row r="468" spans="2:21" x14ac:dyDescent="0.2">
      <c r="B468" s="221"/>
      <c r="C468" s="221"/>
      <c r="D468" s="221"/>
      <c r="E468" s="221"/>
      <c r="F468" s="221"/>
      <c r="G468" s="221"/>
      <c r="H468" s="221"/>
      <c r="I468" s="221"/>
      <c r="J468" s="221"/>
      <c r="K468" s="221"/>
      <c r="L468" s="221"/>
      <c r="M468" s="221"/>
      <c r="N468" s="221"/>
      <c r="O468" s="221"/>
      <c r="P468" s="221"/>
      <c r="Q468" s="221"/>
      <c r="R468" s="221"/>
      <c r="S468" s="221"/>
      <c r="T468" s="221"/>
      <c r="U468" s="221"/>
    </row>
    <row r="469" spans="2:21" x14ac:dyDescent="0.2">
      <c r="B469" s="221"/>
      <c r="C469" s="221"/>
      <c r="D469" s="221"/>
      <c r="E469" s="221"/>
      <c r="F469" s="221"/>
      <c r="G469" s="221"/>
      <c r="H469" s="221"/>
      <c r="I469" s="221"/>
      <c r="J469" s="221"/>
      <c r="K469" s="221"/>
      <c r="L469" s="221"/>
      <c r="M469" s="221"/>
      <c r="N469" s="221"/>
      <c r="O469" s="221"/>
      <c r="P469" s="221"/>
      <c r="Q469" s="221"/>
      <c r="R469" s="221"/>
      <c r="S469" s="221"/>
      <c r="T469" s="221"/>
      <c r="U469" s="221"/>
    </row>
    <row r="470" spans="2:21" x14ac:dyDescent="0.2">
      <c r="B470" s="221"/>
      <c r="C470" s="221"/>
      <c r="D470" s="221"/>
      <c r="E470" s="221"/>
      <c r="F470" s="221"/>
      <c r="G470" s="221"/>
      <c r="H470" s="221"/>
      <c r="I470" s="221"/>
      <c r="J470" s="221"/>
      <c r="K470" s="221"/>
      <c r="L470" s="221"/>
      <c r="M470" s="221"/>
      <c r="N470" s="221"/>
      <c r="O470" s="221"/>
      <c r="P470" s="221"/>
      <c r="Q470" s="221"/>
      <c r="R470" s="221"/>
      <c r="S470" s="221"/>
      <c r="T470" s="221"/>
      <c r="U470" s="221"/>
    </row>
    <row r="471" spans="2:21" x14ac:dyDescent="0.2">
      <c r="B471" s="221"/>
      <c r="C471" s="221"/>
      <c r="D471" s="221"/>
      <c r="E471" s="221"/>
      <c r="F471" s="221"/>
      <c r="G471" s="221"/>
      <c r="H471" s="221"/>
      <c r="I471" s="221"/>
      <c r="J471" s="221"/>
      <c r="K471" s="221"/>
      <c r="L471" s="221"/>
      <c r="M471" s="221"/>
      <c r="N471" s="221"/>
      <c r="O471" s="221"/>
      <c r="P471" s="221"/>
      <c r="Q471" s="221"/>
      <c r="R471" s="221"/>
      <c r="S471" s="221"/>
      <c r="T471" s="221"/>
      <c r="U471" s="221"/>
    </row>
    <row r="472" spans="2:21" x14ac:dyDescent="0.2">
      <c r="B472" s="221"/>
      <c r="C472" s="221"/>
      <c r="D472" s="221"/>
      <c r="E472" s="221"/>
      <c r="F472" s="221"/>
      <c r="G472" s="221"/>
      <c r="H472" s="221"/>
      <c r="I472" s="221"/>
      <c r="J472" s="221"/>
      <c r="K472" s="221"/>
      <c r="L472" s="221"/>
      <c r="M472" s="221"/>
      <c r="N472" s="221"/>
      <c r="O472" s="221"/>
      <c r="P472" s="221"/>
      <c r="Q472" s="221"/>
      <c r="R472" s="221"/>
      <c r="S472" s="221"/>
      <c r="T472" s="221"/>
      <c r="U472" s="221"/>
    </row>
    <row r="473" spans="2:21" x14ac:dyDescent="0.2">
      <c r="B473" s="221"/>
      <c r="C473" s="221"/>
      <c r="D473" s="221"/>
      <c r="E473" s="221"/>
      <c r="F473" s="221"/>
      <c r="G473" s="221"/>
      <c r="H473" s="221"/>
      <c r="I473" s="221"/>
      <c r="J473" s="221"/>
      <c r="K473" s="221"/>
      <c r="L473" s="221"/>
      <c r="M473" s="221"/>
      <c r="N473" s="221"/>
      <c r="O473" s="221"/>
      <c r="P473" s="221"/>
      <c r="Q473" s="221"/>
      <c r="R473" s="221"/>
      <c r="S473" s="221"/>
      <c r="T473" s="221"/>
      <c r="U473" s="221"/>
    </row>
    <row r="474" spans="2:21" x14ac:dyDescent="0.2">
      <c r="B474" s="221"/>
      <c r="C474" s="221"/>
      <c r="D474" s="221"/>
      <c r="E474" s="221"/>
      <c r="F474" s="221"/>
      <c r="G474" s="221"/>
      <c r="H474" s="221"/>
      <c r="I474" s="221"/>
      <c r="J474" s="221"/>
      <c r="K474" s="221"/>
      <c r="L474" s="221"/>
      <c r="M474" s="221"/>
      <c r="N474" s="221"/>
      <c r="O474" s="221"/>
      <c r="P474" s="221"/>
      <c r="Q474" s="221"/>
      <c r="R474" s="221"/>
      <c r="S474" s="221"/>
      <c r="T474" s="221"/>
      <c r="U474" s="221"/>
    </row>
    <row r="475" spans="2:21" x14ac:dyDescent="0.2">
      <c r="B475" s="221"/>
      <c r="C475" s="221"/>
      <c r="D475" s="221"/>
      <c r="E475" s="221"/>
      <c r="F475" s="221"/>
      <c r="G475" s="221"/>
      <c r="H475" s="221"/>
      <c r="I475" s="221"/>
      <c r="J475" s="221"/>
      <c r="K475" s="221"/>
      <c r="L475" s="221"/>
      <c r="M475" s="221"/>
      <c r="N475" s="221"/>
      <c r="O475" s="221"/>
      <c r="P475" s="221"/>
      <c r="Q475" s="221"/>
      <c r="R475" s="221"/>
      <c r="S475" s="221"/>
      <c r="T475" s="221"/>
      <c r="U475" s="221"/>
    </row>
    <row r="476" spans="2:21" x14ac:dyDescent="0.2">
      <c r="B476" s="221"/>
      <c r="C476" s="221"/>
      <c r="D476" s="221"/>
      <c r="E476" s="221"/>
      <c r="F476" s="221"/>
      <c r="G476" s="221"/>
      <c r="H476" s="221"/>
      <c r="I476" s="221"/>
      <c r="J476" s="221"/>
      <c r="K476" s="221"/>
      <c r="L476" s="221"/>
      <c r="M476" s="221"/>
      <c r="N476" s="221"/>
      <c r="O476" s="221"/>
      <c r="P476" s="221"/>
      <c r="Q476" s="221"/>
      <c r="R476" s="221"/>
      <c r="S476" s="221"/>
      <c r="T476" s="221"/>
      <c r="U476" s="221"/>
    </row>
    <row r="477" spans="2:21" x14ac:dyDescent="0.2">
      <c r="B477" s="221"/>
      <c r="C477" s="221"/>
      <c r="D477" s="221"/>
      <c r="E477" s="221"/>
      <c r="F477" s="221"/>
      <c r="G477" s="221"/>
      <c r="H477" s="221"/>
      <c r="I477" s="221"/>
      <c r="J477" s="221"/>
      <c r="K477" s="221"/>
      <c r="L477" s="221"/>
      <c r="M477" s="221"/>
      <c r="N477" s="221"/>
      <c r="O477" s="221"/>
      <c r="P477" s="221"/>
      <c r="Q477" s="221"/>
      <c r="R477" s="221"/>
      <c r="S477" s="221"/>
      <c r="T477" s="221"/>
      <c r="U477" s="221"/>
    </row>
    <row r="478" spans="2:21" x14ac:dyDescent="0.2">
      <c r="B478" s="221"/>
      <c r="C478" s="221"/>
      <c r="D478" s="221"/>
      <c r="E478" s="221"/>
      <c r="F478" s="221"/>
      <c r="G478" s="221"/>
      <c r="H478" s="221"/>
      <c r="I478" s="221"/>
      <c r="J478" s="221"/>
      <c r="K478" s="221"/>
      <c r="L478" s="221"/>
      <c r="M478" s="221"/>
      <c r="N478" s="221"/>
      <c r="O478" s="221"/>
      <c r="P478" s="221"/>
      <c r="Q478" s="221"/>
      <c r="R478" s="221"/>
      <c r="S478" s="221"/>
      <c r="T478" s="221"/>
      <c r="U478" s="221"/>
    </row>
    <row r="479" spans="2:21" x14ac:dyDescent="0.2">
      <c r="B479" s="221"/>
      <c r="C479" s="221"/>
      <c r="D479" s="221"/>
      <c r="E479" s="221"/>
      <c r="F479" s="221"/>
      <c r="G479" s="221"/>
      <c r="H479" s="221"/>
      <c r="I479" s="221"/>
      <c r="J479" s="221"/>
      <c r="K479" s="221"/>
      <c r="L479" s="221"/>
      <c r="M479" s="221"/>
      <c r="N479" s="221"/>
      <c r="O479" s="221"/>
      <c r="P479" s="221"/>
      <c r="Q479" s="221"/>
      <c r="R479" s="221"/>
      <c r="S479" s="221"/>
      <c r="T479" s="221"/>
      <c r="U479" s="221"/>
    </row>
    <row r="480" spans="2:21" x14ac:dyDescent="0.2">
      <c r="B480" s="221"/>
      <c r="C480" s="221"/>
      <c r="D480" s="221"/>
      <c r="E480" s="221"/>
      <c r="F480" s="221"/>
      <c r="G480" s="221"/>
      <c r="H480" s="221"/>
      <c r="I480" s="221"/>
      <c r="J480" s="221"/>
      <c r="K480" s="221"/>
      <c r="L480" s="221"/>
      <c r="M480" s="221"/>
      <c r="N480" s="221"/>
      <c r="O480" s="221"/>
      <c r="P480" s="221"/>
      <c r="Q480" s="221"/>
      <c r="R480" s="221"/>
      <c r="S480" s="221"/>
      <c r="T480" s="221"/>
      <c r="U480" s="221"/>
    </row>
    <row r="481" spans="2:21" x14ac:dyDescent="0.2">
      <c r="B481" s="221"/>
      <c r="C481" s="221"/>
      <c r="D481" s="221"/>
      <c r="E481" s="221"/>
      <c r="F481" s="221"/>
      <c r="G481" s="221"/>
      <c r="H481" s="221"/>
      <c r="I481" s="221"/>
      <c r="J481" s="221"/>
      <c r="K481" s="221"/>
      <c r="L481" s="221"/>
      <c r="M481" s="221"/>
      <c r="N481" s="221"/>
      <c r="O481" s="221"/>
      <c r="P481" s="221"/>
      <c r="Q481" s="221"/>
      <c r="R481" s="221"/>
      <c r="S481" s="221"/>
      <c r="T481" s="221"/>
      <c r="U481" s="221"/>
    </row>
    <row r="482" spans="2:21" x14ac:dyDescent="0.2">
      <c r="B482" s="221"/>
      <c r="C482" s="221"/>
      <c r="D482" s="221"/>
      <c r="E482" s="221"/>
      <c r="F482" s="221"/>
      <c r="G482" s="221"/>
      <c r="H482" s="221"/>
      <c r="I482" s="221"/>
      <c r="J482" s="221"/>
      <c r="K482" s="221"/>
      <c r="L482" s="221"/>
      <c r="M482" s="221"/>
      <c r="N482" s="221"/>
      <c r="O482" s="221"/>
      <c r="P482" s="221"/>
      <c r="Q482" s="221"/>
      <c r="R482" s="221"/>
      <c r="S482" s="221"/>
      <c r="T482" s="221"/>
      <c r="U482" s="221"/>
    </row>
    <row r="483" spans="2:21" x14ac:dyDescent="0.2">
      <c r="B483" s="221"/>
      <c r="C483" s="221"/>
      <c r="D483" s="221"/>
      <c r="E483" s="221"/>
      <c r="F483" s="221"/>
      <c r="G483" s="221"/>
      <c r="H483" s="221"/>
      <c r="I483" s="221"/>
      <c r="J483" s="221"/>
      <c r="K483" s="221"/>
      <c r="L483" s="221"/>
      <c r="M483" s="221"/>
      <c r="N483" s="221"/>
      <c r="O483" s="221"/>
      <c r="P483" s="221"/>
      <c r="Q483" s="221"/>
      <c r="R483" s="221"/>
      <c r="S483" s="221"/>
      <c r="T483" s="221"/>
      <c r="U483" s="221"/>
    </row>
    <row r="484" spans="2:21" x14ac:dyDescent="0.2">
      <c r="B484" s="221"/>
      <c r="C484" s="221"/>
      <c r="D484" s="221"/>
      <c r="E484" s="221"/>
      <c r="F484" s="221"/>
      <c r="G484" s="221"/>
      <c r="H484" s="221"/>
      <c r="I484" s="221"/>
      <c r="J484" s="221"/>
      <c r="K484" s="221"/>
      <c r="L484" s="221"/>
      <c r="M484" s="221"/>
      <c r="N484" s="221"/>
      <c r="O484" s="221"/>
      <c r="P484" s="221"/>
      <c r="Q484" s="221"/>
      <c r="R484" s="221"/>
      <c r="S484" s="221"/>
      <c r="T484" s="221"/>
      <c r="U484" s="221"/>
    </row>
    <row r="485" spans="2:21" x14ac:dyDescent="0.2">
      <c r="B485" s="221"/>
      <c r="C485" s="221"/>
      <c r="D485" s="221"/>
      <c r="E485" s="221"/>
      <c r="F485" s="221"/>
      <c r="G485" s="221"/>
      <c r="H485" s="221"/>
      <c r="I485" s="221"/>
      <c r="J485" s="221"/>
      <c r="K485" s="221"/>
      <c r="L485" s="221"/>
      <c r="M485" s="221"/>
      <c r="N485" s="221"/>
      <c r="O485" s="221"/>
      <c r="P485" s="221"/>
      <c r="Q485" s="221"/>
      <c r="R485" s="221"/>
      <c r="S485" s="221"/>
      <c r="T485" s="221"/>
      <c r="U485" s="221"/>
    </row>
    <row r="486" spans="2:21" x14ac:dyDescent="0.2">
      <c r="B486" s="221"/>
      <c r="C486" s="221"/>
      <c r="D486" s="221"/>
      <c r="E486" s="221"/>
      <c r="F486" s="221"/>
      <c r="G486" s="221"/>
      <c r="H486" s="221"/>
      <c r="I486" s="221"/>
      <c r="J486" s="221"/>
      <c r="K486" s="221"/>
      <c r="L486" s="221"/>
      <c r="M486" s="221"/>
      <c r="N486" s="221"/>
      <c r="O486" s="221"/>
      <c r="P486" s="221"/>
      <c r="Q486" s="221"/>
      <c r="R486" s="221"/>
      <c r="S486" s="221"/>
      <c r="T486" s="221"/>
      <c r="U486" s="221"/>
    </row>
    <row r="487" spans="2:21" x14ac:dyDescent="0.2">
      <c r="B487" s="221"/>
      <c r="C487" s="221"/>
      <c r="D487" s="221"/>
      <c r="E487" s="221"/>
      <c r="F487" s="221"/>
      <c r="G487" s="221"/>
      <c r="H487" s="221"/>
      <c r="I487" s="221"/>
      <c r="J487" s="221"/>
      <c r="K487" s="221"/>
      <c r="L487" s="221"/>
      <c r="M487" s="221"/>
      <c r="N487" s="221"/>
      <c r="O487" s="221"/>
      <c r="P487" s="221"/>
      <c r="Q487" s="221"/>
      <c r="R487" s="221"/>
      <c r="S487" s="221"/>
      <c r="T487" s="221"/>
      <c r="U487" s="221"/>
    </row>
    <row r="488" spans="2:21" x14ac:dyDescent="0.2">
      <c r="B488" s="221"/>
      <c r="C488" s="221"/>
      <c r="D488" s="221"/>
      <c r="E488" s="221"/>
      <c r="F488" s="221"/>
      <c r="G488" s="221"/>
      <c r="H488" s="221"/>
      <c r="I488" s="221"/>
      <c r="J488" s="221"/>
      <c r="K488" s="221"/>
      <c r="L488" s="221"/>
      <c r="M488" s="221"/>
      <c r="N488" s="221"/>
      <c r="O488" s="221"/>
      <c r="P488" s="221"/>
      <c r="Q488" s="221"/>
      <c r="R488" s="221"/>
      <c r="S488" s="221"/>
      <c r="T488" s="221"/>
      <c r="U488" s="221"/>
    </row>
    <row r="489" spans="2:21" x14ac:dyDescent="0.2">
      <c r="B489" s="221"/>
      <c r="C489" s="221"/>
      <c r="D489" s="221"/>
      <c r="E489" s="221"/>
      <c r="F489" s="221"/>
      <c r="G489" s="221"/>
      <c r="H489" s="221"/>
      <c r="I489" s="221"/>
      <c r="J489" s="221"/>
      <c r="K489" s="221"/>
      <c r="L489" s="221"/>
      <c r="M489" s="221"/>
      <c r="N489" s="221"/>
      <c r="O489" s="221"/>
      <c r="P489" s="221"/>
      <c r="Q489" s="221"/>
      <c r="R489" s="221"/>
      <c r="S489" s="221"/>
      <c r="T489" s="221"/>
      <c r="U489" s="221"/>
    </row>
    <row r="490" spans="2:21" x14ac:dyDescent="0.2">
      <c r="B490" s="221"/>
      <c r="C490" s="221"/>
      <c r="D490" s="221"/>
      <c r="E490" s="221"/>
      <c r="F490" s="221"/>
      <c r="G490" s="221"/>
      <c r="H490" s="221"/>
      <c r="I490" s="221"/>
      <c r="J490" s="221"/>
      <c r="K490" s="221"/>
      <c r="L490" s="221"/>
      <c r="M490" s="221"/>
      <c r="N490" s="221"/>
      <c r="O490" s="221"/>
      <c r="P490" s="221"/>
      <c r="Q490" s="221"/>
      <c r="R490" s="221"/>
      <c r="S490" s="221"/>
      <c r="T490" s="221"/>
      <c r="U490" s="221"/>
    </row>
    <row r="491" spans="2:21" x14ac:dyDescent="0.2">
      <c r="B491" s="221"/>
      <c r="C491" s="221"/>
      <c r="D491" s="221"/>
      <c r="E491" s="221"/>
      <c r="F491" s="221"/>
      <c r="G491" s="221"/>
      <c r="H491" s="221"/>
      <c r="I491" s="221"/>
      <c r="J491" s="221"/>
      <c r="K491" s="221"/>
      <c r="L491" s="221"/>
      <c r="M491" s="221"/>
      <c r="N491" s="221"/>
      <c r="O491" s="221"/>
      <c r="P491" s="221"/>
      <c r="Q491" s="221"/>
      <c r="R491" s="221"/>
      <c r="S491" s="221"/>
      <c r="T491" s="221"/>
      <c r="U491" s="221"/>
    </row>
    <row r="492" spans="2:21" x14ac:dyDescent="0.2">
      <c r="B492" s="221"/>
      <c r="C492" s="221"/>
      <c r="D492" s="221"/>
      <c r="E492" s="221"/>
      <c r="F492" s="221"/>
      <c r="G492" s="221"/>
      <c r="H492" s="221"/>
      <c r="I492" s="221"/>
      <c r="J492" s="221"/>
      <c r="K492" s="221"/>
      <c r="L492" s="221"/>
      <c r="M492" s="221"/>
      <c r="N492" s="221"/>
      <c r="O492" s="221"/>
      <c r="P492" s="221"/>
      <c r="Q492" s="221"/>
      <c r="R492" s="221"/>
      <c r="S492" s="221"/>
      <c r="T492" s="221"/>
      <c r="U492" s="221"/>
    </row>
    <row r="493" spans="2:21" x14ac:dyDescent="0.2">
      <c r="B493" s="221"/>
      <c r="C493" s="221"/>
      <c r="D493" s="221"/>
      <c r="E493" s="221"/>
      <c r="F493" s="221"/>
      <c r="G493" s="221"/>
      <c r="H493" s="221"/>
      <c r="I493" s="221"/>
      <c r="J493" s="221"/>
      <c r="K493" s="221"/>
      <c r="L493" s="221"/>
      <c r="M493" s="221"/>
      <c r="N493" s="221"/>
      <c r="O493" s="221"/>
      <c r="P493" s="221"/>
      <c r="Q493" s="221"/>
      <c r="R493" s="221"/>
      <c r="S493" s="221"/>
      <c r="T493" s="221"/>
      <c r="U493" s="221"/>
    </row>
    <row r="494" spans="2:21" x14ac:dyDescent="0.2">
      <c r="B494" s="221"/>
      <c r="C494" s="221"/>
      <c r="D494" s="221"/>
      <c r="E494" s="221"/>
      <c r="F494" s="221"/>
      <c r="G494" s="221"/>
      <c r="H494" s="221"/>
      <c r="I494" s="221"/>
      <c r="J494" s="221"/>
      <c r="K494" s="221"/>
      <c r="L494" s="221"/>
      <c r="M494" s="221"/>
      <c r="N494" s="221"/>
      <c r="O494" s="221"/>
      <c r="P494" s="221"/>
      <c r="Q494" s="221"/>
      <c r="R494" s="221"/>
      <c r="S494" s="221"/>
      <c r="T494" s="221"/>
      <c r="U494" s="221"/>
    </row>
    <row r="495" spans="2:21" x14ac:dyDescent="0.2">
      <c r="B495" s="221"/>
      <c r="C495" s="221"/>
      <c r="D495" s="221"/>
      <c r="E495" s="221"/>
      <c r="F495" s="221"/>
      <c r="G495" s="221"/>
      <c r="H495" s="221"/>
      <c r="I495" s="221"/>
      <c r="J495" s="221"/>
      <c r="K495" s="221"/>
      <c r="L495" s="221"/>
      <c r="M495" s="221"/>
      <c r="N495" s="221"/>
      <c r="O495" s="221"/>
      <c r="P495" s="221"/>
      <c r="Q495" s="221"/>
      <c r="R495" s="221"/>
      <c r="S495" s="221"/>
      <c r="T495" s="221"/>
      <c r="U495" s="221"/>
    </row>
    <row r="496" spans="2:21" x14ac:dyDescent="0.2">
      <c r="B496" s="221"/>
      <c r="C496" s="221"/>
      <c r="D496" s="221"/>
      <c r="E496" s="221"/>
      <c r="F496" s="221"/>
      <c r="G496" s="221"/>
      <c r="H496" s="221"/>
      <c r="I496" s="221"/>
      <c r="J496" s="221"/>
      <c r="K496" s="221"/>
      <c r="L496" s="221"/>
      <c r="M496" s="221"/>
      <c r="N496" s="221"/>
      <c r="O496" s="221"/>
      <c r="P496" s="221"/>
      <c r="Q496" s="221"/>
      <c r="R496" s="221"/>
      <c r="S496" s="221"/>
      <c r="T496" s="221"/>
      <c r="U496" s="221"/>
    </row>
    <row r="497" spans="2:21" x14ac:dyDescent="0.2">
      <c r="B497" s="221"/>
      <c r="C497" s="221"/>
      <c r="D497" s="221"/>
      <c r="E497" s="221"/>
      <c r="F497" s="221"/>
      <c r="G497" s="221"/>
      <c r="H497" s="221"/>
      <c r="I497" s="221"/>
      <c r="J497" s="221"/>
      <c r="K497" s="221"/>
      <c r="L497" s="221"/>
      <c r="M497" s="221"/>
      <c r="N497" s="221"/>
      <c r="O497" s="221"/>
      <c r="P497" s="221"/>
      <c r="Q497" s="221"/>
      <c r="R497" s="221"/>
      <c r="S497" s="221"/>
      <c r="T497" s="221"/>
      <c r="U497" s="221"/>
    </row>
    <row r="498" spans="2:21" x14ac:dyDescent="0.2">
      <c r="B498" s="221"/>
      <c r="C498" s="221"/>
      <c r="D498" s="221"/>
      <c r="E498" s="221"/>
      <c r="F498" s="221"/>
      <c r="G498" s="221"/>
      <c r="H498" s="221"/>
      <c r="I498" s="221"/>
      <c r="J498" s="221"/>
      <c r="K498" s="221"/>
      <c r="L498" s="221"/>
      <c r="M498" s="221"/>
      <c r="N498" s="221"/>
      <c r="O498" s="221"/>
      <c r="P498" s="221"/>
      <c r="Q498" s="221"/>
      <c r="R498" s="221"/>
      <c r="S498" s="221"/>
      <c r="T498" s="221"/>
      <c r="U498" s="221"/>
    </row>
    <row r="499" spans="2:21" x14ac:dyDescent="0.2">
      <c r="B499" s="221"/>
      <c r="C499" s="221"/>
      <c r="D499" s="221"/>
      <c r="E499" s="221"/>
      <c r="F499" s="221"/>
      <c r="G499" s="221"/>
      <c r="H499" s="221"/>
      <c r="I499" s="221"/>
      <c r="J499" s="221"/>
      <c r="K499" s="221"/>
      <c r="L499" s="221"/>
      <c r="M499" s="221"/>
      <c r="N499" s="221"/>
      <c r="O499" s="221"/>
      <c r="P499" s="221"/>
      <c r="Q499" s="221"/>
      <c r="R499" s="221"/>
      <c r="S499" s="221"/>
      <c r="T499" s="221"/>
      <c r="U499" s="221"/>
    </row>
    <row r="500" spans="2:21" x14ac:dyDescent="0.2">
      <c r="B500" s="221"/>
      <c r="C500" s="221"/>
      <c r="D500" s="221"/>
      <c r="E500" s="221"/>
      <c r="F500" s="221"/>
      <c r="G500" s="221"/>
      <c r="H500" s="221"/>
      <c r="I500" s="221"/>
      <c r="J500" s="221"/>
      <c r="K500" s="221"/>
      <c r="L500" s="221"/>
      <c r="M500" s="221"/>
      <c r="N500" s="221"/>
      <c r="O500" s="221"/>
      <c r="P500" s="221"/>
      <c r="Q500" s="221"/>
      <c r="R500" s="221"/>
      <c r="S500" s="221"/>
      <c r="T500" s="221"/>
      <c r="U500" s="221"/>
    </row>
    <row r="501" spans="2:21" x14ac:dyDescent="0.2">
      <c r="B501" s="221"/>
      <c r="C501" s="221"/>
      <c r="D501" s="221"/>
      <c r="E501" s="221"/>
      <c r="F501" s="221"/>
      <c r="G501" s="221"/>
      <c r="H501" s="221"/>
      <c r="I501" s="221"/>
      <c r="J501" s="221"/>
      <c r="K501" s="221"/>
      <c r="L501" s="221"/>
      <c r="M501" s="221"/>
      <c r="N501" s="221"/>
      <c r="O501" s="221"/>
      <c r="P501" s="221"/>
      <c r="Q501" s="221"/>
      <c r="R501" s="221"/>
      <c r="S501" s="221"/>
      <c r="T501" s="221"/>
      <c r="U501" s="221"/>
    </row>
    <row r="502" spans="2:21" x14ac:dyDescent="0.2">
      <c r="B502" s="221"/>
      <c r="C502" s="221"/>
      <c r="D502" s="221"/>
      <c r="E502" s="221"/>
      <c r="F502" s="221"/>
      <c r="G502" s="221"/>
      <c r="H502" s="221"/>
      <c r="I502" s="221"/>
      <c r="J502" s="221"/>
      <c r="K502" s="221"/>
      <c r="L502" s="221"/>
      <c r="M502" s="221"/>
      <c r="N502" s="221"/>
      <c r="O502" s="221"/>
      <c r="P502" s="221"/>
      <c r="Q502" s="221"/>
      <c r="R502" s="221"/>
      <c r="S502" s="221"/>
      <c r="T502" s="221"/>
      <c r="U502" s="221"/>
    </row>
    <row r="503" spans="2:21" x14ac:dyDescent="0.2">
      <c r="B503" s="221"/>
      <c r="C503" s="221"/>
      <c r="D503" s="221"/>
      <c r="E503" s="221"/>
      <c r="F503" s="221"/>
      <c r="G503" s="221"/>
      <c r="H503" s="221"/>
      <c r="I503" s="221"/>
      <c r="J503" s="221"/>
      <c r="K503" s="221"/>
      <c r="L503" s="221"/>
      <c r="M503" s="221"/>
      <c r="N503" s="221"/>
      <c r="O503" s="221"/>
      <c r="P503" s="221"/>
      <c r="Q503" s="221"/>
      <c r="R503" s="221"/>
      <c r="S503" s="221"/>
      <c r="T503" s="221"/>
      <c r="U503" s="221"/>
    </row>
    <row r="504" spans="2:21" x14ac:dyDescent="0.2">
      <c r="B504" s="221"/>
      <c r="C504" s="221"/>
      <c r="D504" s="221"/>
      <c r="E504" s="221"/>
      <c r="F504" s="221"/>
      <c r="G504" s="221"/>
      <c r="H504" s="221"/>
      <c r="I504" s="221"/>
      <c r="J504" s="221"/>
      <c r="K504" s="221"/>
      <c r="L504" s="221"/>
      <c r="M504" s="221"/>
      <c r="N504" s="221"/>
      <c r="O504" s="221"/>
      <c r="P504" s="221"/>
      <c r="Q504" s="221"/>
      <c r="R504" s="221"/>
      <c r="S504" s="221"/>
      <c r="T504" s="221"/>
      <c r="U504" s="221"/>
    </row>
    <row r="505" spans="2:21" x14ac:dyDescent="0.2">
      <c r="B505" s="221"/>
      <c r="C505" s="221"/>
      <c r="D505" s="221"/>
      <c r="E505" s="221"/>
      <c r="F505" s="221"/>
      <c r="G505" s="221"/>
      <c r="H505" s="221"/>
      <c r="I505" s="221"/>
      <c r="J505" s="221"/>
      <c r="K505" s="221"/>
      <c r="L505" s="221"/>
      <c r="M505" s="221"/>
      <c r="N505" s="221"/>
      <c r="O505" s="221"/>
      <c r="P505" s="221"/>
      <c r="Q505" s="221"/>
      <c r="R505" s="221"/>
      <c r="S505" s="221"/>
      <c r="T505" s="221"/>
      <c r="U505" s="221"/>
    </row>
    <row r="506" spans="2:21" x14ac:dyDescent="0.2">
      <c r="B506" s="221"/>
      <c r="C506" s="221"/>
      <c r="D506" s="221"/>
      <c r="E506" s="221"/>
      <c r="F506" s="221"/>
      <c r="G506" s="221"/>
      <c r="H506" s="221"/>
      <c r="I506" s="221"/>
      <c r="J506" s="221"/>
      <c r="K506" s="221"/>
      <c r="L506" s="221"/>
      <c r="M506" s="221"/>
      <c r="N506" s="221"/>
      <c r="O506" s="221"/>
      <c r="P506" s="221"/>
      <c r="Q506" s="221"/>
      <c r="R506" s="221"/>
      <c r="S506" s="221"/>
      <c r="T506" s="221"/>
      <c r="U506" s="221"/>
    </row>
    <row r="507" spans="2:21" x14ac:dyDescent="0.2">
      <c r="B507" s="221"/>
      <c r="C507" s="221"/>
      <c r="D507" s="221"/>
      <c r="E507" s="221"/>
      <c r="F507" s="221"/>
      <c r="G507" s="221"/>
      <c r="H507" s="221"/>
      <c r="I507" s="221"/>
      <c r="J507" s="221"/>
      <c r="K507" s="221"/>
      <c r="L507" s="221"/>
      <c r="M507" s="221"/>
      <c r="N507" s="221"/>
      <c r="O507" s="221"/>
      <c r="P507" s="221"/>
      <c r="Q507" s="221"/>
      <c r="R507" s="221"/>
      <c r="S507" s="221"/>
      <c r="T507" s="221"/>
      <c r="U507" s="221"/>
    </row>
    <row r="508" spans="2:21" x14ac:dyDescent="0.2">
      <c r="B508" s="221"/>
      <c r="C508" s="221"/>
      <c r="D508" s="221"/>
      <c r="E508" s="221"/>
      <c r="F508" s="221"/>
      <c r="G508" s="221"/>
      <c r="H508" s="221"/>
      <c r="I508" s="221"/>
      <c r="J508" s="221"/>
      <c r="K508" s="221"/>
      <c r="L508" s="221"/>
      <c r="M508" s="221"/>
      <c r="N508" s="221"/>
      <c r="O508" s="221"/>
      <c r="P508" s="221"/>
      <c r="Q508" s="221"/>
      <c r="R508" s="221"/>
      <c r="S508" s="221"/>
      <c r="T508" s="221"/>
      <c r="U508" s="221"/>
    </row>
    <row r="509" spans="2:21" x14ac:dyDescent="0.2">
      <c r="B509" s="221"/>
      <c r="C509" s="221"/>
      <c r="D509" s="221"/>
      <c r="E509" s="221"/>
      <c r="F509" s="221"/>
      <c r="G509" s="221"/>
      <c r="H509" s="221"/>
      <c r="I509" s="221"/>
      <c r="J509" s="221"/>
      <c r="K509" s="221"/>
      <c r="L509" s="221"/>
      <c r="M509" s="221"/>
      <c r="N509" s="221"/>
      <c r="O509" s="221"/>
      <c r="P509" s="221"/>
      <c r="Q509" s="221"/>
      <c r="R509" s="221"/>
      <c r="S509" s="221"/>
      <c r="T509" s="221"/>
      <c r="U509" s="221"/>
    </row>
    <row r="510" spans="2:21" x14ac:dyDescent="0.2">
      <c r="B510" s="221"/>
      <c r="C510" s="221"/>
      <c r="D510" s="221"/>
      <c r="E510" s="221"/>
      <c r="F510" s="221"/>
      <c r="G510" s="221"/>
      <c r="H510" s="221"/>
      <c r="I510" s="221"/>
      <c r="J510" s="221"/>
      <c r="K510" s="221"/>
      <c r="L510" s="221"/>
      <c r="M510" s="221"/>
      <c r="N510" s="221"/>
      <c r="O510" s="221"/>
      <c r="P510" s="221"/>
      <c r="Q510" s="221"/>
      <c r="R510" s="221"/>
      <c r="S510" s="221"/>
      <c r="T510" s="221"/>
      <c r="U510" s="221"/>
    </row>
    <row r="511" spans="2:21" x14ac:dyDescent="0.2">
      <c r="B511" s="221"/>
      <c r="C511" s="221"/>
      <c r="D511" s="221"/>
      <c r="E511" s="221"/>
      <c r="F511" s="221"/>
      <c r="G511" s="221"/>
      <c r="H511" s="221"/>
      <c r="I511" s="221"/>
      <c r="J511" s="221"/>
      <c r="K511" s="221"/>
      <c r="L511" s="221"/>
      <c r="M511" s="221"/>
      <c r="N511" s="221"/>
      <c r="O511" s="221"/>
      <c r="P511" s="221"/>
      <c r="Q511" s="221"/>
      <c r="R511" s="221"/>
      <c r="S511" s="221"/>
      <c r="T511" s="221"/>
      <c r="U511" s="221"/>
    </row>
    <row r="512" spans="2:21" x14ac:dyDescent="0.2">
      <c r="B512" s="221"/>
      <c r="C512" s="221"/>
      <c r="D512" s="221"/>
      <c r="E512" s="221"/>
      <c r="F512" s="221"/>
      <c r="G512" s="221"/>
      <c r="H512" s="221"/>
      <c r="I512" s="221"/>
      <c r="J512" s="221"/>
      <c r="K512" s="221"/>
      <c r="L512" s="221"/>
      <c r="M512" s="221"/>
      <c r="N512" s="221"/>
      <c r="O512" s="221"/>
      <c r="P512" s="221"/>
      <c r="Q512" s="221"/>
      <c r="R512" s="221"/>
      <c r="S512" s="221"/>
      <c r="T512" s="221"/>
      <c r="U512" s="221"/>
    </row>
    <row r="513" spans="2:21" x14ac:dyDescent="0.2">
      <c r="B513" s="221"/>
      <c r="C513" s="221"/>
      <c r="D513" s="221"/>
      <c r="E513" s="221"/>
      <c r="F513" s="221"/>
      <c r="G513" s="221"/>
      <c r="H513" s="221"/>
      <c r="I513" s="221"/>
      <c r="J513" s="221"/>
      <c r="K513" s="221"/>
      <c r="L513" s="221"/>
      <c r="M513" s="221"/>
      <c r="N513" s="221"/>
      <c r="O513" s="221"/>
      <c r="P513" s="221"/>
      <c r="Q513" s="221"/>
      <c r="R513" s="221"/>
      <c r="S513" s="221"/>
      <c r="T513" s="221"/>
      <c r="U513" s="221"/>
    </row>
    <row r="514" spans="2:21" x14ac:dyDescent="0.2">
      <c r="B514" s="221"/>
      <c r="C514" s="221"/>
      <c r="D514" s="221"/>
      <c r="E514" s="221"/>
      <c r="F514" s="221"/>
      <c r="G514" s="221"/>
      <c r="H514" s="221"/>
      <c r="I514" s="221"/>
      <c r="J514" s="221"/>
      <c r="K514" s="221"/>
      <c r="L514" s="221"/>
      <c r="M514" s="221"/>
      <c r="N514" s="221"/>
      <c r="O514" s="221"/>
      <c r="P514" s="221"/>
      <c r="Q514" s="221"/>
      <c r="R514" s="221"/>
      <c r="S514" s="221"/>
      <c r="T514" s="221"/>
      <c r="U514" s="221"/>
    </row>
    <row r="515" spans="2:21" x14ac:dyDescent="0.2">
      <c r="B515" s="221"/>
      <c r="C515" s="221"/>
      <c r="D515" s="221"/>
      <c r="E515" s="221"/>
      <c r="F515" s="221"/>
      <c r="G515" s="221"/>
      <c r="H515" s="221"/>
      <c r="I515" s="221"/>
      <c r="J515" s="221"/>
      <c r="K515" s="221"/>
      <c r="L515" s="221"/>
      <c r="M515" s="221"/>
      <c r="N515" s="221"/>
      <c r="O515" s="221"/>
      <c r="P515" s="221"/>
      <c r="Q515" s="221"/>
      <c r="R515" s="221"/>
      <c r="S515" s="221"/>
      <c r="T515" s="221"/>
      <c r="U515" s="221"/>
    </row>
    <row r="516" spans="2:21" x14ac:dyDescent="0.2">
      <c r="B516" s="221"/>
      <c r="C516" s="221"/>
      <c r="D516" s="221"/>
      <c r="E516" s="221"/>
      <c r="F516" s="221"/>
      <c r="G516" s="221"/>
      <c r="H516" s="221"/>
      <c r="I516" s="221"/>
      <c r="J516" s="221"/>
      <c r="K516" s="221"/>
      <c r="L516" s="221"/>
      <c r="M516" s="221"/>
      <c r="N516" s="221"/>
      <c r="O516" s="221"/>
      <c r="P516" s="221"/>
      <c r="Q516" s="221"/>
      <c r="R516" s="221"/>
      <c r="S516" s="221"/>
      <c r="T516" s="221"/>
      <c r="U516" s="221"/>
    </row>
    <row r="517" spans="2:21" x14ac:dyDescent="0.2">
      <c r="B517" s="221"/>
      <c r="C517" s="221"/>
      <c r="D517" s="221"/>
      <c r="E517" s="221"/>
      <c r="F517" s="221"/>
      <c r="G517" s="221"/>
      <c r="H517" s="221"/>
      <c r="I517" s="221"/>
      <c r="J517" s="221"/>
      <c r="K517" s="221"/>
      <c r="L517" s="221"/>
      <c r="M517" s="221"/>
      <c r="N517" s="221"/>
      <c r="O517" s="221"/>
      <c r="P517" s="221"/>
      <c r="Q517" s="221"/>
      <c r="R517" s="221"/>
      <c r="S517" s="221"/>
      <c r="T517" s="221"/>
      <c r="U517" s="221"/>
    </row>
    <row r="518" spans="2:21" x14ac:dyDescent="0.2">
      <c r="B518" s="221"/>
      <c r="C518" s="221"/>
      <c r="D518" s="221"/>
      <c r="E518" s="221"/>
      <c r="F518" s="221"/>
      <c r="G518" s="221"/>
      <c r="H518" s="221"/>
      <c r="I518" s="221"/>
      <c r="J518" s="221"/>
      <c r="K518" s="221"/>
      <c r="L518" s="221"/>
      <c r="M518" s="221"/>
      <c r="N518" s="221"/>
      <c r="O518" s="221"/>
      <c r="P518" s="221"/>
      <c r="Q518" s="221"/>
      <c r="R518" s="221"/>
      <c r="S518" s="221"/>
      <c r="T518" s="221"/>
      <c r="U518" s="221"/>
    </row>
    <row r="519" spans="2:21" x14ac:dyDescent="0.2">
      <c r="B519" s="221"/>
      <c r="C519" s="221"/>
      <c r="D519" s="221"/>
      <c r="E519" s="221"/>
      <c r="F519" s="221"/>
      <c r="G519" s="221"/>
      <c r="H519" s="221"/>
      <c r="I519" s="221"/>
      <c r="J519" s="221"/>
      <c r="K519" s="221"/>
      <c r="L519" s="221"/>
      <c r="M519" s="221"/>
      <c r="N519" s="221"/>
      <c r="O519" s="221"/>
      <c r="P519" s="221"/>
      <c r="Q519" s="221"/>
      <c r="R519" s="221"/>
      <c r="S519" s="221"/>
      <c r="T519" s="221"/>
      <c r="U519" s="221"/>
    </row>
    <row r="520" spans="2:21" x14ac:dyDescent="0.2">
      <c r="B520" s="221"/>
      <c r="C520" s="221"/>
      <c r="D520" s="221"/>
      <c r="E520" s="221"/>
      <c r="F520" s="221"/>
      <c r="G520" s="221"/>
      <c r="H520" s="221"/>
      <c r="I520" s="221"/>
      <c r="J520" s="221"/>
      <c r="K520" s="221"/>
      <c r="L520" s="221"/>
      <c r="M520" s="221"/>
      <c r="N520" s="221"/>
      <c r="O520" s="221"/>
      <c r="P520" s="221"/>
      <c r="Q520" s="221"/>
      <c r="R520" s="221"/>
      <c r="S520" s="221"/>
      <c r="T520" s="221"/>
      <c r="U520" s="221"/>
    </row>
    <row r="521" spans="2:21" x14ac:dyDescent="0.2">
      <c r="B521" s="221"/>
      <c r="C521" s="221"/>
      <c r="D521" s="221"/>
      <c r="E521" s="221"/>
      <c r="F521" s="221"/>
      <c r="G521" s="221"/>
      <c r="H521" s="221"/>
      <c r="I521" s="221"/>
      <c r="J521" s="221"/>
      <c r="K521" s="221"/>
      <c r="L521" s="221"/>
      <c r="M521" s="221"/>
      <c r="N521" s="221"/>
      <c r="O521" s="221"/>
      <c r="P521" s="221"/>
      <c r="Q521" s="221"/>
      <c r="R521" s="221"/>
      <c r="S521" s="221"/>
      <c r="T521" s="221"/>
      <c r="U521" s="221"/>
    </row>
    <row r="522" spans="2:21" x14ac:dyDescent="0.2">
      <c r="B522" s="221"/>
      <c r="C522" s="221"/>
      <c r="D522" s="221"/>
      <c r="E522" s="221"/>
      <c r="F522" s="221"/>
      <c r="G522" s="221"/>
      <c r="H522" s="221"/>
      <c r="I522" s="221"/>
      <c r="J522" s="221"/>
      <c r="K522" s="221"/>
      <c r="L522" s="221"/>
      <c r="M522" s="221"/>
      <c r="N522" s="221"/>
      <c r="O522" s="221"/>
      <c r="P522" s="221"/>
      <c r="Q522" s="221"/>
      <c r="R522" s="221"/>
      <c r="S522" s="221"/>
      <c r="T522" s="221"/>
      <c r="U522" s="221"/>
    </row>
    <row r="523" spans="2:21" x14ac:dyDescent="0.2">
      <c r="B523" s="221"/>
      <c r="C523" s="221"/>
      <c r="D523" s="221"/>
      <c r="E523" s="221"/>
      <c r="F523" s="221"/>
      <c r="G523" s="221"/>
      <c r="H523" s="221"/>
      <c r="I523" s="221"/>
      <c r="J523" s="221"/>
      <c r="K523" s="221"/>
      <c r="L523" s="221"/>
      <c r="M523" s="221"/>
      <c r="N523" s="221"/>
      <c r="O523" s="221"/>
      <c r="P523" s="221"/>
      <c r="Q523" s="221"/>
      <c r="R523" s="221"/>
      <c r="S523" s="221"/>
      <c r="T523" s="221"/>
      <c r="U523" s="221"/>
    </row>
    <row r="524" spans="2:21" x14ac:dyDescent="0.2">
      <c r="B524" s="221"/>
      <c r="C524" s="221"/>
      <c r="D524" s="221"/>
      <c r="E524" s="221"/>
      <c r="F524" s="221"/>
      <c r="G524" s="221"/>
      <c r="H524" s="221"/>
      <c r="I524" s="221"/>
      <c r="J524" s="221"/>
      <c r="K524" s="221"/>
      <c r="L524" s="221"/>
      <c r="M524" s="221"/>
      <c r="N524" s="221"/>
      <c r="O524" s="221"/>
      <c r="P524" s="221"/>
      <c r="Q524" s="221"/>
      <c r="R524" s="221"/>
      <c r="S524" s="221"/>
      <c r="T524" s="221"/>
      <c r="U524" s="221"/>
    </row>
    <row r="525" spans="2:21" x14ac:dyDescent="0.2">
      <c r="B525" s="221"/>
      <c r="C525" s="221"/>
      <c r="D525" s="221"/>
      <c r="E525" s="221"/>
      <c r="F525" s="221"/>
      <c r="G525" s="221"/>
      <c r="H525" s="221"/>
      <c r="I525" s="221"/>
      <c r="J525" s="221"/>
      <c r="K525" s="221"/>
      <c r="L525" s="221"/>
      <c r="M525" s="221"/>
      <c r="N525" s="221"/>
      <c r="O525" s="221"/>
      <c r="P525" s="221"/>
      <c r="Q525" s="221"/>
      <c r="R525" s="221"/>
      <c r="S525" s="221"/>
      <c r="T525" s="221"/>
      <c r="U525" s="221"/>
    </row>
    <row r="526" spans="2:21" x14ac:dyDescent="0.2">
      <c r="B526" s="221"/>
      <c r="C526" s="221"/>
      <c r="D526" s="221"/>
      <c r="E526" s="221"/>
      <c r="F526" s="221"/>
      <c r="G526" s="221"/>
      <c r="H526" s="221"/>
      <c r="I526" s="221"/>
      <c r="J526" s="221"/>
      <c r="K526" s="221"/>
      <c r="L526" s="221"/>
      <c r="M526" s="221"/>
      <c r="N526" s="221"/>
      <c r="O526" s="221"/>
      <c r="P526" s="221"/>
      <c r="Q526" s="221"/>
      <c r="R526" s="221"/>
      <c r="S526" s="221"/>
      <c r="T526" s="221"/>
      <c r="U526" s="221"/>
    </row>
    <row r="527" spans="2:21" x14ac:dyDescent="0.2">
      <c r="B527" s="221"/>
      <c r="C527" s="221"/>
      <c r="D527" s="221"/>
      <c r="E527" s="221"/>
      <c r="F527" s="221"/>
      <c r="G527" s="221"/>
      <c r="H527" s="221"/>
      <c r="I527" s="221"/>
      <c r="J527" s="221"/>
      <c r="K527" s="221"/>
      <c r="L527" s="221"/>
      <c r="M527" s="221"/>
      <c r="N527" s="221"/>
      <c r="O527" s="221"/>
      <c r="P527" s="221"/>
      <c r="Q527" s="221"/>
      <c r="R527" s="221"/>
      <c r="S527" s="221"/>
      <c r="T527" s="221"/>
      <c r="U527" s="221"/>
    </row>
    <row r="528" spans="2:21" x14ac:dyDescent="0.2">
      <c r="B528" s="221"/>
      <c r="C528" s="221"/>
      <c r="D528" s="221"/>
      <c r="E528" s="221"/>
      <c r="F528" s="221"/>
      <c r="G528" s="221"/>
      <c r="H528" s="221"/>
      <c r="I528" s="221"/>
      <c r="J528" s="221"/>
      <c r="K528" s="221"/>
      <c r="L528" s="221"/>
      <c r="M528" s="221"/>
      <c r="N528" s="221"/>
      <c r="O528" s="221"/>
      <c r="P528" s="221"/>
      <c r="Q528" s="221"/>
      <c r="R528" s="221"/>
      <c r="S528" s="221"/>
      <c r="T528" s="221"/>
      <c r="U528" s="221"/>
    </row>
    <row r="529" spans="2:21" x14ac:dyDescent="0.2">
      <c r="B529" s="221"/>
      <c r="C529" s="221"/>
      <c r="D529" s="221"/>
      <c r="E529" s="221"/>
      <c r="F529" s="221"/>
      <c r="G529" s="221"/>
      <c r="H529" s="221"/>
      <c r="I529" s="221"/>
      <c r="J529" s="221"/>
      <c r="K529" s="221"/>
      <c r="L529" s="221"/>
      <c r="M529" s="221"/>
      <c r="N529" s="221"/>
      <c r="O529" s="221"/>
      <c r="P529" s="221"/>
      <c r="Q529" s="221"/>
      <c r="R529" s="221"/>
      <c r="S529" s="221"/>
      <c r="T529" s="221"/>
      <c r="U529" s="221"/>
    </row>
    <row r="530" spans="2:21" x14ac:dyDescent="0.2">
      <c r="B530" s="221"/>
      <c r="C530" s="221"/>
      <c r="D530" s="221"/>
      <c r="E530" s="221"/>
      <c r="F530" s="221"/>
      <c r="G530" s="221"/>
      <c r="H530" s="221"/>
      <c r="I530" s="221"/>
      <c r="J530" s="221"/>
      <c r="K530" s="221"/>
      <c r="L530" s="221"/>
      <c r="M530" s="221"/>
      <c r="N530" s="221"/>
      <c r="O530" s="221"/>
      <c r="P530" s="221"/>
      <c r="Q530" s="221"/>
      <c r="R530" s="221"/>
      <c r="S530" s="221"/>
      <c r="T530" s="221"/>
      <c r="U530" s="221"/>
    </row>
    <row r="531" spans="2:21" x14ac:dyDescent="0.2">
      <c r="B531" s="221"/>
      <c r="C531" s="221"/>
      <c r="D531" s="221"/>
      <c r="E531" s="221"/>
      <c r="F531" s="221"/>
      <c r="G531" s="221"/>
      <c r="H531" s="221"/>
      <c r="I531" s="221"/>
      <c r="J531" s="221"/>
      <c r="K531" s="221"/>
      <c r="L531" s="221"/>
      <c r="M531" s="221"/>
      <c r="N531" s="221"/>
      <c r="O531" s="221"/>
      <c r="P531" s="221"/>
      <c r="Q531" s="221"/>
      <c r="R531" s="221"/>
      <c r="S531" s="221"/>
      <c r="T531" s="221"/>
      <c r="U531" s="221"/>
    </row>
    <row r="532" spans="2:21" x14ac:dyDescent="0.2">
      <c r="B532" s="221"/>
      <c r="C532" s="221"/>
      <c r="D532" s="221"/>
      <c r="E532" s="221"/>
      <c r="F532" s="221"/>
      <c r="G532" s="221"/>
      <c r="H532" s="221"/>
      <c r="I532" s="221"/>
      <c r="J532" s="221"/>
      <c r="K532" s="221"/>
      <c r="L532" s="221"/>
      <c r="M532" s="221"/>
      <c r="N532" s="221"/>
      <c r="O532" s="221"/>
      <c r="P532" s="221"/>
      <c r="Q532" s="221"/>
      <c r="R532" s="221"/>
      <c r="S532" s="221"/>
      <c r="T532" s="221"/>
      <c r="U532" s="221"/>
    </row>
    <row r="533" spans="2:21" x14ac:dyDescent="0.2">
      <c r="B533" s="221"/>
      <c r="C533" s="221"/>
      <c r="D533" s="221"/>
      <c r="E533" s="221"/>
      <c r="F533" s="221"/>
      <c r="G533" s="221"/>
      <c r="H533" s="221"/>
      <c r="I533" s="221"/>
      <c r="J533" s="221"/>
      <c r="K533" s="221"/>
      <c r="L533" s="221"/>
      <c r="M533" s="221"/>
      <c r="N533" s="221"/>
      <c r="O533" s="221"/>
      <c r="P533" s="221"/>
      <c r="Q533" s="221"/>
      <c r="R533" s="221"/>
      <c r="S533" s="221"/>
      <c r="T533" s="221"/>
      <c r="U533" s="221"/>
    </row>
    <row r="534" spans="2:21" x14ac:dyDescent="0.2">
      <c r="B534" s="221"/>
      <c r="C534" s="221"/>
      <c r="D534" s="221"/>
      <c r="E534" s="221"/>
      <c r="F534" s="221"/>
      <c r="G534" s="221"/>
      <c r="H534" s="221"/>
      <c r="I534" s="221"/>
      <c r="J534" s="221"/>
      <c r="K534" s="221"/>
      <c r="L534" s="221"/>
      <c r="M534" s="221"/>
      <c r="N534" s="221"/>
      <c r="O534" s="221"/>
      <c r="P534" s="221"/>
      <c r="Q534" s="221"/>
      <c r="R534" s="221"/>
      <c r="S534" s="221"/>
      <c r="T534" s="221"/>
      <c r="U534" s="221"/>
    </row>
    <row r="535" spans="2:21" x14ac:dyDescent="0.2">
      <c r="B535" s="221"/>
      <c r="C535" s="221"/>
      <c r="D535" s="221"/>
      <c r="E535" s="221"/>
      <c r="F535" s="221"/>
      <c r="G535" s="221"/>
      <c r="H535" s="221"/>
      <c r="I535" s="221"/>
      <c r="J535" s="221"/>
      <c r="K535" s="221"/>
      <c r="L535" s="221"/>
      <c r="M535" s="221"/>
      <c r="N535" s="221"/>
      <c r="O535" s="221"/>
      <c r="P535" s="221"/>
      <c r="Q535" s="221"/>
      <c r="R535" s="221"/>
      <c r="S535" s="221"/>
      <c r="T535" s="221"/>
      <c r="U535" s="221"/>
    </row>
    <row r="536" spans="2:21" x14ac:dyDescent="0.2">
      <c r="B536" s="221"/>
      <c r="C536" s="221"/>
      <c r="D536" s="221"/>
      <c r="E536" s="221"/>
      <c r="F536" s="221"/>
      <c r="G536" s="221"/>
      <c r="H536" s="221"/>
      <c r="I536" s="221"/>
      <c r="J536" s="221"/>
      <c r="K536" s="221"/>
      <c r="L536" s="221"/>
      <c r="M536" s="221"/>
      <c r="N536" s="221"/>
      <c r="O536" s="221"/>
      <c r="P536" s="221"/>
      <c r="Q536" s="221"/>
      <c r="R536" s="221"/>
      <c r="S536" s="221"/>
      <c r="T536" s="221"/>
      <c r="U536" s="221"/>
    </row>
    <row r="537" spans="2:21" x14ac:dyDescent="0.2">
      <c r="B537" s="221"/>
      <c r="C537" s="221"/>
      <c r="D537" s="221"/>
      <c r="E537" s="221"/>
      <c r="F537" s="221"/>
      <c r="G537" s="221"/>
      <c r="H537" s="221"/>
      <c r="I537" s="221"/>
      <c r="J537" s="221"/>
      <c r="K537" s="221"/>
      <c r="L537" s="221"/>
      <c r="M537" s="221"/>
      <c r="N537" s="221"/>
      <c r="O537" s="221"/>
      <c r="P537" s="221"/>
      <c r="Q537" s="221"/>
      <c r="R537" s="221"/>
      <c r="S537" s="221"/>
      <c r="T537" s="221"/>
      <c r="U537" s="221"/>
    </row>
    <row r="538" spans="2:21" x14ac:dyDescent="0.2">
      <c r="B538" s="221"/>
      <c r="C538" s="221"/>
      <c r="D538" s="221"/>
      <c r="E538" s="221"/>
      <c r="F538" s="221"/>
      <c r="G538" s="221"/>
      <c r="H538" s="221"/>
      <c r="I538" s="221"/>
      <c r="J538" s="221"/>
      <c r="K538" s="221"/>
      <c r="L538" s="221"/>
      <c r="M538" s="221"/>
      <c r="N538" s="221"/>
      <c r="O538" s="221"/>
      <c r="P538" s="221"/>
      <c r="Q538" s="221"/>
      <c r="R538" s="221"/>
      <c r="S538" s="221"/>
      <c r="T538" s="221"/>
      <c r="U538" s="221"/>
    </row>
    <row r="539" spans="2:21" x14ac:dyDescent="0.2">
      <c r="B539" s="221"/>
      <c r="C539" s="221"/>
      <c r="D539" s="221"/>
      <c r="E539" s="221"/>
      <c r="F539" s="221"/>
      <c r="G539" s="221"/>
      <c r="H539" s="221"/>
      <c r="I539" s="221"/>
      <c r="J539" s="221"/>
      <c r="K539" s="221"/>
      <c r="L539" s="221"/>
      <c r="M539" s="221"/>
      <c r="N539" s="221"/>
      <c r="O539" s="221"/>
      <c r="P539" s="221"/>
      <c r="Q539" s="221"/>
      <c r="R539" s="221"/>
      <c r="S539" s="221"/>
      <c r="T539" s="221"/>
      <c r="U539" s="221"/>
    </row>
    <row r="540" spans="2:21" x14ac:dyDescent="0.2">
      <c r="B540" s="221"/>
      <c r="C540" s="221"/>
      <c r="D540" s="221"/>
      <c r="E540" s="221"/>
      <c r="F540" s="221"/>
      <c r="G540" s="221"/>
      <c r="H540" s="221"/>
      <c r="I540" s="221"/>
      <c r="J540" s="221"/>
      <c r="K540" s="221"/>
      <c r="L540" s="221"/>
      <c r="M540" s="221"/>
      <c r="N540" s="221"/>
      <c r="O540" s="221"/>
      <c r="P540" s="221"/>
      <c r="Q540" s="221"/>
      <c r="R540" s="221"/>
      <c r="S540" s="221"/>
      <c r="T540" s="221"/>
      <c r="U540" s="221"/>
    </row>
    <row r="541" spans="2:21" x14ac:dyDescent="0.2">
      <c r="B541" s="221"/>
      <c r="C541" s="221"/>
      <c r="D541" s="221"/>
      <c r="E541" s="221"/>
      <c r="F541" s="221"/>
      <c r="G541" s="221"/>
      <c r="H541" s="221"/>
      <c r="I541" s="221"/>
      <c r="J541" s="221"/>
      <c r="K541" s="221"/>
      <c r="L541" s="221"/>
      <c r="M541" s="221"/>
      <c r="N541" s="221"/>
      <c r="O541" s="221"/>
      <c r="P541" s="221"/>
      <c r="Q541" s="221"/>
      <c r="R541" s="221"/>
      <c r="S541" s="221"/>
      <c r="T541" s="221"/>
      <c r="U541" s="221"/>
    </row>
    <row r="542" spans="2:21" x14ac:dyDescent="0.2">
      <c r="B542" s="221"/>
      <c r="C542" s="221"/>
      <c r="D542" s="221"/>
      <c r="E542" s="221"/>
      <c r="F542" s="221"/>
      <c r="G542" s="221"/>
      <c r="H542" s="221"/>
      <c r="I542" s="221"/>
      <c r="J542" s="221"/>
      <c r="K542" s="221"/>
      <c r="L542" s="221"/>
      <c r="M542" s="221"/>
      <c r="N542" s="221"/>
      <c r="O542" s="221"/>
      <c r="P542" s="221"/>
      <c r="Q542" s="221"/>
      <c r="R542" s="221"/>
      <c r="S542" s="221"/>
      <c r="T542" s="221"/>
      <c r="U542" s="221"/>
    </row>
    <row r="543" spans="2:21" x14ac:dyDescent="0.2">
      <c r="B543" s="221"/>
      <c r="C543" s="221"/>
      <c r="D543" s="221"/>
      <c r="E543" s="221"/>
      <c r="F543" s="221"/>
      <c r="G543" s="221"/>
      <c r="H543" s="221"/>
      <c r="I543" s="221"/>
      <c r="J543" s="221"/>
      <c r="K543" s="221"/>
      <c r="L543" s="221"/>
      <c r="M543" s="221"/>
      <c r="N543" s="221"/>
      <c r="O543" s="221"/>
      <c r="P543" s="221"/>
      <c r="Q543" s="221"/>
      <c r="R543" s="221"/>
      <c r="S543" s="221"/>
      <c r="T543" s="221"/>
      <c r="U543" s="221"/>
    </row>
    <row r="544" spans="2:21" x14ac:dyDescent="0.2">
      <c r="B544" s="221"/>
      <c r="C544" s="221"/>
      <c r="D544" s="221"/>
      <c r="E544" s="221"/>
      <c r="F544" s="221"/>
      <c r="G544" s="221"/>
      <c r="H544" s="221"/>
      <c r="I544" s="221"/>
      <c r="J544" s="221"/>
      <c r="K544" s="221"/>
      <c r="L544" s="221"/>
      <c r="M544" s="221"/>
      <c r="N544" s="221"/>
      <c r="O544" s="221"/>
      <c r="P544" s="221"/>
      <c r="Q544" s="221"/>
      <c r="R544" s="221"/>
      <c r="S544" s="221"/>
      <c r="T544" s="221"/>
      <c r="U544" s="221"/>
    </row>
    <row r="545" spans="2:21" x14ac:dyDescent="0.2">
      <c r="B545" s="221"/>
      <c r="C545" s="221"/>
      <c r="D545" s="221"/>
      <c r="E545" s="221"/>
      <c r="F545" s="221"/>
      <c r="G545" s="221"/>
      <c r="H545" s="221"/>
      <c r="I545" s="221"/>
      <c r="J545" s="221"/>
      <c r="K545" s="221"/>
      <c r="L545" s="221"/>
      <c r="M545" s="221"/>
      <c r="N545" s="221"/>
      <c r="O545" s="221"/>
      <c r="P545" s="221"/>
      <c r="Q545" s="221"/>
      <c r="R545" s="221"/>
      <c r="S545" s="221"/>
      <c r="T545" s="221"/>
      <c r="U545" s="221"/>
    </row>
    <row r="546" spans="2:21" x14ac:dyDescent="0.2">
      <c r="B546" s="221"/>
      <c r="C546" s="221"/>
      <c r="D546" s="221"/>
      <c r="E546" s="221"/>
      <c r="F546" s="221"/>
      <c r="G546" s="221"/>
      <c r="H546" s="221"/>
      <c r="I546" s="221"/>
      <c r="J546" s="221"/>
      <c r="K546" s="221"/>
      <c r="L546" s="221"/>
      <c r="M546" s="221"/>
      <c r="N546" s="221"/>
      <c r="O546" s="221"/>
      <c r="P546" s="221"/>
      <c r="Q546" s="221"/>
      <c r="R546" s="221"/>
      <c r="S546" s="221"/>
      <c r="T546" s="221"/>
      <c r="U546" s="221"/>
    </row>
    <row r="547" spans="2:21" x14ac:dyDescent="0.2">
      <c r="B547" s="221"/>
      <c r="C547" s="221"/>
      <c r="D547" s="221"/>
      <c r="E547" s="221"/>
      <c r="F547" s="221"/>
      <c r="G547" s="221"/>
      <c r="H547" s="221"/>
      <c r="I547" s="221"/>
      <c r="J547" s="221"/>
      <c r="K547" s="221"/>
      <c r="L547" s="221"/>
      <c r="M547" s="221"/>
      <c r="N547" s="221"/>
      <c r="O547" s="221"/>
      <c r="P547" s="221"/>
      <c r="Q547" s="221"/>
      <c r="R547" s="221"/>
      <c r="S547" s="221"/>
      <c r="T547" s="221"/>
      <c r="U547" s="221"/>
    </row>
    <row r="548" spans="2:21" x14ac:dyDescent="0.2">
      <c r="B548" s="221"/>
      <c r="C548" s="221"/>
      <c r="D548" s="221"/>
      <c r="E548" s="221"/>
      <c r="F548" s="221"/>
      <c r="G548" s="221"/>
      <c r="H548" s="221"/>
      <c r="I548" s="221"/>
      <c r="J548" s="221"/>
      <c r="K548" s="221"/>
      <c r="L548" s="221"/>
      <c r="M548" s="221"/>
      <c r="N548" s="221"/>
      <c r="O548" s="221"/>
      <c r="P548" s="221"/>
      <c r="Q548" s="221"/>
      <c r="R548" s="221"/>
      <c r="S548" s="221"/>
      <c r="T548" s="221"/>
      <c r="U548" s="221"/>
    </row>
    <row r="549" spans="2:21" x14ac:dyDescent="0.2">
      <c r="B549" s="221"/>
      <c r="C549" s="221"/>
      <c r="D549" s="221"/>
      <c r="E549" s="221"/>
      <c r="F549" s="221"/>
      <c r="G549" s="221"/>
      <c r="H549" s="221"/>
      <c r="I549" s="221"/>
      <c r="J549" s="221"/>
      <c r="K549" s="221"/>
      <c r="L549" s="221"/>
      <c r="M549" s="221"/>
      <c r="N549" s="221"/>
      <c r="O549" s="221"/>
      <c r="P549" s="221"/>
      <c r="Q549" s="221"/>
      <c r="R549" s="221"/>
      <c r="S549" s="221"/>
      <c r="T549" s="221"/>
      <c r="U549" s="221"/>
    </row>
    <row r="550" spans="2:21" x14ac:dyDescent="0.2">
      <c r="B550" s="221"/>
      <c r="C550" s="221"/>
      <c r="D550" s="221"/>
      <c r="E550" s="221"/>
      <c r="F550" s="221"/>
      <c r="G550" s="221"/>
      <c r="H550" s="221"/>
      <c r="I550" s="221"/>
      <c r="J550" s="221"/>
      <c r="K550" s="221"/>
      <c r="L550" s="221"/>
      <c r="M550" s="221"/>
      <c r="N550" s="221"/>
      <c r="O550" s="221"/>
      <c r="P550" s="221"/>
      <c r="Q550" s="221"/>
      <c r="R550" s="221"/>
      <c r="S550" s="221"/>
      <c r="T550" s="221"/>
      <c r="U550" s="221"/>
    </row>
    <row r="551" spans="2:21" x14ac:dyDescent="0.2">
      <c r="B551" s="221"/>
      <c r="C551" s="221"/>
      <c r="D551" s="221"/>
      <c r="E551" s="221"/>
      <c r="F551" s="221"/>
      <c r="G551" s="221"/>
      <c r="H551" s="221"/>
      <c r="I551" s="221"/>
      <c r="J551" s="221"/>
      <c r="K551" s="221"/>
      <c r="L551" s="221"/>
      <c r="M551" s="221"/>
      <c r="N551" s="221"/>
      <c r="O551" s="221"/>
      <c r="P551" s="221"/>
      <c r="Q551" s="221"/>
      <c r="R551" s="221"/>
      <c r="S551" s="221"/>
      <c r="T551" s="221"/>
      <c r="U551" s="221"/>
    </row>
    <row r="552" spans="2:21" x14ac:dyDescent="0.2">
      <c r="B552" s="221"/>
      <c r="C552" s="221"/>
      <c r="D552" s="221"/>
      <c r="E552" s="221"/>
      <c r="F552" s="221"/>
      <c r="G552" s="221"/>
      <c r="H552" s="221"/>
      <c r="I552" s="221"/>
      <c r="J552" s="221"/>
      <c r="K552" s="221"/>
      <c r="L552" s="221"/>
      <c r="M552" s="221"/>
      <c r="N552" s="221"/>
      <c r="O552" s="221"/>
      <c r="P552" s="221"/>
      <c r="Q552" s="221"/>
      <c r="R552" s="221"/>
      <c r="S552" s="221"/>
      <c r="T552" s="221"/>
      <c r="U552" s="221"/>
    </row>
    <row r="553" spans="2:21" x14ac:dyDescent="0.2">
      <c r="B553" s="221"/>
      <c r="C553" s="221"/>
      <c r="D553" s="221"/>
      <c r="E553" s="221"/>
      <c r="F553" s="221"/>
      <c r="G553" s="221"/>
      <c r="H553" s="221"/>
      <c r="I553" s="221"/>
      <c r="J553" s="221"/>
      <c r="K553" s="221"/>
      <c r="L553" s="221"/>
      <c r="M553" s="221"/>
      <c r="N553" s="221"/>
      <c r="O553" s="221"/>
      <c r="P553" s="221"/>
      <c r="Q553" s="221"/>
      <c r="R553" s="221"/>
      <c r="S553" s="221"/>
      <c r="T553" s="221"/>
      <c r="U553" s="221"/>
    </row>
    <row r="554" spans="2:21" x14ac:dyDescent="0.2">
      <c r="B554" s="221"/>
      <c r="C554" s="221"/>
      <c r="D554" s="221"/>
      <c r="E554" s="221"/>
      <c r="F554" s="221"/>
      <c r="G554" s="221"/>
      <c r="H554" s="221"/>
      <c r="I554" s="221"/>
      <c r="J554" s="221"/>
      <c r="K554" s="221"/>
      <c r="L554" s="221"/>
      <c r="M554" s="221"/>
      <c r="N554" s="221"/>
      <c r="O554" s="221"/>
      <c r="P554" s="221"/>
      <c r="Q554" s="221"/>
      <c r="R554" s="221"/>
      <c r="S554" s="221"/>
      <c r="T554" s="221"/>
      <c r="U554" s="221"/>
    </row>
    <row r="555" spans="2:21" x14ac:dyDescent="0.2">
      <c r="B555" s="221"/>
      <c r="C555" s="221"/>
      <c r="D555" s="221"/>
      <c r="E555" s="221"/>
      <c r="F555" s="221"/>
      <c r="G555" s="221"/>
      <c r="H555" s="221"/>
      <c r="I555" s="221"/>
      <c r="J555" s="221"/>
      <c r="K555" s="221"/>
      <c r="L555" s="221"/>
      <c r="M555" s="221"/>
      <c r="N555" s="221"/>
      <c r="O555" s="221"/>
      <c r="P555" s="221"/>
      <c r="Q555" s="221"/>
      <c r="R555" s="221"/>
      <c r="S555" s="221"/>
      <c r="T555" s="221"/>
      <c r="U555" s="221"/>
    </row>
    <row r="556" spans="2:21" x14ac:dyDescent="0.2">
      <c r="B556" s="221"/>
      <c r="C556" s="221"/>
      <c r="D556" s="221"/>
      <c r="E556" s="221"/>
      <c r="F556" s="221"/>
      <c r="G556" s="221"/>
      <c r="H556" s="221"/>
      <c r="I556" s="221"/>
      <c r="J556" s="221"/>
      <c r="K556" s="221"/>
      <c r="L556" s="221"/>
      <c r="M556" s="221"/>
      <c r="N556" s="221"/>
      <c r="O556" s="221"/>
      <c r="P556" s="221"/>
      <c r="Q556" s="221"/>
      <c r="R556" s="221"/>
      <c r="S556" s="221"/>
      <c r="T556" s="221"/>
      <c r="U556" s="221"/>
    </row>
    <row r="557" spans="2:21" x14ac:dyDescent="0.2">
      <c r="B557" s="221"/>
      <c r="C557" s="221"/>
      <c r="D557" s="221"/>
      <c r="E557" s="221"/>
      <c r="F557" s="221"/>
      <c r="G557" s="221"/>
      <c r="H557" s="221"/>
      <c r="I557" s="221"/>
      <c r="J557" s="221"/>
      <c r="K557" s="221"/>
      <c r="L557" s="221"/>
      <c r="M557" s="221"/>
      <c r="N557" s="221"/>
      <c r="O557" s="221"/>
      <c r="P557" s="221"/>
      <c r="Q557" s="221"/>
      <c r="R557" s="221"/>
      <c r="S557" s="221"/>
      <c r="T557" s="221"/>
      <c r="U557" s="221"/>
    </row>
    <row r="558" spans="2:21" x14ac:dyDescent="0.2">
      <c r="B558" s="221"/>
      <c r="C558" s="221"/>
      <c r="D558" s="221"/>
      <c r="E558" s="221"/>
      <c r="F558" s="221"/>
      <c r="G558" s="221"/>
      <c r="H558" s="221"/>
      <c r="I558" s="221"/>
      <c r="J558" s="221"/>
      <c r="K558" s="221"/>
      <c r="L558" s="221"/>
      <c r="M558" s="221"/>
      <c r="N558" s="221"/>
      <c r="O558" s="221"/>
      <c r="P558" s="221"/>
      <c r="Q558" s="221"/>
      <c r="R558" s="221"/>
      <c r="S558" s="221"/>
      <c r="T558" s="221"/>
      <c r="U558" s="221"/>
    </row>
    <row r="559" spans="2:21" x14ac:dyDescent="0.2">
      <c r="B559" s="221"/>
      <c r="C559" s="221"/>
      <c r="D559" s="221"/>
      <c r="E559" s="221"/>
      <c r="F559" s="221"/>
      <c r="G559" s="221"/>
      <c r="H559" s="221"/>
      <c r="I559" s="221"/>
      <c r="J559" s="221"/>
      <c r="K559" s="221"/>
      <c r="L559" s="221"/>
      <c r="M559" s="221"/>
      <c r="N559" s="221"/>
      <c r="O559" s="221"/>
      <c r="P559" s="221"/>
      <c r="Q559" s="221"/>
      <c r="R559" s="221"/>
      <c r="S559" s="221"/>
      <c r="T559" s="221"/>
      <c r="U559" s="221"/>
    </row>
    <row r="560" spans="2:21" x14ac:dyDescent="0.2">
      <c r="B560" s="221"/>
      <c r="C560" s="221"/>
      <c r="D560" s="221"/>
      <c r="E560" s="221"/>
      <c r="F560" s="221"/>
      <c r="G560" s="221"/>
      <c r="H560" s="221"/>
      <c r="I560" s="221"/>
      <c r="J560" s="221"/>
      <c r="K560" s="221"/>
      <c r="L560" s="221"/>
      <c r="M560" s="221"/>
      <c r="N560" s="221"/>
      <c r="O560" s="221"/>
      <c r="P560" s="221"/>
      <c r="Q560" s="221"/>
      <c r="R560" s="221"/>
      <c r="S560" s="221"/>
      <c r="T560" s="221"/>
      <c r="U560" s="221"/>
    </row>
    <row r="561" spans="2:21" x14ac:dyDescent="0.2">
      <c r="B561" s="221"/>
      <c r="C561" s="221"/>
      <c r="D561" s="221"/>
      <c r="E561" s="221"/>
      <c r="F561" s="221"/>
      <c r="G561" s="221"/>
      <c r="H561" s="221"/>
      <c r="I561" s="221"/>
      <c r="J561" s="221"/>
      <c r="K561" s="221"/>
      <c r="L561" s="221"/>
      <c r="M561" s="221"/>
      <c r="N561" s="221"/>
      <c r="O561" s="221"/>
      <c r="P561" s="221"/>
      <c r="Q561" s="221"/>
      <c r="R561" s="221"/>
      <c r="S561" s="221"/>
      <c r="T561" s="221"/>
      <c r="U561" s="221"/>
    </row>
    <row r="562" spans="2:21" x14ac:dyDescent="0.2">
      <c r="B562" s="221"/>
      <c r="C562" s="221"/>
      <c r="D562" s="221"/>
      <c r="E562" s="221"/>
      <c r="F562" s="221"/>
      <c r="G562" s="221"/>
      <c r="H562" s="221"/>
      <c r="I562" s="221"/>
      <c r="J562" s="221"/>
      <c r="K562" s="221"/>
      <c r="L562" s="221"/>
      <c r="M562" s="221"/>
      <c r="N562" s="221"/>
      <c r="O562" s="221"/>
      <c r="P562" s="221"/>
      <c r="Q562" s="221"/>
      <c r="R562" s="221"/>
      <c r="S562" s="221"/>
      <c r="T562" s="221"/>
      <c r="U562" s="221"/>
    </row>
    <row r="563" spans="2:21" x14ac:dyDescent="0.2">
      <c r="B563" s="221"/>
      <c r="C563" s="221"/>
      <c r="D563" s="221"/>
      <c r="E563" s="221"/>
      <c r="F563" s="221"/>
      <c r="G563" s="221"/>
      <c r="H563" s="221"/>
      <c r="I563" s="221"/>
      <c r="J563" s="221"/>
      <c r="K563" s="221"/>
      <c r="L563" s="221"/>
      <c r="M563" s="221"/>
      <c r="N563" s="221"/>
      <c r="O563" s="221"/>
      <c r="P563" s="221"/>
      <c r="Q563" s="221"/>
      <c r="R563" s="221"/>
      <c r="S563" s="221"/>
      <c r="T563" s="221"/>
      <c r="U563" s="221"/>
    </row>
    <row r="564" spans="2:21" x14ac:dyDescent="0.2">
      <c r="B564" s="221"/>
      <c r="C564" s="221"/>
      <c r="D564" s="221"/>
      <c r="E564" s="221"/>
      <c r="F564" s="221"/>
      <c r="G564" s="221"/>
      <c r="H564" s="221"/>
      <c r="I564" s="221"/>
      <c r="J564" s="221"/>
      <c r="K564" s="221"/>
      <c r="L564" s="221"/>
      <c r="M564" s="221"/>
      <c r="N564" s="221"/>
      <c r="O564" s="221"/>
      <c r="P564" s="221"/>
      <c r="Q564" s="221"/>
      <c r="R564" s="221"/>
      <c r="S564" s="221"/>
      <c r="T564" s="221"/>
      <c r="U564" s="221"/>
    </row>
    <row r="565" spans="2:21" x14ac:dyDescent="0.2">
      <c r="B565" s="221"/>
      <c r="C565" s="221"/>
      <c r="D565" s="221"/>
      <c r="E565" s="221"/>
      <c r="F565" s="221"/>
      <c r="G565" s="221"/>
      <c r="H565" s="221"/>
      <c r="I565" s="221"/>
      <c r="J565" s="221"/>
      <c r="K565" s="221"/>
      <c r="L565" s="221"/>
      <c r="M565" s="221"/>
      <c r="N565" s="221"/>
      <c r="O565" s="221"/>
      <c r="P565" s="221"/>
      <c r="Q565" s="221"/>
      <c r="R565" s="221"/>
      <c r="S565" s="221"/>
      <c r="T565" s="221"/>
      <c r="U565" s="221"/>
    </row>
    <row r="566" spans="2:21" x14ac:dyDescent="0.2">
      <c r="B566" s="221"/>
      <c r="C566" s="221"/>
      <c r="D566" s="221"/>
      <c r="E566" s="221"/>
      <c r="F566" s="221"/>
      <c r="G566" s="221"/>
      <c r="H566" s="221"/>
      <c r="I566" s="221"/>
      <c r="J566" s="221"/>
      <c r="K566" s="221"/>
      <c r="L566" s="221"/>
      <c r="M566" s="221"/>
      <c r="N566" s="221"/>
      <c r="O566" s="221"/>
      <c r="P566" s="221"/>
      <c r="Q566" s="221"/>
      <c r="R566" s="221"/>
      <c r="S566" s="221"/>
      <c r="T566" s="221"/>
      <c r="U566" s="221"/>
    </row>
    <row r="567" spans="2:21" x14ac:dyDescent="0.2">
      <c r="B567" s="221"/>
      <c r="C567" s="221"/>
      <c r="D567" s="221"/>
      <c r="E567" s="221"/>
      <c r="F567" s="221"/>
      <c r="G567" s="221"/>
      <c r="H567" s="221"/>
      <c r="I567" s="221"/>
      <c r="J567" s="221"/>
      <c r="K567" s="221"/>
      <c r="L567" s="221"/>
      <c r="M567" s="221"/>
      <c r="N567" s="221"/>
      <c r="O567" s="221"/>
      <c r="P567" s="221"/>
      <c r="Q567" s="221"/>
      <c r="R567" s="221"/>
      <c r="S567" s="221"/>
      <c r="T567" s="221"/>
      <c r="U567" s="221"/>
    </row>
    <row r="568" spans="2:21" x14ac:dyDescent="0.2">
      <c r="B568" s="221"/>
      <c r="C568" s="221"/>
      <c r="D568" s="221"/>
      <c r="E568" s="221"/>
      <c r="F568" s="221"/>
      <c r="G568" s="221"/>
      <c r="H568" s="221"/>
      <c r="I568" s="221"/>
      <c r="J568" s="221"/>
      <c r="K568" s="221"/>
      <c r="L568" s="221"/>
      <c r="M568" s="221"/>
      <c r="N568" s="221"/>
      <c r="O568" s="221"/>
      <c r="P568" s="221"/>
      <c r="Q568" s="221"/>
      <c r="R568" s="221"/>
      <c r="S568" s="221"/>
      <c r="T568" s="221"/>
      <c r="U568" s="221"/>
    </row>
    <row r="569" spans="2:21" x14ac:dyDescent="0.2">
      <c r="B569" s="221"/>
      <c r="C569" s="221"/>
      <c r="D569" s="221"/>
      <c r="E569" s="221"/>
      <c r="F569" s="221"/>
      <c r="G569" s="221"/>
      <c r="H569" s="221"/>
      <c r="I569" s="221"/>
      <c r="J569" s="221"/>
      <c r="K569" s="221"/>
      <c r="L569" s="221"/>
      <c r="M569" s="221"/>
      <c r="N569" s="221"/>
      <c r="O569" s="221"/>
      <c r="P569" s="221"/>
      <c r="Q569" s="221"/>
      <c r="R569" s="221"/>
      <c r="S569" s="221"/>
      <c r="T569" s="221"/>
      <c r="U569" s="221"/>
    </row>
    <row r="570" spans="2:21" x14ac:dyDescent="0.2">
      <c r="B570" s="221"/>
      <c r="C570" s="221"/>
      <c r="D570" s="221"/>
      <c r="E570" s="221"/>
      <c r="F570" s="221"/>
      <c r="G570" s="221"/>
      <c r="H570" s="221"/>
      <c r="I570" s="221"/>
      <c r="J570" s="221"/>
      <c r="K570" s="221"/>
      <c r="L570" s="221"/>
      <c r="M570" s="221"/>
      <c r="N570" s="221"/>
      <c r="O570" s="221"/>
      <c r="P570" s="221"/>
      <c r="Q570" s="221"/>
      <c r="R570" s="221"/>
      <c r="S570" s="221"/>
      <c r="T570" s="221"/>
      <c r="U570" s="221"/>
    </row>
    <row r="571" spans="2:21" x14ac:dyDescent="0.2">
      <c r="B571" s="221"/>
      <c r="C571" s="221"/>
      <c r="D571" s="221"/>
      <c r="E571" s="221"/>
      <c r="F571" s="221"/>
      <c r="G571" s="221"/>
      <c r="H571" s="221"/>
      <c r="I571" s="221"/>
      <c r="J571" s="221"/>
      <c r="K571" s="221"/>
      <c r="L571" s="221"/>
      <c r="M571" s="221"/>
      <c r="N571" s="221"/>
      <c r="O571" s="221"/>
      <c r="P571" s="221"/>
      <c r="Q571" s="221"/>
      <c r="R571" s="221"/>
      <c r="S571" s="221"/>
      <c r="T571" s="221"/>
      <c r="U571" s="221"/>
    </row>
    <row r="572" spans="2:21" x14ac:dyDescent="0.2">
      <c r="B572" s="221"/>
      <c r="C572" s="221"/>
      <c r="D572" s="221"/>
      <c r="E572" s="221"/>
      <c r="F572" s="221"/>
      <c r="G572" s="221"/>
      <c r="H572" s="221"/>
      <c r="I572" s="221"/>
      <c r="J572" s="221"/>
      <c r="K572" s="221"/>
      <c r="L572" s="221"/>
      <c r="M572" s="221"/>
      <c r="N572" s="221"/>
      <c r="O572" s="221"/>
      <c r="P572" s="221"/>
      <c r="Q572" s="221"/>
      <c r="R572" s="221"/>
      <c r="S572" s="221"/>
      <c r="T572" s="221"/>
      <c r="U572" s="221"/>
    </row>
    <row r="573" spans="2:21" x14ac:dyDescent="0.2">
      <c r="B573" s="221"/>
      <c r="C573" s="221"/>
      <c r="D573" s="221"/>
      <c r="E573" s="221"/>
      <c r="F573" s="221"/>
      <c r="G573" s="221"/>
      <c r="H573" s="221"/>
      <c r="I573" s="221"/>
      <c r="J573" s="221"/>
      <c r="K573" s="221"/>
      <c r="L573" s="221"/>
      <c r="M573" s="221"/>
      <c r="N573" s="221"/>
      <c r="O573" s="221"/>
      <c r="P573" s="221"/>
      <c r="Q573" s="221"/>
      <c r="R573" s="221"/>
      <c r="S573" s="221"/>
      <c r="T573" s="221"/>
      <c r="U573" s="221"/>
    </row>
    <row r="574" spans="2:21" x14ac:dyDescent="0.2">
      <c r="B574" s="221"/>
      <c r="C574" s="221"/>
      <c r="D574" s="221"/>
      <c r="E574" s="221"/>
      <c r="F574" s="221"/>
      <c r="G574" s="221"/>
      <c r="H574" s="221"/>
      <c r="I574" s="221"/>
      <c r="J574" s="221"/>
      <c r="K574" s="221"/>
      <c r="L574" s="221"/>
      <c r="M574" s="221"/>
      <c r="N574" s="221"/>
      <c r="O574" s="221"/>
      <c r="P574" s="221"/>
      <c r="Q574" s="221"/>
      <c r="R574" s="221"/>
      <c r="S574" s="221"/>
      <c r="T574" s="221"/>
      <c r="U574" s="221"/>
    </row>
    <row r="575" spans="2:21" x14ac:dyDescent="0.2">
      <c r="B575" s="221"/>
      <c r="C575" s="221"/>
      <c r="D575" s="221"/>
      <c r="E575" s="221"/>
      <c r="F575" s="221"/>
      <c r="G575" s="221"/>
      <c r="H575" s="221"/>
      <c r="I575" s="221"/>
      <c r="J575" s="221"/>
      <c r="K575" s="221"/>
      <c r="L575" s="221"/>
      <c r="M575" s="221"/>
      <c r="N575" s="221"/>
      <c r="O575" s="221"/>
      <c r="P575" s="221"/>
      <c r="Q575" s="221"/>
      <c r="R575" s="221"/>
      <c r="S575" s="221"/>
      <c r="T575" s="221"/>
      <c r="U575" s="221"/>
    </row>
    <row r="576" spans="2:21" x14ac:dyDescent="0.2">
      <c r="B576" s="221"/>
      <c r="C576" s="221"/>
      <c r="D576" s="221"/>
      <c r="E576" s="221"/>
      <c r="F576" s="221"/>
      <c r="G576" s="221"/>
      <c r="H576" s="221"/>
      <c r="I576" s="221"/>
      <c r="J576" s="221"/>
      <c r="K576" s="221"/>
      <c r="L576" s="221"/>
      <c r="M576" s="221"/>
      <c r="N576" s="221"/>
      <c r="O576" s="221"/>
      <c r="P576" s="221"/>
      <c r="Q576" s="221"/>
      <c r="R576" s="221"/>
      <c r="S576" s="221"/>
      <c r="T576" s="221"/>
      <c r="U576" s="221"/>
    </row>
    <row r="577" spans="2:21" x14ac:dyDescent="0.2">
      <c r="B577" s="221"/>
      <c r="C577" s="221"/>
      <c r="D577" s="221"/>
      <c r="E577" s="221"/>
      <c r="F577" s="221"/>
      <c r="G577" s="221"/>
      <c r="H577" s="221"/>
      <c r="I577" s="221"/>
      <c r="J577" s="221"/>
      <c r="K577" s="221"/>
      <c r="L577" s="221"/>
      <c r="M577" s="221"/>
      <c r="N577" s="221"/>
      <c r="O577" s="221"/>
      <c r="P577" s="221"/>
      <c r="Q577" s="221"/>
      <c r="R577" s="221"/>
      <c r="S577" s="221"/>
      <c r="T577" s="221"/>
      <c r="U577" s="221"/>
    </row>
    <row r="578" spans="2:21" x14ac:dyDescent="0.2">
      <c r="B578" s="221"/>
      <c r="C578" s="221"/>
      <c r="D578" s="221"/>
      <c r="E578" s="221"/>
      <c r="F578" s="221"/>
      <c r="G578" s="221"/>
      <c r="H578" s="221"/>
      <c r="I578" s="221"/>
      <c r="J578" s="221"/>
      <c r="K578" s="221"/>
      <c r="L578" s="221"/>
      <c r="M578" s="221"/>
      <c r="N578" s="221"/>
      <c r="O578" s="221"/>
      <c r="P578" s="221"/>
      <c r="Q578" s="221"/>
      <c r="R578" s="221"/>
      <c r="S578" s="221"/>
      <c r="T578" s="221"/>
      <c r="U578" s="221"/>
    </row>
    <row r="579" spans="2:21" x14ac:dyDescent="0.2">
      <c r="B579" s="221"/>
      <c r="C579" s="221"/>
      <c r="D579" s="221"/>
      <c r="E579" s="221"/>
      <c r="F579" s="221"/>
      <c r="G579" s="221"/>
      <c r="H579" s="221"/>
      <c r="I579" s="221"/>
      <c r="J579" s="221"/>
      <c r="K579" s="221"/>
      <c r="L579" s="221"/>
      <c r="M579" s="221"/>
      <c r="N579" s="221"/>
      <c r="O579" s="221"/>
      <c r="P579" s="221"/>
      <c r="Q579" s="221"/>
      <c r="R579" s="221"/>
      <c r="S579" s="221"/>
      <c r="T579" s="221"/>
      <c r="U579" s="221"/>
    </row>
    <row r="580" spans="2:21" x14ac:dyDescent="0.2">
      <c r="B580" s="221"/>
      <c r="C580" s="221"/>
      <c r="D580" s="221"/>
      <c r="E580" s="221"/>
      <c r="F580" s="221"/>
      <c r="G580" s="221"/>
      <c r="H580" s="221"/>
      <c r="I580" s="221"/>
      <c r="J580" s="221"/>
      <c r="K580" s="221"/>
      <c r="L580" s="221"/>
      <c r="M580" s="221"/>
      <c r="N580" s="221"/>
      <c r="O580" s="221"/>
      <c r="P580" s="221"/>
      <c r="Q580" s="221"/>
      <c r="R580" s="221"/>
      <c r="S580" s="221"/>
      <c r="T580" s="221"/>
      <c r="U580" s="221"/>
    </row>
    <row r="581" spans="2:21" x14ac:dyDescent="0.2">
      <c r="B581" s="221"/>
      <c r="C581" s="221"/>
      <c r="D581" s="221"/>
      <c r="E581" s="221"/>
      <c r="F581" s="221"/>
      <c r="G581" s="221"/>
      <c r="H581" s="221"/>
      <c r="I581" s="221"/>
      <c r="J581" s="221"/>
      <c r="K581" s="221"/>
      <c r="L581" s="221"/>
      <c r="M581" s="221"/>
      <c r="N581" s="221"/>
      <c r="O581" s="221"/>
      <c r="P581" s="221"/>
      <c r="Q581" s="221"/>
      <c r="R581" s="221"/>
      <c r="S581" s="221"/>
      <c r="T581" s="221"/>
      <c r="U581" s="221"/>
    </row>
    <row r="582" spans="2:21" x14ac:dyDescent="0.2">
      <c r="B582" s="221"/>
      <c r="C582" s="221"/>
      <c r="D582" s="221"/>
      <c r="E582" s="221"/>
      <c r="F582" s="221"/>
      <c r="G582" s="221"/>
      <c r="H582" s="221"/>
      <c r="I582" s="221"/>
      <c r="J582" s="221"/>
      <c r="K582" s="221"/>
      <c r="L582" s="221"/>
      <c r="M582" s="221"/>
      <c r="N582" s="221"/>
      <c r="O582" s="221"/>
      <c r="P582" s="221"/>
      <c r="Q582" s="221"/>
      <c r="R582" s="221"/>
      <c r="S582" s="221"/>
      <c r="T582" s="221"/>
      <c r="U582" s="221"/>
    </row>
    <row r="583" spans="2:21" x14ac:dyDescent="0.2">
      <c r="B583" s="221"/>
      <c r="C583" s="221"/>
      <c r="D583" s="221"/>
      <c r="E583" s="221"/>
      <c r="F583" s="221"/>
      <c r="G583" s="221"/>
      <c r="H583" s="221"/>
      <c r="I583" s="221"/>
      <c r="J583" s="221"/>
      <c r="K583" s="221"/>
      <c r="L583" s="221"/>
      <c r="M583" s="221"/>
      <c r="N583" s="221"/>
      <c r="O583" s="221"/>
      <c r="P583" s="221"/>
      <c r="Q583" s="221"/>
      <c r="R583" s="221"/>
      <c r="S583" s="221"/>
      <c r="T583" s="221"/>
      <c r="U583" s="221"/>
    </row>
    <row r="584" spans="2:21" x14ac:dyDescent="0.2">
      <c r="B584" s="221"/>
      <c r="C584" s="221"/>
      <c r="D584" s="221"/>
      <c r="E584" s="221"/>
      <c r="F584" s="221"/>
      <c r="G584" s="221"/>
      <c r="H584" s="221"/>
      <c r="I584" s="221"/>
      <c r="J584" s="221"/>
      <c r="K584" s="221"/>
      <c r="L584" s="221"/>
      <c r="M584" s="221"/>
      <c r="N584" s="221"/>
      <c r="O584" s="221"/>
      <c r="P584" s="221"/>
      <c r="Q584" s="221"/>
      <c r="R584" s="221"/>
      <c r="S584" s="221"/>
      <c r="T584" s="221"/>
      <c r="U584" s="221"/>
    </row>
    <row r="585" spans="2:21" x14ac:dyDescent="0.2">
      <c r="B585" s="221"/>
      <c r="C585" s="221"/>
      <c r="D585" s="221"/>
      <c r="E585" s="221"/>
      <c r="F585" s="221"/>
      <c r="G585" s="221"/>
      <c r="H585" s="221"/>
      <c r="I585" s="221"/>
      <c r="J585" s="221"/>
      <c r="K585" s="221"/>
      <c r="L585" s="221"/>
      <c r="M585" s="221"/>
      <c r="N585" s="221"/>
      <c r="O585" s="221"/>
      <c r="P585" s="221"/>
      <c r="Q585" s="221"/>
      <c r="R585" s="221"/>
      <c r="S585" s="221"/>
      <c r="T585" s="221"/>
      <c r="U585" s="221"/>
    </row>
    <row r="586" spans="2:21" x14ac:dyDescent="0.2">
      <c r="B586" s="221"/>
      <c r="C586" s="221"/>
      <c r="D586" s="221"/>
      <c r="E586" s="221"/>
      <c r="F586" s="221"/>
      <c r="G586" s="221"/>
      <c r="H586" s="221"/>
      <c r="I586" s="221"/>
      <c r="J586" s="221"/>
      <c r="K586" s="221"/>
      <c r="L586" s="221"/>
      <c r="M586" s="221"/>
      <c r="N586" s="221"/>
      <c r="O586" s="221"/>
      <c r="P586" s="221"/>
      <c r="Q586" s="221"/>
      <c r="R586" s="221"/>
      <c r="S586" s="221"/>
      <c r="T586" s="221"/>
      <c r="U586" s="221"/>
    </row>
    <row r="587" spans="2:21" x14ac:dyDescent="0.2">
      <c r="B587" s="221"/>
      <c r="C587" s="221"/>
      <c r="D587" s="221"/>
      <c r="E587" s="221"/>
      <c r="F587" s="221"/>
      <c r="G587" s="221"/>
      <c r="H587" s="221"/>
      <c r="I587" s="221"/>
      <c r="J587" s="221"/>
      <c r="K587" s="221"/>
      <c r="L587" s="221"/>
      <c r="M587" s="221"/>
      <c r="N587" s="221"/>
      <c r="O587" s="221"/>
      <c r="P587" s="221"/>
      <c r="Q587" s="221"/>
      <c r="R587" s="221"/>
      <c r="S587" s="221"/>
      <c r="T587" s="221"/>
      <c r="U587" s="221"/>
    </row>
    <row r="588" spans="2:21" x14ac:dyDescent="0.2">
      <c r="B588" s="221"/>
      <c r="C588" s="221"/>
      <c r="D588" s="221"/>
      <c r="E588" s="221"/>
      <c r="F588" s="221"/>
      <c r="G588" s="221"/>
      <c r="H588" s="221"/>
      <c r="I588" s="221"/>
      <c r="J588" s="221"/>
      <c r="K588" s="221"/>
      <c r="L588" s="221"/>
      <c r="M588" s="221"/>
      <c r="N588" s="221"/>
      <c r="O588" s="221"/>
      <c r="P588" s="221"/>
      <c r="Q588" s="221"/>
      <c r="R588" s="221"/>
      <c r="S588" s="221"/>
      <c r="T588" s="221"/>
      <c r="U588" s="221"/>
    </row>
    <row r="589" spans="2:21" x14ac:dyDescent="0.2">
      <c r="B589" s="221"/>
      <c r="C589" s="221"/>
      <c r="D589" s="221"/>
      <c r="E589" s="221"/>
      <c r="F589" s="221"/>
      <c r="G589" s="221"/>
      <c r="H589" s="221"/>
      <c r="I589" s="221"/>
      <c r="J589" s="221"/>
      <c r="K589" s="221"/>
      <c r="L589" s="221"/>
      <c r="M589" s="221"/>
      <c r="N589" s="221"/>
      <c r="O589" s="221"/>
      <c r="P589" s="221"/>
      <c r="Q589" s="221"/>
      <c r="R589" s="221"/>
      <c r="S589" s="221"/>
      <c r="T589" s="221"/>
      <c r="U589" s="221"/>
    </row>
    <row r="590" spans="2:21" x14ac:dyDescent="0.2">
      <c r="B590" s="221"/>
      <c r="C590" s="221"/>
      <c r="D590" s="221"/>
      <c r="E590" s="221"/>
      <c r="F590" s="221"/>
      <c r="G590" s="221"/>
      <c r="H590" s="221"/>
      <c r="I590" s="221"/>
      <c r="J590" s="221"/>
      <c r="K590" s="221"/>
      <c r="L590" s="221"/>
      <c r="M590" s="221"/>
      <c r="N590" s="221"/>
      <c r="O590" s="221"/>
      <c r="P590" s="221"/>
      <c r="Q590" s="221"/>
      <c r="R590" s="221"/>
      <c r="S590" s="221"/>
      <c r="T590" s="221"/>
      <c r="U590" s="221"/>
    </row>
    <row r="591" spans="2:21" x14ac:dyDescent="0.2">
      <c r="B591" s="221"/>
      <c r="C591" s="221"/>
      <c r="D591" s="221"/>
      <c r="E591" s="221"/>
      <c r="F591" s="221"/>
      <c r="G591" s="221"/>
      <c r="H591" s="221"/>
      <c r="I591" s="221"/>
      <c r="J591" s="221"/>
      <c r="K591" s="221"/>
      <c r="L591" s="221"/>
      <c r="M591" s="221"/>
      <c r="N591" s="221"/>
      <c r="O591" s="221"/>
      <c r="P591" s="221"/>
      <c r="Q591" s="221"/>
      <c r="R591" s="221"/>
      <c r="S591" s="221"/>
      <c r="T591" s="221"/>
      <c r="U591" s="221"/>
    </row>
    <row r="592" spans="2:21" x14ac:dyDescent="0.2">
      <c r="B592" s="221"/>
      <c r="C592" s="221"/>
      <c r="D592" s="221"/>
      <c r="E592" s="221"/>
      <c r="F592" s="221"/>
      <c r="G592" s="221"/>
      <c r="H592" s="221"/>
      <c r="I592" s="221"/>
      <c r="J592" s="221"/>
      <c r="K592" s="221"/>
      <c r="L592" s="221"/>
      <c r="M592" s="221"/>
      <c r="N592" s="221"/>
      <c r="O592" s="221"/>
      <c r="P592" s="221"/>
      <c r="Q592" s="221"/>
      <c r="R592" s="221"/>
      <c r="S592" s="221"/>
      <c r="T592" s="221"/>
      <c r="U592" s="221"/>
    </row>
    <row r="593" spans="2:21" x14ac:dyDescent="0.2">
      <c r="B593" s="221"/>
      <c r="C593" s="221"/>
      <c r="D593" s="221"/>
      <c r="E593" s="221"/>
      <c r="F593" s="221"/>
      <c r="G593" s="221"/>
      <c r="H593" s="221"/>
      <c r="I593" s="221"/>
      <c r="J593" s="221"/>
      <c r="K593" s="221"/>
      <c r="L593" s="221"/>
      <c r="M593" s="221"/>
      <c r="N593" s="221"/>
      <c r="O593" s="221"/>
      <c r="P593" s="221"/>
      <c r="Q593" s="221"/>
      <c r="R593" s="221"/>
      <c r="S593" s="221"/>
      <c r="T593" s="221"/>
      <c r="U593" s="221"/>
    </row>
    <row r="594" spans="2:21" x14ac:dyDescent="0.2">
      <c r="B594" s="221"/>
      <c r="C594" s="221"/>
      <c r="D594" s="221"/>
      <c r="E594" s="221"/>
      <c r="F594" s="221"/>
      <c r="G594" s="221"/>
      <c r="H594" s="221"/>
      <c r="I594" s="221"/>
      <c r="J594" s="221"/>
      <c r="K594" s="221"/>
      <c r="L594" s="221"/>
      <c r="M594" s="221"/>
      <c r="N594" s="221"/>
      <c r="O594" s="221"/>
      <c r="P594" s="221"/>
      <c r="Q594" s="221"/>
      <c r="R594" s="221"/>
      <c r="S594" s="221"/>
      <c r="T594" s="221"/>
      <c r="U594" s="221"/>
    </row>
    <row r="595" spans="2:21" x14ac:dyDescent="0.2">
      <c r="B595" s="221"/>
      <c r="C595" s="221"/>
      <c r="D595" s="221"/>
      <c r="E595" s="221"/>
      <c r="F595" s="221"/>
      <c r="G595" s="221"/>
      <c r="H595" s="221"/>
      <c r="I595" s="221"/>
      <c r="J595" s="221"/>
      <c r="K595" s="221"/>
      <c r="L595" s="221"/>
      <c r="M595" s="221"/>
      <c r="N595" s="221"/>
      <c r="O595" s="221"/>
      <c r="P595" s="221"/>
      <c r="Q595" s="221"/>
      <c r="R595" s="221"/>
      <c r="S595" s="221"/>
      <c r="T595" s="221"/>
      <c r="U595" s="221"/>
    </row>
    <row r="596" spans="2:21" x14ac:dyDescent="0.2">
      <c r="B596" s="221"/>
      <c r="C596" s="221"/>
      <c r="D596" s="221"/>
      <c r="E596" s="221"/>
      <c r="F596" s="221"/>
      <c r="G596" s="221"/>
      <c r="H596" s="221"/>
      <c r="I596" s="221"/>
      <c r="J596" s="221"/>
      <c r="K596" s="221"/>
      <c r="L596" s="221"/>
      <c r="M596" s="221"/>
      <c r="N596" s="221"/>
      <c r="O596" s="221"/>
      <c r="P596" s="221"/>
      <c r="Q596" s="221"/>
      <c r="R596" s="221"/>
      <c r="S596" s="221"/>
      <c r="T596" s="221"/>
      <c r="U596" s="221"/>
    </row>
    <row r="597" spans="2:21" x14ac:dyDescent="0.2">
      <c r="B597" s="221"/>
      <c r="C597" s="221"/>
      <c r="D597" s="221"/>
      <c r="E597" s="221"/>
      <c r="F597" s="221"/>
      <c r="G597" s="221"/>
      <c r="H597" s="221"/>
      <c r="I597" s="221"/>
      <c r="J597" s="221"/>
      <c r="K597" s="221"/>
      <c r="L597" s="221"/>
      <c r="M597" s="221"/>
      <c r="N597" s="221"/>
      <c r="O597" s="221"/>
      <c r="P597" s="221"/>
      <c r="Q597" s="221"/>
      <c r="R597" s="221"/>
      <c r="S597" s="221"/>
      <c r="T597" s="221"/>
      <c r="U597" s="221"/>
    </row>
    <row r="598" spans="2:21" x14ac:dyDescent="0.2">
      <c r="B598" s="221"/>
      <c r="C598" s="221"/>
      <c r="D598" s="221"/>
      <c r="E598" s="221"/>
      <c r="F598" s="221"/>
      <c r="G598" s="221"/>
      <c r="H598" s="221"/>
      <c r="I598" s="221"/>
      <c r="J598" s="221"/>
      <c r="K598" s="221"/>
      <c r="L598" s="221"/>
      <c r="M598" s="221"/>
      <c r="N598" s="221"/>
      <c r="O598" s="221"/>
      <c r="P598" s="221"/>
      <c r="Q598" s="221"/>
      <c r="R598" s="221"/>
      <c r="S598" s="221"/>
      <c r="T598" s="221"/>
      <c r="U598" s="221"/>
    </row>
    <row r="599" spans="2:21" x14ac:dyDescent="0.2">
      <c r="B599" s="221"/>
      <c r="C599" s="221"/>
      <c r="D599" s="221"/>
      <c r="E599" s="221"/>
      <c r="F599" s="221"/>
      <c r="G599" s="221"/>
      <c r="H599" s="221"/>
      <c r="I599" s="221"/>
      <c r="J599" s="221"/>
      <c r="K599" s="221"/>
      <c r="L599" s="221"/>
      <c r="M599" s="221"/>
      <c r="N599" s="221"/>
      <c r="O599" s="221"/>
      <c r="P599" s="221"/>
      <c r="Q599" s="221"/>
      <c r="R599" s="221"/>
      <c r="S599" s="221"/>
      <c r="T599" s="221"/>
      <c r="U599" s="221"/>
    </row>
    <row r="600" spans="2:21" x14ac:dyDescent="0.2">
      <c r="B600" s="221"/>
      <c r="C600" s="221"/>
      <c r="D600" s="221"/>
      <c r="E600" s="221"/>
      <c r="F600" s="221"/>
      <c r="G600" s="221"/>
      <c r="H600" s="221"/>
      <c r="I600" s="221"/>
      <c r="J600" s="221"/>
      <c r="K600" s="221"/>
      <c r="L600" s="221"/>
      <c r="M600" s="221"/>
      <c r="N600" s="221"/>
      <c r="O600" s="221"/>
      <c r="P600" s="221"/>
      <c r="Q600" s="221"/>
      <c r="R600" s="221"/>
      <c r="S600" s="221"/>
      <c r="T600" s="221"/>
      <c r="U600" s="221"/>
    </row>
    <row r="601" spans="2:21" x14ac:dyDescent="0.2">
      <c r="B601" s="221"/>
      <c r="C601" s="221"/>
      <c r="D601" s="221"/>
      <c r="E601" s="221"/>
      <c r="F601" s="221"/>
      <c r="G601" s="221"/>
      <c r="H601" s="221"/>
      <c r="I601" s="221"/>
      <c r="J601" s="221"/>
      <c r="K601" s="221"/>
      <c r="L601" s="221"/>
      <c r="M601" s="221"/>
      <c r="N601" s="221"/>
      <c r="O601" s="221"/>
      <c r="P601" s="221"/>
      <c r="Q601" s="221"/>
      <c r="R601" s="221"/>
      <c r="S601" s="221"/>
      <c r="T601" s="221"/>
      <c r="U601" s="221"/>
    </row>
    <row r="602" spans="2:21" x14ac:dyDescent="0.2">
      <c r="B602" s="221"/>
      <c r="C602" s="221"/>
      <c r="D602" s="221"/>
      <c r="E602" s="221"/>
      <c r="F602" s="221"/>
      <c r="G602" s="221"/>
      <c r="H602" s="221"/>
      <c r="I602" s="221"/>
      <c r="J602" s="221"/>
      <c r="K602" s="221"/>
      <c r="L602" s="221"/>
      <c r="M602" s="221"/>
      <c r="N602" s="221"/>
      <c r="O602" s="221"/>
      <c r="P602" s="221"/>
      <c r="Q602" s="221"/>
      <c r="R602" s="221"/>
      <c r="S602" s="221"/>
      <c r="T602" s="221"/>
      <c r="U602" s="221"/>
    </row>
    <row r="603" spans="2:21" x14ac:dyDescent="0.2">
      <c r="B603" s="221"/>
      <c r="C603" s="221"/>
      <c r="D603" s="221"/>
      <c r="E603" s="221"/>
      <c r="F603" s="221"/>
      <c r="G603" s="221"/>
      <c r="H603" s="221"/>
      <c r="I603" s="221"/>
      <c r="J603" s="221"/>
      <c r="K603" s="221"/>
      <c r="L603" s="221"/>
      <c r="M603" s="221"/>
      <c r="N603" s="221"/>
      <c r="O603" s="221"/>
      <c r="P603" s="221"/>
      <c r="Q603" s="221"/>
      <c r="R603" s="221"/>
      <c r="S603" s="221"/>
      <c r="T603" s="221"/>
      <c r="U603" s="221"/>
    </row>
    <row r="604" spans="2:21" x14ac:dyDescent="0.2">
      <c r="B604" s="221"/>
      <c r="C604" s="221"/>
      <c r="D604" s="221"/>
      <c r="E604" s="221"/>
      <c r="F604" s="221"/>
      <c r="G604" s="221"/>
      <c r="H604" s="221"/>
      <c r="I604" s="221"/>
      <c r="J604" s="221"/>
      <c r="K604" s="221"/>
      <c r="L604" s="221"/>
      <c r="M604" s="221"/>
      <c r="N604" s="221"/>
      <c r="O604" s="221"/>
      <c r="P604" s="221"/>
      <c r="Q604" s="221"/>
      <c r="R604" s="221"/>
      <c r="S604" s="221"/>
      <c r="T604" s="221"/>
      <c r="U604" s="221"/>
    </row>
    <row r="605" spans="2:21" x14ac:dyDescent="0.2">
      <c r="B605" s="221"/>
      <c r="C605" s="221"/>
      <c r="D605" s="221"/>
      <c r="E605" s="221"/>
      <c r="F605" s="221"/>
      <c r="G605" s="221"/>
      <c r="H605" s="221"/>
      <c r="I605" s="221"/>
      <c r="J605" s="221"/>
      <c r="K605" s="221"/>
      <c r="L605" s="221"/>
      <c r="M605" s="221"/>
      <c r="N605" s="221"/>
      <c r="O605" s="221"/>
      <c r="P605" s="221"/>
      <c r="Q605" s="221"/>
      <c r="R605" s="221"/>
      <c r="S605" s="221"/>
      <c r="T605" s="221"/>
      <c r="U605" s="221"/>
    </row>
    <row r="606" spans="2:21" x14ac:dyDescent="0.2">
      <c r="B606" s="221"/>
      <c r="C606" s="221"/>
      <c r="D606" s="221"/>
      <c r="E606" s="221"/>
      <c r="F606" s="221"/>
      <c r="G606" s="221"/>
      <c r="H606" s="221"/>
      <c r="I606" s="221"/>
      <c r="J606" s="221"/>
      <c r="K606" s="221"/>
      <c r="L606" s="221"/>
      <c r="M606" s="221"/>
      <c r="N606" s="221"/>
      <c r="O606" s="221"/>
      <c r="P606" s="221"/>
      <c r="Q606" s="221"/>
      <c r="R606" s="221"/>
      <c r="S606" s="221"/>
      <c r="T606" s="221"/>
      <c r="U606" s="221"/>
    </row>
    <row r="607" spans="2:21" x14ac:dyDescent="0.2">
      <c r="B607" s="221"/>
      <c r="C607" s="221"/>
      <c r="D607" s="221"/>
      <c r="E607" s="221"/>
      <c r="F607" s="221"/>
      <c r="G607" s="221"/>
      <c r="H607" s="221"/>
      <c r="I607" s="221"/>
      <c r="J607" s="221"/>
      <c r="K607" s="221"/>
      <c r="L607" s="221"/>
      <c r="M607" s="221"/>
      <c r="N607" s="221"/>
      <c r="O607" s="221"/>
      <c r="P607" s="221"/>
      <c r="Q607" s="221"/>
      <c r="R607" s="221"/>
      <c r="S607" s="221"/>
      <c r="T607" s="221"/>
      <c r="U607" s="221"/>
    </row>
    <row r="608" spans="2:21" x14ac:dyDescent="0.2">
      <c r="B608" s="221"/>
      <c r="C608" s="221"/>
      <c r="D608" s="221"/>
      <c r="E608" s="221"/>
      <c r="F608" s="221"/>
      <c r="G608" s="221"/>
      <c r="H608" s="221"/>
      <c r="I608" s="221"/>
      <c r="J608" s="221"/>
      <c r="K608" s="221"/>
      <c r="L608" s="221"/>
      <c r="M608" s="221"/>
      <c r="N608" s="221"/>
      <c r="O608" s="221"/>
      <c r="P608" s="221"/>
      <c r="Q608" s="221"/>
      <c r="R608" s="221"/>
      <c r="S608" s="221"/>
      <c r="T608" s="221"/>
      <c r="U608" s="221"/>
    </row>
    <row r="609" spans="2:21" x14ac:dyDescent="0.2">
      <c r="B609" s="221"/>
      <c r="C609" s="221"/>
      <c r="D609" s="221"/>
      <c r="E609" s="221"/>
      <c r="F609" s="221"/>
      <c r="G609" s="221"/>
      <c r="H609" s="221"/>
      <c r="I609" s="221"/>
      <c r="J609" s="221"/>
      <c r="K609" s="221"/>
      <c r="L609" s="221"/>
      <c r="M609" s="221"/>
      <c r="N609" s="221"/>
      <c r="O609" s="221"/>
      <c r="P609" s="221"/>
      <c r="Q609" s="221"/>
      <c r="R609" s="221"/>
      <c r="S609" s="221"/>
      <c r="T609" s="221"/>
      <c r="U609" s="221"/>
    </row>
    <row r="610" spans="2:21" x14ac:dyDescent="0.2">
      <c r="B610" s="221"/>
      <c r="C610" s="221"/>
      <c r="D610" s="221"/>
      <c r="E610" s="221"/>
      <c r="F610" s="221"/>
      <c r="G610" s="221"/>
      <c r="H610" s="221"/>
      <c r="I610" s="221"/>
      <c r="J610" s="221"/>
      <c r="K610" s="221"/>
      <c r="L610" s="221"/>
      <c r="M610" s="221"/>
      <c r="N610" s="221"/>
      <c r="O610" s="221"/>
      <c r="P610" s="221"/>
      <c r="Q610" s="221"/>
      <c r="R610" s="221"/>
      <c r="S610" s="221"/>
      <c r="T610" s="221"/>
      <c r="U610" s="221"/>
    </row>
    <row r="611" spans="2:21" x14ac:dyDescent="0.2">
      <c r="B611" s="221"/>
      <c r="C611" s="221"/>
      <c r="D611" s="221"/>
      <c r="E611" s="221"/>
      <c r="F611" s="221"/>
      <c r="G611" s="221"/>
      <c r="H611" s="221"/>
      <c r="I611" s="221"/>
      <c r="J611" s="221"/>
      <c r="K611" s="221"/>
      <c r="L611" s="221"/>
      <c r="M611" s="221"/>
      <c r="N611" s="221"/>
      <c r="O611" s="221"/>
      <c r="P611" s="221"/>
      <c r="Q611" s="221"/>
      <c r="R611" s="221"/>
      <c r="S611" s="221"/>
      <c r="T611" s="221"/>
      <c r="U611" s="221"/>
    </row>
    <row r="612" spans="2:21" x14ac:dyDescent="0.2">
      <c r="B612" s="221"/>
      <c r="C612" s="221"/>
      <c r="D612" s="221"/>
      <c r="E612" s="221"/>
      <c r="F612" s="221"/>
      <c r="G612" s="221"/>
      <c r="H612" s="221"/>
      <c r="I612" s="221"/>
      <c r="J612" s="221"/>
      <c r="K612" s="221"/>
      <c r="L612" s="221"/>
      <c r="M612" s="221"/>
      <c r="N612" s="221"/>
      <c r="O612" s="221"/>
      <c r="P612" s="221"/>
      <c r="Q612" s="221"/>
      <c r="R612" s="221"/>
      <c r="S612" s="221"/>
      <c r="T612" s="221"/>
      <c r="U612" s="221"/>
    </row>
    <row r="613" spans="2:21" x14ac:dyDescent="0.2">
      <c r="B613" s="221"/>
      <c r="C613" s="221"/>
      <c r="D613" s="221"/>
      <c r="E613" s="221"/>
      <c r="F613" s="221"/>
      <c r="G613" s="221"/>
      <c r="H613" s="221"/>
      <c r="I613" s="221"/>
      <c r="J613" s="221"/>
      <c r="K613" s="221"/>
      <c r="L613" s="221"/>
      <c r="M613" s="221"/>
      <c r="N613" s="221"/>
      <c r="O613" s="221"/>
      <c r="P613" s="221"/>
      <c r="Q613" s="221"/>
      <c r="R613" s="221"/>
      <c r="S613" s="221"/>
      <c r="T613" s="221"/>
      <c r="U613" s="221"/>
    </row>
    <row r="614" spans="2:21" x14ac:dyDescent="0.2">
      <c r="B614" s="221"/>
      <c r="C614" s="221"/>
      <c r="D614" s="221"/>
      <c r="E614" s="221"/>
      <c r="F614" s="221"/>
      <c r="G614" s="221"/>
      <c r="H614" s="221"/>
      <c r="I614" s="221"/>
      <c r="J614" s="221"/>
      <c r="K614" s="221"/>
      <c r="L614" s="221"/>
      <c r="M614" s="221"/>
      <c r="N614" s="221"/>
      <c r="O614" s="221"/>
      <c r="P614" s="221"/>
      <c r="Q614" s="221"/>
      <c r="R614" s="221"/>
      <c r="S614" s="221"/>
      <c r="T614" s="221"/>
      <c r="U614" s="221"/>
    </row>
    <row r="615" spans="2:21" x14ac:dyDescent="0.2">
      <c r="B615" s="221"/>
      <c r="C615" s="221"/>
      <c r="D615" s="221"/>
      <c r="E615" s="221"/>
      <c r="F615" s="221"/>
      <c r="G615" s="221"/>
      <c r="H615" s="221"/>
      <c r="I615" s="221"/>
      <c r="J615" s="221"/>
      <c r="K615" s="221"/>
      <c r="L615" s="221"/>
      <c r="M615" s="221"/>
      <c r="N615" s="221"/>
      <c r="O615" s="221"/>
      <c r="P615" s="221"/>
      <c r="Q615" s="221"/>
      <c r="R615" s="221"/>
      <c r="S615" s="221"/>
      <c r="T615" s="221"/>
      <c r="U615" s="221"/>
    </row>
    <row r="616" spans="2:21" x14ac:dyDescent="0.2">
      <c r="B616" s="221"/>
      <c r="C616" s="221"/>
      <c r="D616" s="221"/>
      <c r="E616" s="221"/>
      <c r="F616" s="221"/>
      <c r="G616" s="221"/>
      <c r="H616" s="221"/>
      <c r="I616" s="221"/>
      <c r="J616" s="221"/>
      <c r="K616" s="221"/>
      <c r="L616" s="221"/>
      <c r="M616" s="221"/>
      <c r="N616" s="221"/>
      <c r="O616" s="221"/>
      <c r="P616" s="221"/>
      <c r="Q616" s="221"/>
      <c r="R616" s="221"/>
      <c r="S616" s="221"/>
      <c r="T616" s="221"/>
      <c r="U616" s="221"/>
    </row>
    <row r="617" spans="2:21" x14ac:dyDescent="0.2">
      <c r="B617" s="221"/>
      <c r="C617" s="221"/>
      <c r="D617" s="221"/>
      <c r="E617" s="221"/>
      <c r="F617" s="221"/>
      <c r="G617" s="221"/>
      <c r="H617" s="221"/>
      <c r="I617" s="221"/>
      <c r="J617" s="221"/>
      <c r="K617" s="221"/>
      <c r="L617" s="221"/>
      <c r="M617" s="221"/>
      <c r="N617" s="221"/>
      <c r="O617" s="221"/>
      <c r="P617" s="221"/>
      <c r="Q617" s="221"/>
      <c r="R617" s="221"/>
      <c r="S617" s="221"/>
      <c r="T617" s="221"/>
      <c r="U617" s="221"/>
    </row>
    <row r="618" spans="2:21" x14ac:dyDescent="0.2">
      <c r="B618" s="221"/>
      <c r="C618" s="221"/>
      <c r="D618" s="221"/>
      <c r="E618" s="221"/>
      <c r="F618" s="221"/>
      <c r="G618" s="221"/>
      <c r="H618" s="221"/>
      <c r="I618" s="221"/>
      <c r="J618" s="221"/>
      <c r="K618" s="221"/>
      <c r="L618" s="221"/>
      <c r="M618" s="221"/>
      <c r="N618" s="221"/>
      <c r="O618" s="221"/>
      <c r="P618" s="221"/>
      <c r="Q618" s="221"/>
      <c r="R618" s="221"/>
      <c r="S618" s="221"/>
      <c r="T618" s="221"/>
      <c r="U618" s="221"/>
    </row>
    <row r="619" spans="2:21" x14ac:dyDescent="0.2">
      <c r="B619" s="221"/>
      <c r="C619" s="221"/>
      <c r="D619" s="221"/>
      <c r="E619" s="221"/>
      <c r="F619" s="221"/>
      <c r="G619" s="221"/>
      <c r="H619" s="221"/>
      <c r="I619" s="221"/>
      <c r="J619" s="221"/>
      <c r="K619" s="221"/>
      <c r="L619" s="221"/>
      <c r="M619" s="221"/>
      <c r="N619" s="221"/>
      <c r="O619" s="221"/>
      <c r="P619" s="221"/>
      <c r="Q619" s="221"/>
      <c r="R619" s="221"/>
      <c r="S619" s="221"/>
      <c r="T619" s="221"/>
      <c r="U619" s="221"/>
    </row>
    <row r="620" spans="2:21" x14ac:dyDescent="0.2">
      <c r="B620" s="221"/>
      <c r="C620" s="221"/>
      <c r="D620" s="221"/>
      <c r="E620" s="221"/>
      <c r="F620" s="221"/>
      <c r="G620" s="221"/>
      <c r="H620" s="221"/>
      <c r="I620" s="221"/>
      <c r="J620" s="221"/>
      <c r="K620" s="221"/>
      <c r="L620" s="221"/>
      <c r="M620" s="221"/>
      <c r="N620" s="221"/>
      <c r="O620" s="221"/>
      <c r="P620" s="221"/>
      <c r="Q620" s="221"/>
      <c r="R620" s="221"/>
      <c r="S620" s="221"/>
      <c r="T620" s="221"/>
      <c r="U620" s="221"/>
    </row>
    <row r="621" spans="2:21" x14ac:dyDescent="0.2">
      <c r="B621" s="221"/>
      <c r="C621" s="221"/>
      <c r="D621" s="221"/>
      <c r="E621" s="221"/>
      <c r="F621" s="221"/>
      <c r="G621" s="221"/>
      <c r="H621" s="221"/>
      <c r="I621" s="221"/>
      <c r="J621" s="221"/>
      <c r="K621" s="221"/>
      <c r="L621" s="221"/>
      <c r="M621" s="221"/>
      <c r="N621" s="221"/>
      <c r="O621" s="221"/>
      <c r="P621" s="221"/>
      <c r="Q621" s="221"/>
      <c r="R621" s="221"/>
      <c r="S621" s="221"/>
      <c r="T621" s="221"/>
      <c r="U621" s="221"/>
    </row>
    <row r="622" spans="2:21" x14ac:dyDescent="0.2">
      <c r="B622" s="221"/>
      <c r="C622" s="221"/>
      <c r="D622" s="221"/>
      <c r="E622" s="221"/>
      <c r="F622" s="221"/>
      <c r="G622" s="221"/>
      <c r="H622" s="221"/>
      <c r="I622" s="221"/>
      <c r="J622" s="221"/>
      <c r="K622" s="221"/>
      <c r="L622" s="221"/>
      <c r="M622" s="221"/>
      <c r="N622" s="221"/>
      <c r="O622" s="221"/>
      <c r="P622" s="221"/>
      <c r="Q622" s="221"/>
      <c r="R622" s="221"/>
      <c r="S622" s="221"/>
      <c r="T622" s="221"/>
      <c r="U622" s="221"/>
    </row>
    <row r="623" spans="2:21" x14ac:dyDescent="0.2">
      <c r="B623" s="221"/>
      <c r="C623" s="221"/>
      <c r="D623" s="221"/>
      <c r="E623" s="221"/>
      <c r="F623" s="221"/>
      <c r="G623" s="221"/>
      <c r="H623" s="221"/>
      <c r="I623" s="221"/>
      <c r="J623" s="221"/>
      <c r="K623" s="221"/>
      <c r="L623" s="221"/>
      <c r="M623" s="221"/>
      <c r="N623" s="221"/>
      <c r="O623" s="221"/>
      <c r="P623" s="221"/>
      <c r="Q623" s="221"/>
      <c r="R623" s="221"/>
      <c r="S623" s="221"/>
      <c r="T623" s="221"/>
      <c r="U623" s="221"/>
    </row>
    <row r="624" spans="2:21" x14ac:dyDescent="0.2">
      <c r="B624" s="221"/>
      <c r="C624" s="221"/>
      <c r="D624" s="221"/>
      <c r="E624" s="221"/>
      <c r="F624" s="221"/>
      <c r="G624" s="221"/>
      <c r="H624" s="221"/>
      <c r="I624" s="221"/>
      <c r="J624" s="221"/>
      <c r="K624" s="221"/>
      <c r="L624" s="221"/>
      <c r="M624" s="221"/>
      <c r="N624" s="221"/>
      <c r="O624" s="221"/>
      <c r="P624" s="221"/>
      <c r="Q624" s="221"/>
      <c r="R624" s="221"/>
      <c r="S624" s="221"/>
      <c r="T624" s="221"/>
      <c r="U624" s="221"/>
    </row>
    <row r="625" spans="2:21" x14ac:dyDescent="0.2">
      <c r="B625" s="221"/>
      <c r="C625" s="221"/>
      <c r="D625" s="221"/>
      <c r="E625" s="221"/>
      <c r="F625" s="221"/>
      <c r="G625" s="221"/>
      <c r="H625" s="221"/>
      <c r="I625" s="221"/>
      <c r="J625" s="221"/>
      <c r="K625" s="221"/>
      <c r="L625" s="221"/>
      <c r="M625" s="221"/>
      <c r="N625" s="221"/>
      <c r="O625" s="221"/>
      <c r="P625" s="221"/>
      <c r="Q625" s="221"/>
      <c r="R625" s="221"/>
      <c r="S625" s="221"/>
      <c r="T625" s="221"/>
      <c r="U625" s="221"/>
    </row>
    <row r="626" spans="2:21" x14ac:dyDescent="0.2">
      <c r="B626" s="221"/>
      <c r="C626" s="221"/>
      <c r="D626" s="221"/>
      <c r="E626" s="221"/>
      <c r="F626" s="221"/>
      <c r="G626" s="221"/>
      <c r="H626" s="221"/>
      <c r="I626" s="221"/>
      <c r="J626" s="221"/>
      <c r="K626" s="221"/>
      <c r="L626" s="221"/>
      <c r="M626" s="221"/>
      <c r="N626" s="221"/>
      <c r="O626" s="221"/>
      <c r="P626" s="221"/>
      <c r="Q626" s="221"/>
      <c r="R626" s="221"/>
      <c r="S626" s="221"/>
      <c r="T626" s="221"/>
      <c r="U626" s="221"/>
    </row>
    <row r="627" spans="2:21" x14ac:dyDescent="0.2">
      <c r="B627" s="221"/>
      <c r="C627" s="221"/>
      <c r="D627" s="221"/>
      <c r="E627" s="221"/>
      <c r="F627" s="221"/>
      <c r="G627" s="221"/>
      <c r="H627" s="221"/>
      <c r="I627" s="221"/>
      <c r="J627" s="221"/>
      <c r="K627" s="221"/>
      <c r="L627" s="221"/>
      <c r="M627" s="221"/>
      <c r="N627" s="221"/>
      <c r="O627" s="221"/>
      <c r="P627" s="221"/>
      <c r="Q627" s="221"/>
      <c r="R627" s="221"/>
      <c r="S627" s="221"/>
      <c r="T627" s="221"/>
      <c r="U627" s="221"/>
    </row>
    <row r="628" spans="2:21" x14ac:dyDescent="0.2">
      <c r="B628" s="221"/>
      <c r="C628" s="221"/>
      <c r="D628" s="221"/>
      <c r="E628" s="221"/>
      <c r="F628" s="221"/>
      <c r="G628" s="221"/>
      <c r="H628" s="221"/>
      <c r="I628" s="221"/>
      <c r="J628" s="221"/>
      <c r="K628" s="221"/>
      <c r="L628" s="221"/>
      <c r="M628" s="221"/>
      <c r="N628" s="221"/>
      <c r="O628" s="221"/>
      <c r="P628" s="221"/>
      <c r="Q628" s="221"/>
      <c r="R628" s="221"/>
      <c r="S628" s="221"/>
      <c r="T628" s="221"/>
      <c r="U628" s="221"/>
    </row>
    <row r="629" spans="2:21" x14ac:dyDescent="0.2">
      <c r="B629" s="221"/>
      <c r="C629" s="221"/>
      <c r="D629" s="221"/>
      <c r="E629" s="221"/>
      <c r="F629" s="221"/>
      <c r="G629" s="221"/>
      <c r="H629" s="221"/>
      <c r="I629" s="221"/>
      <c r="J629" s="221"/>
      <c r="K629" s="221"/>
      <c r="L629" s="221"/>
      <c r="M629" s="221"/>
      <c r="N629" s="221"/>
      <c r="O629" s="221"/>
      <c r="P629" s="221"/>
      <c r="Q629" s="221"/>
      <c r="R629" s="221"/>
      <c r="S629" s="221"/>
      <c r="T629" s="221"/>
      <c r="U629" s="221"/>
    </row>
    <row r="630" spans="2:21" x14ac:dyDescent="0.2">
      <c r="B630" s="221"/>
      <c r="C630" s="221"/>
      <c r="D630" s="221"/>
      <c r="E630" s="221"/>
      <c r="F630" s="221"/>
      <c r="G630" s="221"/>
      <c r="H630" s="221"/>
      <c r="I630" s="221"/>
      <c r="J630" s="221"/>
      <c r="K630" s="221"/>
      <c r="L630" s="221"/>
      <c r="M630" s="221"/>
      <c r="N630" s="221"/>
      <c r="O630" s="221"/>
      <c r="P630" s="221"/>
      <c r="Q630" s="221"/>
      <c r="R630" s="221"/>
      <c r="S630" s="221"/>
      <c r="T630" s="221"/>
      <c r="U630" s="221"/>
    </row>
    <row r="631" spans="2:21" x14ac:dyDescent="0.2">
      <c r="B631" s="221"/>
      <c r="C631" s="221"/>
      <c r="D631" s="221"/>
      <c r="E631" s="221"/>
      <c r="F631" s="221"/>
      <c r="G631" s="221"/>
      <c r="H631" s="221"/>
      <c r="I631" s="221"/>
      <c r="J631" s="221"/>
      <c r="K631" s="221"/>
      <c r="L631" s="221"/>
      <c r="M631" s="221"/>
      <c r="N631" s="221"/>
      <c r="O631" s="221"/>
      <c r="P631" s="221"/>
      <c r="Q631" s="221"/>
      <c r="R631" s="221"/>
      <c r="S631" s="221"/>
      <c r="T631" s="221"/>
      <c r="U631" s="221"/>
    </row>
    <row r="632" spans="2:21" x14ac:dyDescent="0.2">
      <c r="B632" s="221"/>
      <c r="C632" s="221"/>
      <c r="D632" s="221"/>
      <c r="E632" s="221"/>
      <c r="F632" s="221"/>
      <c r="G632" s="221"/>
      <c r="H632" s="221"/>
      <c r="I632" s="221"/>
      <c r="J632" s="221"/>
      <c r="K632" s="221"/>
      <c r="L632" s="221"/>
      <c r="M632" s="221"/>
      <c r="N632" s="221"/>
      <c r="O632" s="221"/>
      <c r="P632" s="221"/>
      <c r="Q632" s="221"/>
      <c r="R632" s="221"/>
      <c r="S632" s="221"/>
      <c r="T632" s="221"/>
      <c r="U632" s="221"/>
    </row>
    <row r="633" spans="2:21" x14ac:dyDescent="0.2">
      <c r="B633" s="221"/>
      <c r="C633" s="221"/>
      <c r="D633" s="221"/>
      <c r="E633" s="221"/>
      <c r="F633" s="221"/>
      <c r="G633" s="221"/>
      <c r="H633" s="221"/>
      <c r="I633" s="221"/>
      <c r="J633" s="221"/>
      <c r="K633" s="221"/>
      <c r="L633" s="221"/>
      <c r="M633" s="221"/>
      <c r="N633" s="221"/>
      <c r="O633" s="221"/>
      <c r="P633" s="221"/>
      <c r="Q633" s="221"/>
      <c r="R633" s="221"/>
      <c r="S633" s="221"/>
      <c r="T633" s="221"/>
      <c r="U633" s="221"/>
    </row>
    <row r="634" spans="2:21" x14ac:dyDescent="0.2">
      <c r="B634" s="221"/>
      <c r="C634" s="221"/>
      <c r="D634" s="221"/>
      <c r="E634" s="221"/>
      <c r="F634" s="221"/>
      <c r="G634" s="221"/>
      <c r="H634" s="221"/>
      <c r="I634" s="221"/>
      <c r="J634" s="221"/>
      <c r="K634" s="221"/>
      <c r="L634" s="221"/>
      <c r="M634" s="221"/>
      <c r="N634" s="221"/>
      <c r="O634" s="221"/>
      <c r="P634" s="221"/>
      <c r="Q634" s="221"/>
      <c r="R634" s="221"/>
      <c r="S634" s="221"/>
      <c r="T634" s="221"/>
      <c r="U634" s="221"/>
    </row>
    <row r="635" spans="2:21" x14ac:dyDescent="0.2">
      <c r="B635" s="221"/>
      <c r="C635" s="221"/>
      <c r="D635" s="221"/>
      <c r="E635" s="221"/>
      <c r="F635" s="221"/>
      <c r="G635" s="221"/>
      <c r="H635" s="221"/>
      <c r="I635" s="221"/>
      <c r="J635" s="221"/>
      <c r="K635" s="221"/>
      <c r="L635" s="221"/>
      <c r="M635" s="221"/>
      <c r="N635" s="221"/>
      <c r="O635" s="221"/>
      <c r="P635" s="221"/>
      <c r="Q635" s="221"/>
      <c r="R635" s="221"/>
      <c r="S635" s="221"/>
      <c r="T635" s="221"/>
      <c r="U635" s="221"/>
    </row>
    <row r="636" spans="2:21" x14ac:dyDescent="0.2">
      <c r="B636" s="221"/>
      <c r="C636" s="221"/>
      <c r="D636" s="221"/>
      <c r="E636" s="221"/>
      <c r="F636" s="221"/>
      <c r="G636" s="221"/>
      <c r="H636" s="221"/>
      <c r="I636" s="221"/>
      <c r="J636" s="221"/>
      <c r="K636" s="221"/>
      <c r="L636" s="221"/>
      <c r="M636" s="221"/>
      <c r="N636" s="221"/>
      <c r="O636" s="221"/>
      <c r="P636" s="221"/>
      <c r="Q636" s="221"/>
      <c r="R636" s="221"/>
      <c r="S636" s="221"/>
      <c r="T636" s="221"/>
      <c r="U636" s="221"/>
    </row>
    <row r="637" spans="2:21" x14ac:dyDescent="0.2">
      <c r="B637" s="221"/>
      <c r="C637" s="221"/>
      <c r="D637" s="221"/>
      <c r="E637" s="221"/>
      <c r="F637" s="221"/>
      <c r="G637" s="221"/>
      <c r="H637" s="221"/>
      <c r="I637" s="221"/>
      <c r="J637" s="221"/>
      <c r="K637" s="221"/>
      <c r="L637" s="221"/>
      <c r="M637" s="221"/>
      <c r="N637" s="221"/>
      <c r="O637" s="221"/>
      <c r="P637" s="221"/>
      <c r="Q637" s="221"/>
      <c r="R637" s="221"/>
      <c r="S637" s="221"/>
      <c r="T637" s="221"/>
      <c r="U637" s="221"/>
    </row>
    <row r="638" spans="2:21" x14ac:dyDescent="0.2">
      <c r="B638" s="221"/>
      <c r="C638" s="221"/>
      <c r="D638" s="221"/>
      <c r="E638" s="221"/>
      <c r="F638" s="221"/>
      <c r="G638" s="221"/>
      <c r="H638" s="221"/>
      <c r="I638" s="221"/>
      <c r="J638" s="221"/>
      <c r="K638" s="221"/>
      <c r="L638" s="221"/>
      <c r="M638" s="221"/>
      <c r="N638" s="221"/>
      <c r="O638" s="221"/>
      <c r="P638" s="221"/>
      <c r="Q638" s="221"/>
      <c r="R638" s="221"/>
      <c r="S638" s="221"/>
      <c r="T638" s="221"/>
      <c r="U638" s="221"/>
    </row>
    <row r="639" spans="2:21" x14ac:dyDescent="0.2">
      <c r="B639" s="221"/>
      <c r="C639" s="221"/>
      <c r="D639" s="221"/>
      <c r="E639" s="221"/>
      <c r="F639" s="221"/>
      <c r="G639" s="221"/>
      <c r="H639" s="221"/>
      <c r="I639" s="221"/>
      <c r="J639" s="221"/>
      <c r="K639" s="221"/>
      <c r="L639" s="221"/>
      <c r="M639" s="221"/>
      <c r="N639" s="221"/>
      <c r="O639" s="221"/>
      <c r="P639" s="221"/>
      <c r="Q639" s="221"/>
      <c r="R639" s="221"/>
      <c r="S639" s="221"/>
      <c r="T639" s="221"/>
      <c r="U639" s="221"/>
    </row>
    <row r="640" spans="2:21" x14ac:dyDescent="0.2">
      <c r="B640" s="221"/>
      <c r="C640" s="221"/>
      <c r="D640" s="221"/>
      <c r="E640" s="221"/>
      <c r="F640" s="221"/>
      <c r="G640" s="221"/>
      <c r="H640" s="221"/>
      <c r="I640" s="221"/>
      <c r="J640" s="221"/>
      <c r="K640" s="221"/>
      <c r="L640" s="221"/>
      <c r="M640" s="221"/>
      <c r="N640" s="221"/>
      <c r="O640" s="221"/>
      <c r="P640" s="221"/>
      <c r="Q640" s="221"/>
      <c r="R640" s="221"/>
      <c r="S640" s="221"/>
      <c r="T640" s="221"/>
      <c r="U640" s="221"/>
    </row>
    <row r="641" spans="2:21" x14ac:dyDescent="0.2">
      <c r="B641" s="221"/>
      <c r="C641" s="221"/>
      <c r="D641" s="221"/>
      <c r="E641" s="221"/>
      <c r="F641" s="221"/>
      <c r="G641" s="221"/>
      <c r="H641" s="221"/>
      <c r="I641" s="221"/>
      <c r="J641" s="221"/>
      <c r="K641" s="221"/>
      <c r="L641" s="221"/>
      <c r="M641" s="221"/>
      <c r="N641" s="221"/>
      <c r="O641" s="221"/>
      <c r="P641" s="221"/>
      <c r="Q641" s="221"/>
      <c r="R641" s="221"/>
      <c r="S641" s="221"/>
      <c r="T641" s="221"/>
      <c r="U641" s="221"/>
    </row>
    <row r="642" spans="2:21" x14ac:dyDescent="0.2">
      <c r="B642" s="221"/>
      <c r="C642" s="221"/>
      <c r="D642" s="221"/>
      <c r="E642" s="221"/>
      <c r="F642" s="221"/>
      <c r="G642" s="221"/>
      <c r="H642" s="221"/>
      <c r="I642" s="221"/>
      <c r="J642" s="221"/>
      <c r="K642" s="221"/>
      <c r="L642" s="221"/>
      <c r="M642" s="221"/>
      <c r="N642" s="221"/>
      <c r="O642" s="221"/>
      <c r="P642" s="221"/>
      <c r="Q642" s="221"/>
      <c r="R642" s="221"/>
      <c r="S642" s="221"/>
      <c r="T642" s="221"/>
      <c r="U642" s="221"/>
    </row>
    <row r="643" spans="2:21" x14ac:dyDescent="0.2">
      <c r="B643" s="221"/>
      <c r="C643" s="221"/>
      <c r="D643" s="221"/>
      <c r="E643" s="221"/>
      <c r="F643" s="221"/>
      <c r="G643" s="221"/>
      <c r="H643" s="221"/>
      <c r="I643" s="221"/>
      <c r="J643" s="221"/>
      <c r="K643" s="221"/>
      <c r="L643" s="221"/>
      <c r="M643" s="221"/>
      <c r="N643" s="221"/>
      <c r="O643" s="221"/>
      <c r="P643" s="221"/>
      <c r="Q643" s="221"/>
      <c r="R643" s="221"/>
      <c r="S643" s="221"/>
      <c r="T643" s="221"/>
      <c r="U643" s="221"/>
    </row>
    <row r="644" spans="2:21" x14ac:dyDescent="0.2">
      <c r="B644" s="221"/>
      <c r="C644" s="221"/>
      <c r="D644" s="221"/>
      <c r="E644" s="221"/>
      <c r="F644" s="221"/>
      <c r="G644" s="221"/>
      <c r="H644" s="221"/>
      <c r="I644" s="221"/>
      <c r="J644" s="221"/>
      <c r="K644" s="221"/>
      <c r="L644" s="221"/>
      <c r="M644" s="221"/>
      <c r="N644" s="221"/>
      <c r="O644" s="221"/>
      <c r="P644" s="221"/>
      <c r="Q644" s="221"/>
      <c r="R644" s="221"/>
      <c r="S644" s="221"/>
      <c r="T644" s="221"/>
      <c r="U644" s="221"/>
    </row>
    <row r="645" spans="2:21" x14ac:dyDescent="0.2">
      <c r="B645" s="221"/>
      <c r="C645" s="221"/>
      <c r="D645" s="221"/>
      <c r="E645" s="221"/>
      <c r="F645" s="221"/>
      <c r="G645" s="221"/>
      <c r="H645" s="221"/>
      <c r="I645" s="221"/>
      <c r="J645" s="221"/>
      <c r="K645" s="221"/>
      <c r="L645" s="221"/>
      <c r="M645" s="221"/>
      <c r="N645" s="221"/>
      <c r="O645" s="221"/>
      <c r="P645" s="221"/>
      <c r="Q645" s="221"/>
      <c r="R645" s="221"/>
      <c r="S645" s="221"/>
      <c r="T645" s="221"/>
      <c r="U645" s="221"/>
    </row>
    <row r="646" spans="2:21" x14ac:dyDescent="0.2">
      <c r="B646" s="221"/>
      <c r="C646" s="221"/>
      <c r="D646" s="221"/>
      <c r="E646" s="221"/>
      <c r="F646" s="221"/>
      <c r="G646" s="221"/>
      <c r="H646" s="221"/>
      <c r="I646" s="221"/>
      <c r="J646" s="221"/>
      <c r="K646" s="221"/>
      <c r="L646" s="221"/>
      <c r="M646" s="221"/>
      <c r="N646" s="221"/>
      <c r="O646" s="221"/>
      <c r="P646" s="221"/>
      <c r="Q646" s="221"/>
      <c r="R646" s="221"/>
      <c r="S646" s="221"/>
      <c r="T646" s="221"/>
      <c r="U646" s="221"/>
    </row>
    <row r="647" spans="2:21" x14ac:dyDescent="0.2">
      <c r="B647" s="221"/>
      <c r="C647" s="221"/>
      <c r="D647" s="221"/>
      <c r="E647" s="221"/>
      <c r="F647" s="221"/>
      <c r="G647" s="221"/>
      <c r="H647" s="221"/>
      <c r="I647" s="221"/>
      <c r="J647" s="221"/>
      <c r="K647" s="221"/>
      <c r="L647" s="221"/>
      <c r="M647" s="221"/>
      <c r="N647" s="221"/>
      <c r="O647" s="221"/>
      <c r="P647" s="221"/>
      <c r="Q647" s="221"/>
      <c r="R647" s="221"/>
      <c r="S647" s="221"/>
      <c r="T647" s="221"/>
      <c r="U647" s="221"/>
    </row>
    <row r="648" spans="2:21" x14ac:dyDescent="0.2">
      <c r="B648" s="221"/>
      <c r="C648" s="221"/>
      <c r="D648" s="221"/>
      <c r="E648" s="221"/>
      <c r="F648" s="221"/>
      <c r="G648" s="221"/>
      <c r="H648" s="221"/>
      <c r="I648" s="221"/>
      <c r="J648" s="221"/>
      <c r="K648" s="221"/>
      <c r="L648" s="221"/>
      <c r="M648" s="221"/>
      <c r="N648" s="221"/>
      <c r="O648" s="221"/>
      <c r="P648" s="221"/>
      <c r="Q648" s="221"/>
      <c r="R648" s="221"/>
      <c r="S648" s="221"/>
      <c r="T648" s="221"/>
      <c r="U648" s="221"/>
    </row>
    <row r="649" spans="2:21" x14ac:dyDescent="0.2">
      <c r="B649" s="221"/>
      <c r="C649" s="221"/>
      <c r="D649" s="221"/>
      <c r="E649" s="221"/>
      <c r="F649" s="221"/>
      <c r="G649" s="221"/>
      <c r="H649" s="221"/>
      <c r="I649" s="221"/>
      <c r="J649" s="221"/>
      <c r="K649" s="221"/>
      <c r="L649" s="221"/>
      <c r="M649" s="221"/>
      <c r="N649" s="221"/>
      <c r="O649" s="221"/>
      <c r="P649" s="221"/>
      <c r="Q649" s="221"/>
      <c r="R649" s="221"/>
      <c r="S649" s="221"/>
      <c r="T649" s="221"/>
      <c r="U649" s="221"/>
    </row>
    <row r="650" spans="2:21" x14ac:dyDescent="0.2">
      <c r="B650" s="221"/>
      <c r="C650" s="221"/>
      <c r="D650" s="221"/>
      <c r="E650" s="221"/>
      <c r="F650" s="221"/>
      <c r="G650" s="221"/>
      <c r="H650" s="221"/>
      <c r="I650" s="221"/>
      <c r="J650" s="221"/>
      <c r="K650" s="221"/>
      <c r="L650" s="221"/>
      <c r="M650" s="221"/>
      <c r="N650" s="221"/>
      <c r="O650" s="221"/>
      <c r="P650" s="221"/>
      <c r="Q650" s="221"/>
      <c r="R650" s="221"/>
      <c r="S650" s="221"/>
      <c r="T650" s="221"/>
      <c r="U650" s="221"/>
    </row>
    <row r="651" spans="2:21" x14ac:dyDescent="0.2">
      <c r="B651" s="221"/>
      <c r="C651" s="221"/>
      <c r="D651" s="221"/>
      <c r="E651" s="221"/>
      <c r="F651" s="221"/>
      <c r="G651" s="221"/>
      <c r="H651" s="221"/>
      <c r="I651" s="221"/>
      <c r="J651" s="221"/>
      <c r="K651" s="221"/>
      <c r="L651" s="221"/>
      <c r="M651" s="221"/>
      <c r="N651" s="221"/>
      <c r="O651" s="221"/>
      <c r="P651" s="221"/>
      <c r="Q651" s="221"/>
      <c r="R651" s="221"/>
      <c r="S651" s="221"/>
      <c r="T651" s="221"/>
      <c r="U651" s="221"/>
    </row>
    <row r="652" spans="2:21" x14ac:dyDescent="0.2">
      <c r="B652" s="221"/>
      <c r="C652" s="221"/>
      <c r="D652" s="221"/>
      <c r="E652" s="221"/>
      <c r="F652" s="221"/>
      <c r="G652" s="221"/>
      <c r="H652" s="221"/>
      <c r="I652" s="221"/>
      <c r="J652" s="221"/>
      <c r="K652" s="221"/>
      <c r="L652" s="221"/>
      <c r="M652" s="221"/>
      <c r="N652" s="221"/>
      <c r="O652" s="221"/>
      <c r="P652" s="221"/>
      <c r="Q652" s="221"/>
      <c r="R652" s="221"/>
      <c r="S652" s="221"/>
      <c r="T652" s="221"/>
      <c r="U652" s="221"/>
    </row>
    <row r="653" spans="2:21" x14ac:dyDescent="0.2">
      <c r="B653" s="221"/>
      <c r="C653" s="221"/>
      <c r="D653" s="221"/>
      <c r="E653" s="221"/>
      <c r="F653" s="221"/>
      <c r="G653" s="221"/>
      <c r="H653" s="221"/>
      <c r="I653" s="221"/>
      <c r="J653" s="221"/>
      <c r="K653" s="221"/>
      <c r="L653" s="221"/>
      <c r="M653" s="221"/>
      <c r="N653" s="221"/>
      <c r="O653" s="221"/>
      <c r="P653" s="221"/>
      <c r="Q653" s="221"/>
      <c r="R653" s="221"/>
      <c r="S653" s="221"/>
      <c r="T653" s="221"/>
      <c r="U653" s="221"/>
    </row>
    <row r="654" spans="2:21" x14ac:dyDescent="0.2">
      <c r="B654" s="221"/>
      <c r="C654" s="221"/>
      <c r="D654" s="221"/>
      <c r="E654" s="221"/>
      <c r="F654" s="221"/>
      <c r="G654" s="221"/>
      <c r="H654" s="221"/>
      <c r="I654" s="221"/>
      <c r="J654" s="221"/>
      <c r="K654" s="221"/>
      <c r="L654" s="221"/>
      <c r="M654" s="221"/>
      <c r="N654" s="221"/>
      <c r="O654" s="221"/>
      <c r="P654" s="221"/>
      <c r="Q654" s="221"/>
      <c r="R654" s="221"/>
      <c r="S654" s="221"/>
      <c r="T654" s="221"/>
      <c r="U654" s="221"/>
    </row>
    <row r="655" spans="2:21" x14ac:dyDescent="0.2">
      <c r="B655" s="221"/>
      <c r="C655" s="221"/>
      <c r="D655" s="221"/>
      <c r="E655" s="221"/>
      <c r="F655" s="221"/>
      <c r="G655" s="221"/>
      <c r="H655" s="221"/>
      <c r="I655" s="221"/>
      <c r="J655" s="221"/>
      <c r="K655" s="221"/>
      <c r="L655" s="221"/>
      <c r="M655" s="221"/>
      <c r="N655" s="221"/>
      <c r="O655" s="221"/>
      <c r="P655" s="221"/>
      <c r="Q655" s="221"/>
      <c r="R655" s="221"/>
      <c r="S655" s="221"/>
      <c r="T655" s="221"/>
      <c r="U655" s="221"/>
    </row>
    <row r="656" spans="2:21" x14ac:dyDescent="0.2">
      <c r="B656" s="221"/>
      <c r="C656" s="221"/>
      <c r="D656" s="221"/>
      <c r="E656" s="221"/>
      <c r="F656" s="221"/>
      <c r="G656" s="221"/>
      <c r="H656" s="221"/>
      <c r="I656" s="221"/>
      <c r="J656" s="221"/>
      <c r="K656" s="221"/>
      <c r="L656" s="221"/>
      <c r="M656" s="221"/>
      <c r="N656" s="221"/>
      <c r="O656" s="221"/>
      <c r="P656" s="221"/>
      <c r="Q656" s="221"/>
      <c r="R656" s="221"/>
      <c r="S656" s="221"/>
      <c r="T656" s="221"/>
      <c r="U656" s="221"/>
    </row>
    <row r="657" spans="2:21" x14ac:dyDescent="0.2">
      <c r="B657" s="221"/>
      <c r="C657" s="221"/>
      <c r="D657" s="221"/>
      <c r="E657" s="221"/>
      <c r="F657" s="221"/>
      <c r="G657" s="221"/>
      <c r="H657" s="221"/>
      <c r="I657" s="221"/>
      <c r="J657" s="221"/>
      <c r="K657" s="221"/>
      <c r="L657" s="221"/>
      <c r="M657" s="221"/>
      <c r="N657" s="221"/>
      <c r="O657" s="221"/>
      <c r="P657" s="221"/>
      <c r="Q657" s="221"/>
      <c r="R657" s="221"/>
      <c r="S657" s="221"/>
      <c r="T657" s="221"/>
      <c r="U657" s="221"/>
    </row>
    <row r="658" spans="2:21" x14ac:dyDescent="0.2">
      <c r="B658" s="221"/>
      <c r="C658" s="221"/>
      <c r="D658" s="221"/>
      <c r="E658" s="221"/>
      <c r="F658" s="221"/>
      <c r="G658" s="221"/>
      <c r="H658" s="221"/>
      <c r="I658" s="221"/>
      <c r="J658" s="221"/>
      <c r="K658" s="221"/>
      <c r="L658" s="221"/>
      <c r="M658" s="221"/>
      <c r="N658" s="221"/>
      <c r="O658" s="221"/>
      <c r="P658" s="221"/>
      <c r="Q658" s="221"/>
      <c r="R658" s="221"/>
      <c r="S658" s="221"/>
      <c r="T658" s="221"/>
      <c r="U658" s="221"/>
    </row>
    <row r="659" spans="2:21" x14ac:dyDescent="0.2">
      <c r="B659" s="221"/>
      <c r="C659" s="221"/>
      <c r="D659" s="221"/>
      <c r="E659" s="221"/>
      <c r="F659" s="221"/>
      <c r="G659" s="221"/>
      <c r="H659" s="221"/>
      <c r="I659" s="221"/>
      <c r="J659" s="221"/>
      <c r="K659" s="221"/>
      <c r="L659" s="221"/>
      <c r="M659" s="221"/>
      <c r="N659" s="221"/>
      <c r="O659" s="221"/>
      <c r="P659" s="221"/>
      <c r="Q659" s="221"/>
      <c r="R659" s="221"/>
      <c r="S659" s="221"/>
      <c r="T659" s="221"/>
      <c r="U659" s="221"/>
    </row>
    <row r="660" spans="2:21" x14ac:dyDescent="0.2">
      <c r="B660" s="221"/>
      <c r="C660" s="221"/>
      <c r="D660" s="221"/>
      <c r="E660" s="221"/>
      <c r="F660" s="221"/>
      <c r="G660" s="221"/>
      <c r="H660" s="221"/>
      <c r="I660" s="221"/>
      <c r="J660" s="221"/>
      <c r="K660" s="221"/>
      <c r="L660" s="221"/>
      <c r="M660" s="221"/>
      <c r="N660" s="221"/>
      <c r="O660" s="221"/>
      <c r="P660" s="221"/>
      <c r="Q660" s="221"/>
      <c r="R660" s="221"/>
      <c r="S660" s="221"/>
      <c r="T660" s="221"/>
      <c r="U660" s="221"/>
    </row>
    <row r="661" spans="2:21" x14ac:dyDescent="0.2">
      <c r="B661" s="221"/>
      <c r="C661" s="221"/>
      <c r="D661" s="221"/>
      <c r="E661" s="221"/>
      <c r="F661" s="221"/>
      <c r="G661" s="221"/>
      <c r="H661" s="221"/>
      <c r="I661" s="221"/>
      <c r="J661" s="221"/>
      <c r="K661" s="221"/>
      <c r="L661" s="221"/>
      <c r="M661" s="221"/>
      <c r="N661" s="221"/>
      <c r="O661" s="221"/>
      <c r="P661" s="221"/>
      <c r="Q661" s="221"/>
      <c r="R661" s="221"/>
      <c r="S661" s="221"/>
      <c r="T661" s="221"/>
      <c r="U661" s="221"/>
    </row>
    <row r="662" spans="2:21" x14ac:dyDescent="0.2">
      <c r="B662" s="221"/>
      <c r="C662" s="221"/>
      <c r="D662" s="221"/>
      <c r="E662" s="221"/>
      <c r="F662" s="221"/>
      <c r="G662" s="221"/>
      <c r="H662" s="221"/>
      <c r="I662" s="221"/>
      <c r="J662" s="221"/>
      <c r="K662" s="221"/>
      <c r="L662" s="221"/>
      <c r="M662" s="221"/>
      <c r="N662" s="221"/>
      <c r="O662" s="221"/>
      <c r="P662" s="221"/>
      <c r="Q662" s="221"/>
      <c r="R662" s="221"/>
      <c r="S662" s="221"/>
      <c r="T662" s="221"/>
      <c r="U662" s="221"/>
    </row>
    <row r="663" spans="2:21" x14ac:dyDescent="0.2">
      <c r="B663" s="221"/>
      <c r="C663" s="221"/>
      <c r="D663" s="221"/>
      <c r="E663" s="221"/>
      <c r="F663" s="221"/>
      <c r="G663" s="221"/>
      <c r="H663" s="221"/>
      <c r="I663" s="221"/>
      <c r="J663" s="221"/>
      <c r="K663" s="221"/>
      <c r="L663" s="221"/>
      <c r="M663" s="221"/>
      <c r="N663" s="221"/>
      <c r="O663" s="221"/>
      <c r="P663" s="221"/>
      <c r="Q663" s="221"/>
      <c r="R663" s="221"/>
      <c r="S663" s="221"/>
      <c r="T663" s="221"/>
      <c r="U663" s="221"/>
    </row>
    <row r="664" spans="2:21" x14ac:dyDescent="0.2">
      <c r="B664" s="221"/>
      <c r="C664" s="221"/>
      <c r="D664" s="221"/>
      <c r="E664" s="221"/>
      <c r="F664" s="221"/>
      <c r="G664" s="221"/>
      <c r="H664" s="221"/>
      <c r="I664" s="221"/>
      <c r="J664" s="221"/>
      <c r="K664" s="221"/>
      <c r="L664" s="221"/>
      <c r="M664" s="221"/>
      <c r="N664" s="221"/>
      <c r="O664" s="221"/>
      <c r="P664" s="221"/>
      <c r="Q664" s="221"/>
      <c r="R664" s="221"/>
      <c r="S664" s="221"/>
      <c r="T664" s="221"/>
      <c r="U664" s="221"/>
    </row>
    <row r="665" spans="2:21" x14ac:dyDescent="0.2">
      <c r="B665" s="221"/>
      <c r="C665" s="221"/>
      <c r="D665" s="221"/>
      <c r="E665" s="221"/>
      <c r="F665" s="221"/>
      <c r="G665" s="221"/>
      <c r="H665" s="221"/>
      <c r="I665" s="221"/>
      <c r="J665" s="221"/>
      <c r="K665" s="221"/>
      <c r="L665" s="221"/>
      <c r="M665" s="221"/>
      <c r="N665" s="221"/>
      <c r="O665" s="221"/>
      <c r="P665" s="221"/>
      <c r="Q665" s="221"/>
      <c r="R665" s="221"/>
      <c r="S665" s="221"/>
      <c r="T665" s="221"/>
      <c r="U665" s="221"/>
    </row>
    <row r="666" spans="2:21" x14ac:dyDescent="0.2">
      <c r="B666" s="221"/>
      <c r="C666" s="221"/>
      <c r="D666" s="221"/>
      <c r="E666" s="221"/>
      <c r="F666" s="221"/>
      <c r="G666" s="221"/>
      <c r="H666" s="221"/>
      <c r="I666" s="221"/>
      <c r="J666" s="221"/>
      <c r="K666" s="221"/>
      <c r="L666" s="221"/>
      <c r="M666" s="221"/>
      <c r="N666" s="221"/>
      <c r="O666" s="221"/>
      <c r="P666" s="221"/>
      <c r="Q666" s="221"/>
      <c r="R666" s="221"/>
      <c r="S666" s="221"/>
      <c r="T666" s="221"/>
      <c r="U666" s="221"/>
    </row>
    <row r="667" spans="2:21" x14ac:dyDescent="0.2">
      <c r="B667" s="221"/>
      <c r="C667" s="221"/>
      <c r="D667" s="221"/>
      <c r="E667" s="221"/>
      <c r="F667" s="221"/>
      <c r="G667" s="221"/>
      <c r="H667" s="221"/>
      <c r="I667" s="221"/>
      <c r="J667" s="221"/>
      <c r="K667" s="221"/>
      <c r="L667" s="221"/>
      <c r="M667" s="221"/>
      <c r="N667" s="221"/>
      <c r="O667" s="221"/>
      <c r="P667" s="221"/>
      <c r="Q667" s="221"/>
      <c r="R667" s="221"/>
      <c r="S667" s="221"/>
      <c r="T667" s="221"/>
      <c r="U667" s="221"/>
    </row>
    <row r="668" spans="2:21" x14ac:dyDescent="0.2">
      <c r="B668" s="221"/>
      <c r="C668" s="221"/>
      <c r="D668" s="221"/>
      <c r="E668" s="221"/>
      <c r="F668" s="221"/>
      <c r="G668" s="221"/>
      <c r="H668" s="221"/>
      <c r="I668" s="221"/>
      <c r="J668" s="221"/>
      <c r="K668" s="221"/>
      <c r="L668" s="221"/>
      <c r="M668" s="221"/>
      <c r="N668" s="221"/>
      <c r="O668" s="221"/>
      <c r="P668" s="221"/>
      <c r="Q668" s="221"/>
      <c r="R668" s="221"/>
      <c r="S668" s="221"/>
      <c r="T668" s="221"/>
      <c r="U668" s="221"/>
    </row>
    <row r="669" spans="2:21" x14ac:dyDescent="0.2">
      <c r="B669" s="221"/>
      <c r="C669" s="221"/>
      <c r="D669" s="221"/>
      <c r="E669" s="221"/>
      <c r="F669" s="221"/>
      <c r="G669" s="221"/>
      <c r="H669" s="221"/>
      <c r="I669" s="221"/>
      <c r="J669" s="221"/>
      <c r="K669" s="221"/>
      <c r="L669" s="221"/>
      <c r="M669" s="221"/>
      <c r="N669" s="221"/>
      <c r="O669" s="221"/>
      <c r="P669" s="221"/>
      <c r="Q669" s="221"/>
      <c r="R669" s="221"/>
      <c r="S669" s="221"/>
      <c r="T669" s="221"/>
      <c r="U669" s="221"/>
    </row>
    <row r="670" spans="2:21" x14ac:dyDescent="0.2">
      <c r="B670" s="221"/>
      <c r="C670" s="221"/>
      <c r="D670" s="221"/>
      <c r="E670" s="221"/>
      <c r="F670" s="221"/>
      <c r="G670" s="221"/>
      <c r="H670" s="221"/>
      <c r="I670" s="221"/>
      <c r="J670" s="221"/>
      <c r="K670" s="221"/>
      <c r="L670" s="221"/>
      <c r="M670" s="221"/>
      <c r="N670" s="221"/>
      <c r="O670" s="221"/>
      <c r="P670" s="221"/>
      <c r="Q670" s="221"/>
      <c r="R670" s="221"/>
      <c r="S670" s="221"/>
      <c r="T670" s="221"/>
      <c r="U670" s="221"/>
    </row>
    <row r="671" spans="2:21" x14ac:dyDescent="0.2">
      <c r="B671" s="221"/>
      <c r="C671" s="221"/>
      <c r="D671" s="221"/>
      <c r="E671" s="221"/>
      <c r="F671" s="221"/>
      <c r="G671" s="221"/>
      <c r="H671" s="221"/>
      <c r="I671" s="221"/>
      <c r="J671" s="221"/>
      <c r="K671" s="221"/>
      <c r="L671" s="221"/>
      <c r="M671" s="221"/>
      <c r="N671" s="221"/>
      <c r="O671" s="221"/>
      <c r="P671" s="221"/>
      <c r="Q671" s="221"/>
      <c r="R671" s="221"/>
      <c r="S671" s="221"/>
      <c r="T671" s="221"/>
      <c r="U671" s="221"/>
    </row>
    <row r="672" spans="2:21" x14ac:dyDescent="0.2">
      <c r="B672" s="221"/>
      <c r="C672" s="221"/>
      <c r="D672" s="221"/>
      <c r="E672" s="221"/>
      <c r="F672" s="221"/>
      <c r="G672" s="221"/>
      <c r="H672" s="221"/>
      <c r="I672" s="221"/>
      <c r="J672" s="221"/>
      <c r="K672" s="221"/>
      <c r="L672" s="221"/>
      <c r="M672" s="221"/>
      <c r="N672" s="221"/>
      <c r="O672" s="221"/>
      <c r="P672" s="221"/>
      <c r="Q672" s="221"/>
      <c r="R672" s="221"/>
      <c r="S672" s="221"/>
      <c r="T672" s="221"/>
      <c r="U672" s="221"/>
    </row>
    <row r="673" spans="2:21" x14ac:dyDescent="0.2">
      <c r="B673" s="221"/>
      <c r="C673" s="221"/>
      <c r="D673" s="221"/>
      <c r="E673" s="221"/>
      <c r="F673" s="221"/>
      <c r="G673" s="221"/>
      <c r="H673" s="221"/>
      <c r="I673" s="221"/>
      <c r="J673" s="221"/>
      <c r="K673" s="221"/>
      <c r="L673" s="221"/>
      <c r="M673" s="221"/>
      <c r="N673" s="221"/>
      <c r="O673" s="221"/>
      <c r="P673" s="221"/>
      <c r="Q673" s="221"/>
      <c r="R673" s="221"/>
      <c r="S673" s="221"/>
      <c r="T673" s="221"/>
      <c r="U673" s="221"/>
    </row>
    <row r="674" spans="2:21" x14ac:dyDescent="0.2">
      <c r="B674" s="221"/>
      <c r="C674" s="221"/>
      <c r="D674" s="221"/>
      <c r="E674" s="221"/>
      <c r="F674" s="221"/>
      <c r="G674" s="221"/>
      <c r="H674" s="221"/>
      <c r="I674" s="221"/>
      <c r="J674" s="221"/>
      <c r="K674" s="221"/>
      <c r="L674" s="221"/>
      <c r="M674" s="221"/>
      <c r="N674" s="221"/>
      <c r="O674" s="221"/>
      <c r="P674" s="221"/>
      <c r="Q674" s="221"/>
      <c r="R674" s="221"/>
      <c r="S674" s="221"/>
      <c r="T674" s="221"/>
      <c r="U674" s="221"/>
    </row>
    <row r="675" spans="2:21" x14ac:dyDescent="0.2">
      <c r="B675" s="221"/>
      <c r="C675" s="221"/>
      <c r="D675" s="221"/>
      <c r="E675" s="221"/>
      <c r="F675" s="221"/>
      <c r="G675" s="221"/>
      <c r="H675" s="221"/>
      <c r="I675" s="221"/>
      <c r="J675" s="221"/>
      <c r="K675" s="221"/>
      <c r="L675" s="221"/>
      <c r="M675" s="221"/>
      <c r="N675" s="221"/>
      <c r="O675" s="221"/>
      <c r="P675" s="221"/>
      <c r="Q675" s="221"/>
      <c r="R675" s="221"/>
      <c r="S675" s="221"/>
      <c r="T675" s="221"/>
      <c r="U675" s="221"/>
    </row>
    <row r="676" spans="2:21" x14ac:dyDescent="0.2">
      <c r="B676" s="221"/>
      <c r="C676" s="221"/>
      <c r="D676" s="221"/>
      <c r="E676" s="221"/>
      <c r="F676" s="221"/>
      <c r="G676" s="221"/>
      <c r="H676" s="221"/>
      <c r="I676" s="221"/>
      <c r="J676" s="221"/>
      <c r="K676" s="221"/>
      <c r="L676" s="221"/>
      <c r="M676" s="221"/>
      <c r="N676" s="221"/>
      <c r="O676" s="221"/>
      <c r="P676" s="221"/>
      <c r="Q676" s="221"/>
      <c r="R676" s="221"/>
      <c r="S676" s="221"/>
      <c r="T676" s="221"/>
      <c r="U676" s="221"/>
    </row>
    <row r="677" spans="2:21" x14ac:dyDescent="0.2">
      <c r="B677" s="221"/>
      <c r="C677" s="221"/>
      <c r="D677" s="221"/>
      <c r="E677" s="221"/>
      <c r="F677" s="221"/>
      <c r="G677" s="221"/>
      <c r="H677" s="221"/>
      <c r="I677" s="221"/>
      <c r="J677" s="221"/>
      <c r="K677" s="221"/>
      <c r="L677" s="221"/>
      <c r="M677" s="221"/>
      <c r="N677" s="221"/>
      <c r="O677" s="221"/>
      <c r="P677" s="221"/>
      <c r="Q677" s="221"/>
      <c r="R677" s="221"/>
      <c r="S677" s="221"/>
      <c r="T677" s="221"/>
      <c r="U677" s="221"/>
    </row>
    <row r="678" spans="2:21" x14ac:dyDescent="0.2">
      <c r="B678" s="221"/>
      <c r="C678" s="221"/>
      <c r="D678" s="221"/>
      <c r="E678" s="221"/>
      <c r="F678" s="221"/>
      <c r="G678" s="221"/>
      <c r="H678" s="221"/>
      <c r="I678" s="221"/>
      <c r="J678" s="221"/>
      <c r="K678" s="221"/>
      <c r="L678" s="221"/>
      <c r="M678" s="221"/>
      <c r="N678" s="221"/>
      <c r="O678" s="221"/>
      <c r="P678" s="221"/>
      <c r="Q678" s="221"/>
      <c r="R678" s="221"/>
      <c r="S678" s="221"/>
      <c r="T678" s="221"/>
      <c r="U678" s="221"/>
    </row>
    <row r="679" spans="2:21" x14ac:dyDescent="0.2">
      <c r="B679" s="221"/>
      <c r="C679" s="221"/>
      <c r="D679" s="221"/>
      <c r="E679" s="221"/>
      <c r="F679" s="221"/>
      <c r="G679" s="221"/>
      <c r="H679" s="221"/>
      <c r="I679" s="221"/>
      <c r="J679" s="221"/>
      <c r="K679" s="221"/>
      <c r="L679" s="221"/>
      <c r="M679" s="221"/>
      <c r="N679" s="221"/>
      <c r="O679" s="221"/>
      <c r="P679" s="221"/>
      <c r="Q679" s="221"/>
      <c r="R679" s="221"/>
      <c r="S679" s="221"/>
      <c r="T679" s="221"/>
      <c r="U679" s="221"/>
    </row>
    <row r="680" spans="2:21" x14ac:dyDescent="0.2">
      <c r="B680" s="221"/>
      <c r="C680" s="221"/>
      <c r="D680" s="221"/>
      <c r="E680" s="221"/>
      <c r="F680" s="221"/>
      <c r="G680" s="221"/>
      <c r="H680" s="221"/>
      <c r="I680" s="221"/>
      <c r="J680" s="221"/>
      <c r="K680" s="221"/>
      <c r="L680" s="221"/>
      <c r="M680" s="221"/>
      <c r="N680" s="221"/>
      <c r="O680" s="221"/>
      <c r="P680" s="221"/>
      <c r="Q680" s="221"/>
      <c r="R680" s="221"/>
      <c r="S680" s="221"/>
      <c r="T680" s="221"/>
      <c r="U680" s="221"/>
    </row>
    <row r="681" spans="2:21" x14ac:dyDescent="0.2">
      <c r="B681" s="221"/>
      <c r="C681" s="221"/>
      <c r="D681" s="221"/>
      <c r="E681" s="221"/>
      <c r="F681" s="221"/>
      <c r="G681" s="221"/>
      <c r="H681" s="221"/>
      <c r="I681" s="221"/>
      <c r="J681" s="221"/>
      <c r="K681" s="221"/>
      <c r="L681" s="221"/>
      <c r="M681" s="221"/>
      <c r="N681" s="221"/>
      <c r="O681" s="221"/>
      <c r="P681" s="221"/>
      <c r="Q681" s="221"/>
      <c r="R681" s="221"/>
      <c r="S681" s="221"/>
      <c r="T681" s="221"/>
      <c r="U681" s="221"/>
    </row>
    <row r="682" spans="2:21" x14ac:dyDescent="0.2">
      <c r="B682" s="221"/>
      <c r="C682" s="221"/>
      <c r="D682" s="221"/>
      <c r="E682" s="221"/>
      <c r="F682" s="221"/>
      <c r="G682" s="221"/>
      <c r="H682" s="221"/>
      <c r="I682" s="221"/>
      <c r="J682" s="221"/>
      <c r="K682" s="221"/>
      <c r="L682" s="221"/>
      <c r="M682" s="221"/>
      <c r="N682" s="221"/>
      <c r="O682" s="221"/>
      <c r="P682" s="221"/>
      <c r="Q682" s="221"/>
      <c r="R682" s="221"/>
      <c r="S682" s="221"/>
      <c r="T682" s="221"/>
      <c r="U682" s="221"/>
    </row>
    <row r="683" spans="2:21" x14ac:dyDescent="0.2">
      <c r="B683" s="221"/>
      <c r="C683" s="221"/>
      <c r="D683" s="221"/>
      <c r="E683" s="221"/>
      <c r="F683" s="221"/>
      <c r="G683" s="221"/>
      <c r="H683" s="221"/>
      <c r="I683" s="221"/>
      <c r="J683" s="221"/>
      <c r="K683" s="221"/>
      <c r="L683" s="221"/>
      <c r="M683" s="221"/>
      <c r="N683" s="221"/>
      <c r="O683" s="221"/>
      <c r="P683" s="221"/>
      <c r="Q683" s="221"/>
      <c r="R683" s="221"/>
      <c r="S683" s="221"/>
      <c r="T683" s="221"/>
      <c r="U683" s="221"/>
    </row>
    <row r="684" spans="2:21" x14ac:dyDescent="0.2">
      <c r="B684" s="221"/>
      <c r="C684" s="221"/>
      <c r="D684" s="221"/>
      <c r="E684" s="221"/>
      <c r="F684" s="221"/>
      <c r="G684" s="221"/>
      <c r="H684" s="221"/>
      <c r="I684" s="221"/>
      <c r="J684" s="221"/>
      <c r="K684" s="221"/>
      <c r="L684" s="221"/>
      <c r="M684" s="221"/>
      <c r="N684" s="221"/>
      <c r="O684" s="221"/>
      <c r="P684" s="221"/>
      <c r="Q684" s="221"/>
      <c r="R684" s="221"/>
      <c r="S684" s="221"/>
      <c r="T684" s="221"/>
      <c r="U684" s="221"/>
    </row>
    <row r="685" spans="2:21" x14ac:dyDescent="0.2">
      <c r="B685" s="221"/>
      <c r="C685" s="221"/>
      <c r="D685" s="221"/>
      <c r="E685" s="221"/>
      <c r="F685" s="221"/>
      <c r="G685" s="221"/>
      <c r="H685" s="221"/>
      <c r="I685" s="221"/>
      <c r="J685" s="221"/>
      <c r="K685" s="221"/>
      <c r="L685" s="221"/>
      <c r="M685" s="221"/>
      <c r="N685" s="221"/>
      <c r="O685" s="221"/>
      <c r="P685" s="221"/>
      <c r="Q685" s="221"/>
      <c r="R685" s="221"/>
      <c r="S685" s="221"/>
      <c r="T685" s="221"/>
      <c r="U685" s="221"/>
    </row>
    <row r="686" spans="2:21" x14ac:dyDescent="0.2">
      <c r="B686" s="221"/>
      <c r="C686" s="221"/>
      <c r="D686" s="221"/>
      <c r="E686" s="221"/>
      <c r="F686" s="221"/>
      <c r="G686" s="221"/>
      <c r="H686" s="221"/>
      <c r="I686" s="221"/>
      <c r="J686" s="221"/>
      <c r="K686" s="221"/>
      <c r="L686" s="221"/>
      <c r="M686" s="221"/>
      <c r="N686" s="221"/>
      <c r="O686" s="221"/>
      <c r="P686" s="221"/>
      <c r="Q686" s="221"/>
      <c r="R686" s="221"/>
      <c r="S686" s="221"/>
      <c r="T686" s="221"/>
      <c r="U686" s="221"/>
    </row>
    <row r="687" spans="2:21" x14ac:dyDescent="0.2">
      <c r="B687" s="221"/>
      <c r="C687" s="221"/>
      <c r="D687" s="221"/>
      <c r="E687" s="221"/>
      <c r="F687" s="221"/>
      <c r="G687" s="221"/>
      <c r="H687" s="221"/>
      <c r="I687" s="221"/>
      <c r="J687" s="221"/>
      <c r="K687" s="221"/>
      <c r="L687" s="221"/>
      <c r="M687" s="221"/>
      <c r="N687" s="221"/>
      <c r="O687" s="221"/>
      <c r="P687" s="221"/>
      <c r="Q687" s="221"/>
      <c r="R687" s="221"/>
      <c r="S687" s="221"/>
      <c r="T687" s="221"/>
      <c r="U687" s="221"/>
    </row>
    <row r="688" spans="2:21" x14ac:dyDescent="0.2">
      <c r="B688" s="221"/>
      <c r="C688" s="221"/>
      <c r="D688" s="221"/>
      <c r="E688" s="221"/>
      <c r="F688" s="221"/>
      <c r="G688" s="221"/>
      <c r="H688" s="221"/>
      <c r="I688" s="221"/>
      <c r="J688" s="221"/>
      <c r="K688" s="221"/>
      <c r="L688" s="221"/>
      <c r="M688" s="221"/>
      <c r="N688" s="221"/>
      <c r="O688" s="221"/>
      <c r="P688" s="221"/>
      <c r="Q688" s="221"/>
      <c r="R688" s="221"/>
      <c r="S688" s="221"/>
      <c r="T688" s="221"/>
      <c r="U688" s="221"/>
    </row>
    <row r="689" spans="2:21" x14ac:dyDescent="0.2">
      <c r="B689" s="221"/>
      <c r="C689" s="221"/>
      <c r="D689" s="221"/>
      <c r="E689" s="221"/>
      <c r="F689" s="221"/>
      <c r="G689" s="221"/>
      <c r="H689" s="221"/>
      <c r="I689" s="221"/>
      <c r="J689" s="221"/>
      <c r="K689" s="221"/>
      <c r="L689" s="221"/>
      <c r="M689" s="221"/>
      <c r="N689" s="221"/>
      <c r="O689" s="221"/>
      <c r="P689" s="221"/>
      <c r="Q689" s="221"/>
      <c r="R689" s="221"/>
      <c r="S689" s="221"/>
      <c r="T689" s="221"/>
      <c r="U689" s="221"/>
    </row>
    <row r="690" spans="2:21" x14ac:dyDescent="0.2">
      <c r="B690" s="221"/>
      <c r="C690" s="221"/>
      <c r="D690" s="221"/>
      <c r="E690" s="221"/>
      <c r="F690" s="221"/>
      <c r="G690" s="221"/>
      <c r="H690" s="221"/>
      <c r="I690" s="221"/>
      <c r="J690" s="221"/>
      <c r="K690" s="221"/>
      <c r="L690" s="221"/>
      <c r="M690" s="221"/>
      <c r="N690" s="221"/>
      <c r="O690" s="221"/>
      <c r="P690" s="221"/>
      <c r="Q690" s="221"/>
      <c r="R690" s="221"/>
      <c r="S690" s="221"/>
      <c r="T690" s="221"/>
      <c r="U690" s="221"/>
    </row>
    <row r="691" spans="2:21" x14ac:dyDescent="0.2">
      <c r="B691" s="221"/>
      <c r="C691" s="221"/>
      <c r="D691" s="221"/>
      <c r="E691" s="221"/>
      <c r="F691" s="221"/>
      <c r="G691" s="221"/>
      <c r="H691" s="221"/>
      <c r="I691" s="221"/>
      <c r="J691" s="221"/>
      <c r="K691" s="221"/>
      <c r="L691" s="221"/>
      <c r="M691" s="221"/>
      <c r="N691" s="221"/>
      <c r="O691" s="221"/>
      <c r="P691" s="221"/>
      <c r="Q691" s="221"/>
      <c r="R691" s="221"/>
      <c r="S691" s="221"/>
      <c r="T691" s="221"/>
      <c r="U691" s="221"/>
    </row>
    <row r="692" spans="2:21" x14ac:dyDescent="0.2">
      <c r="B692" s="221"/>
      <c r="C692" s="221"/>
      <c r="D692" s="221"/>
      <c r="E692" s="221"/>
      <c r="F692" s="221"/>
      <c r="G692" s="221"/>
      <c r="H692" s="221"/>
      <c r="I692" s="221"/>
      <c r="J692" s="221"/>
      <c r="K692" s="221"/>
      <c r="L692" s="221"/>
      <c r="M692" s="221"/>
      <c r="N692" s="221"/>
      <c r="O692" s="221"/>
      <c r="P692" s="221"/>
      <c r="Q692" s="221"/>
      <c r="R692" s="221"/>
      <c r="S692" s="221"/>
      <c r="T692" s="221"/>
      <c r="U692" s="221"/>
    </row>
    <row r="693" spans="2:21" x14ac:dyDescent="0.2">
      <c r="B693" s="221"/>
      <c r="C693" s="221"/>
      <c r="D693" s="221"/>
      <c r="E693" s="221"/>
      <c r="F693" s="221"/>
      <c r="G693" s="221"/>
      <c r="H693" s="221"/>
      <c r="I693" s="221"/>
      <c r="J693" s="221"/>
      <c r="K693" s="221"/>
      <c r="L693" s="221"/>
      <c r="M693" s="221"/>
      <c r="N693" s="221"/>
      <c r="O693" s="221"/>
      <c r="P693" s="221"/>
      <c r="Q693" s="221"/>
      <c r="R693" s="221"/>
      <c r="S693" s="221"/>
      <c r="T693" s="221"/>
      <c r="U693" s="221"/>
    </row>
    <row r="694" spans="2:21" x14ac:dyDescent="0.2">
      <c r="B694" s="221"/>
      <c r="C694" s="221"/>
      <c r="D694" s="221"/>
      <c r="E694" s="221"/>
      <c r="F694" s="221"/>
      <c r="G694" s="221"/>
      <c r="H694" s="221"/>
      <c r="I694" s="221"/>
      <c r="J694" s="221"/>
      <c r="K694" s="221"/>
      <c r="L694" s="221"/>
      <c r="M694" s="221"/>
      <c r="N694" s="221"/>
      <c r="O694" s="221"/>
      <c r="P694" s="221"/>
      <c r="Q694" s="221"/>
      <c r="R694" s="221"/>
      <c r="S694" s="221"/>
      <c r="T694" s="221"/>
      <c r="U694" s="221"/>
    </row>
    <row r="695" spans="2:21" x14ac:dyDescent="0.2">
      <c r="B695" s="221"/>
      <c r="C695" s="221"/>
      <c r="D695" s="221"/>
      <c r="E695" s="221"/>
      <c r="F695" s="221"/>
      <c r="G695" s="221"/>
      <c r="H695" s="221"/>
      <c r="I695" s="221"/>
      <c r="J695" s="221"/>
      <c r="K695" s="221"/>
      <c r="L695" s="221"/>
      <c r="M695" s="221"/>
      <c r="N695" s="221"/>
      <c r="O695" s="221"/>
      <c r="P695" s="221"/>
      <c r="Q695" s="221"/>
      <c r="R695" s="221"/>
      <c r="S695" s="221"/>
      <c r="T695" s="221"/>
      <c r="U695" s="221"/>
    </row>
    <row r="696" spans="2:21" x14ac:dyDescent="0.2">
      <c r="B696" s="221"/>
      <c r="C696" s="221"/>
      <c r="D696" s="221"/>
      <c r="E696" s="221"/>
      <c r="F696" s="221"/>
      <c r="G696" s="221"/>
      <c r="H696" s="221"/>
      <c r="I696" s="221"/>
      <c r="J696" s="221"/>
      <c r="K696" s="221"/>
      <c r="L696" s="221"/>
      <c r="M696" s="221"/>
      <c r="N696" s="221"/>
      <c r="O696" s="221"/>
      <c r="P696" s="221"/>
      <c r="Q696" s="221"/>
      <c r="R696" s="221"/>
      <c r="S696" s="221"/>
      <c r="T696" s="221"/>
      <c r="U696" s="221"/>
    </row>
    <row r="697" spans="2:21" x14ac:dyDescent="0.2">
      <c r="B697" s="221"/>
      <c r="C697" s="221"/>
      <c r="D697" s="221"/>
      <c r="E697" s="221"/>
      <c r="F697" s="221"/>
      <c r="G697" s="221"/>
      <c r="H697" s="221"/>
      <c r="I697" s="221"/>
      <c r="J697" s="221"/>
      <c r="K697" s="221"/>
      <c r="L697" s="221"/>
      <c r="M697" s="221"/>
      <c r="N697" s="221"/>
      <c r="O697" s="221"/>
      <c r="P697" s="221"/>
      <c r="Q697" s="221"/>
      <c r="R697" s="221"/>
      <c r="S697" s="221"/>
      <c r="T697" s="221"/>
      <c r="U697" s="221"/>
    </row>
    <row r="698" spans="2:21" x14ac:dyDescent="0.2">
      <c r="B698" s="221"/>
      <c r="C698" s="221"/>
      <c r="D698" s="221"/>
      <c r="E698" s="221"/>
      <c r="F698" s="221"/>
      <c r="G698" s="221"/>
      <c r="H698" s="221"/>
      <c r="I698" s="221"/>
      <c r="J698" s="221"/>
      <c r="K698" s="221"/>
      <c r="L698" s="221"/>
      <c r="M698" s="221"/>
      <c r="N698" s="221"/>
      <c r="O698" s="221"/>
      <c r="P698" s="221"/>
      <c r="Q698" s="221"/>
      <c r="R698" s="221"/>
      <c r="S698" s="221"/>
      <c r="T698" s="221"/>
      <c r="U698" s="221"/>
    </row>
    <row r="699" spans="2:21" x14ac:dyDescent="0.2">
      <c r="B699" s="221"/>
      <c r="C699" s="221"/>
      <c r="D699" s="221"/>
      <c r="E699" s="221"/>
      <c r="F699" s="221"/>
      <c r="G699" s="221"/>
      <c r="H699" s="221"/>
      <c r="I699" s="221"/>
      <c r="J699" s="221"/>
      <c r="K699" s="221"/>
      <c r="L699" s="221"/>
      <c r="M699" s="221"/>
      <c r="N699" s="221"/>
      <c r="O699" s="221"/>
      <c r="P699" s="221"/>
      <c r="Q699" s="221"/>
      <c r="R699" s="221"/>
      <c r="S699" s="221"/>
      <c r="T699" s="221"/>
      <c r="U699" s="221"/>
    </row>
    <row r="700" spans="2:21" x14ac:dyDescent="0.2">
      <c r="B700" s="221"/>
      <c r="C700" s="221"/>
      <c r="D700" s="221"/>
      <c r="E700" s="221"/>
      <c r="F700" s="221"/>
      <c r="G700" s="221"/>
      <c r="H700" s="221"/>
      <c r="I700" s="221"/>
      <c r="J700" s="221"/>
      <c r="K700" s="221"/>
      <c r="L700" s="221"/>
      <c r="M700" s="221"/>
      <c r="N700" s="221"/>
      <c r="O700" s="221"/>
      <c r="P700" s="221"/>
      <c r="Q700" s="221"/>
      <c r="R700" s="221"/>
      <c r="S700" s="221"/>
      <c r="T700" s="221"/>
      <c r="U700" s="221"/>
    </row>
    <row r="701" spans="2:21" x14ac:dyDescent="0.2">
      <c r="B701" s="221"/>
      <c r="C701" s="221"/>
      <c r="D701" s="221"/>
      <c r="E701" s="221"/>
      <c r="F701" s="221"/>
      <c r="G701" s="221"/>
      <c r="H701" s="221"/>
      <c r="I701" s="221"/>
      <c r="J701" s="221"/>
      <c r="K701" s="221"/>
      <c r="L701" s="221"/>
      <c r="M701" s="221"/>
      <c r="N701" s="221"/>
      <c r="O701" s="221"/>
      <c r="P701" s="221"/>
      <c r="Q701" s="221"/>
      <c r="R701" s="221"/>
      <c r="S701" s="221"/>
      <c r="T701" s="221"/>
      <c r="U701" s="221"/>
    </row>
    <row r="702" spans="2:21" x14ac:dyDescent="0.2">
      <c r="B702" s="221"/>
      <c r="C702" s="221"/>
      <c r="D702" s="221"/>
      <c r="E702" s="221"/>
      <c r="F702" s="221"/>
      <c r="G702" s="221"/>
      <c r="H702" s="221"/>
      <c r="I702" s="221"/>
      <c r="J702" s="221"/>
      <c r="K702" s="221"/>
      <c r="L702" s="221"/>
      <c r="M702" s="221"/>
      <c r="N702" s="221"/>
      <c r="O702" s="221"/>
      <c r="P702" s="221"/>
      <c r="Q702" s="221"/>
      <c r="R702" s="221"/>
      <c r="S702" s="221"/>
      <c r="T702" s="221"/>
      <c r="U702" s="221"/>
    </row>
    <row r="703" spans="2:21" x14ac:dyDescent="0.2">
      <c r="B703" s="221"/>
      <c r="C703" s="221"/>
      <c r="D703" s="221"/>
      <c r="E703" s="221"/>
      <c r="F703" s="221"/>
      <c r="G703" s="221"/>
      <c r="H703" s="221"/>
      <c r="I703" s="221"/>
      <c r="J703" s="221"/>
      <c r="K703" s="221"/>
      <c r="L703" s="221"/>
      <c r="M703" s="221"/>
      <c r="N703" s="221"/>
      <c r="O703" s="221"/>
      <c r="P703" s="221"/>
      <c r="Q703" s="221"/>
      <c r="R703" s="221"/>
      <c r="S703" s="221"/>
      <c r="T703" s="221"/>
      <c r="U703" s="221"/>
    </row>
    <row r="704" spans="2:21" x14ac:dyDescent="0.2">
      <c r="B704" s="221"/>
      <c r="C704" s="221"/>
      <c r="D704" s="221"/>
      <c r="E704" s="221"/>
      <c r="F704" s="221"/>
      <c r="G704" s="221"/>
      <c r="H704" s="221"/>
      <c r="I704" s="221"/>
      <c r="J704" s="221"/>
      <c r="K704" s="221"/>
      <c r="L704" s="221"/>
      <c r="M704" s="221"/>
      <c r="N704" s="221"/>
      <c r="O704" s="221"/>
      <c r="P704" s="221"/>
      <c r="Q704" s="221"/>
      <c r="R704" s="221"/>
      <c r="S704" s="221"/>
      <c r="T704" s="221"/>
      <c r="U704" s="221"/>
    </row>
    <row r="705" spans="2:21" x14ac:dyDescent="0.2">
      <c r="B705" s="221"/>
      <c r="C705" s="221"/>
      <c r="D705" s="221"/>
      <c r="E705" s="221"/>
      <c r="F705" s="221"/>
      <c r="G705" s="221"/>
      <c r="H705" s="221"/>
      <c r="I705" s="221"/>
      <c r="J705" s="221"/>
      <c r="K705" s="221"/>
      <c r="L705" s="221"/>
      <c r="M705" s="221"/>
      <c r="N705" s="221"/>
      <c r="O705" s="221"/>
      <c r="P705" s="221"/>
      <c r="Q705" s="221"/>
      <c r="R705" s="221"/>
      <c r="S705" s="221"/>
      <c r="T705" s="221"/>
      <c r="U705" s="221"/>
    </row>
    <row r="706" spans="2:21" x14ac:dyDescent="0.2">
      <c r="B706" s="221"/>
      <c r="C706" s="221"/>
      <c r="D706" s="221"/>
      <c r="E706" s="221"/>
      <c r="F706" s="221"/>
      <c r="G706" s="221"/>
      <c r="H706" s="221"/>
      <c r="I706" s="221"/>
      <c r="J706" s="221"/>
      <c r="K706" s="221"/>
      <c r="L706" s="221"/>
      <c r="M706" s="221"/>
      <c r="N706" s="221"/>
      <c r="O706" s="221"/>
      <c r="P706" s="221"/>
      <c r="Q706" s="221"/>
      <c r="R706" s="221"/>
      <c r="S706" s="221"/>
      <c r="T706" s="221"/>
      <c r="U706" s="221"/>
    </row>
    <row r="707" spans="2:21" x14ac:dyDescent="0.2">
      <c r="B707" s="221"/>
      <c r="C707" s="221"/>
      <c r="D707" s="221"/>
      <c r="E707" s="221"/>
      <c r="F707" s="221"/>
      <c r="G707" s="221"/>
      <c r="H707" s="221"/>
      <c r="I707" s="221"/>
      <c r="J707" s="221"/>
      <c r="K707" s="221"/>
      <c r="L707" s="221"/>
      <c r="M707" s="221"/>
      <c r="N707" s="221"/>
      <c r="O707" s="221"/>
      <c r="P707" s="221"/>
      <c r="Q707" s="221"/>
      <c r="R707" s="221"/>
      <c r="S707" s="221"/>
      <c r="T707" s="221"/>
      <c r="U707" s="221"/>
    </row>
    <row r="708" spans="2:21" x14ac:dyDescent="0.2">
      <c r="B708" s="221"/>
      <c r="C708" s="221"/>
      <c r="D708" s="221"/>
      <c r="E708" s="221"/>
      <c r="F708" s="221"/>
      <c r="G708" s="221"/>
      <c r="H708" s="221"/>
      <c r="I708" s="221"/>
      <c r="J708" s="221"/>
      <c r="K708" s="221"/>
      <c r="L708" s="221"/>
      <c r="M708" s="221"/>
      <c r="N708" s="221"/>
      <c r="O708" s="221"/>
      <c r="P708" s="221"/>
      <c r="Q708" s="221"/>
      <c r="R708" s="221"/>
      <c r="S708" s="221"/>
      <c r="T708" s="221"/>
      <c r="U708" s="221"/>
    </row>
    <row r="709" spans="2:21" x14ac:dyDescent="0.2">
      <c r="B709" s="221"/>
      <c r="C709" s="221"/>
      <c r="D709" s="221"/>
      <c r="E709" s="221"/>
      <c r="F709" s="221"/>
      <c r="G709" s="221"/>
      <c r="H709" s="221"/>
      <c r="I709" s="221"/>
      <c r="J709" s="221"/>
      <c r="K709" s="221"/>
      <c r="L709" s="221"/>
      <c r="M709" s="221"/>
      <c r="N709" s="221"/>
      <c r="O709" s="221"/>
      <c r="P709" s="221"/>
      <c r="Q709" s="221"/>
      <c r="R709" s="221"/>
      <c r="S709" s="221"/>
      <c r="T709" s="221"/>
      <c r="U709" s="221"/>
    </row>
    <row r="710" spans="2:21" x14ac:dyDescent="0.2">
      <c r="B710" s="221"/>
      <c r="C710" s="221"/>
      <c r="D710" s="221"/>
      <c r="E710" s="221"/>
      <c r="F710" s="221"/>
      <c r="G710" s="221"/>
      <c r="H710" s="221"/>
      <c r="I710" s="221"/>
      <c r="J710" s="221"/>
      <c r="K710" s="221"/>
      <c r="L710" s="221"/>
      <c r="M710" s="221"/>
      <c r="N710" s="221"/>
      <c r="O710" s="221"/>
      <c r="P710" s="221"/>
      <c r="Q710" s="221"/>
      <c r="R710" s="221"/>
      <c r="S710" s="221"/>
      <c r="T710" s="221"/>
      <c r="U710" s="221"/>
    </row>
    <row r="711" spans="2:21" x14ac:dyDescent="0.2">
      <c r="B711" s="221"/>
      <c r="C711" s="221"/>
      <c r="D711" s="221"/>
      <c r="E711" s="221"/>
      <c r="F711" s="221"/>
      <c r="G711" s="221"/>
      <c r="H711" s="221"/>
      <c r="I711" s="221"/>
      <c r="J711" s="221"/>
      <c r="K711" s="221"/>
      <c r="L711" s="221"/>
      <c r="M711" s="221"/>
      <c r="N711" s="221"/>
      <c r="O711" s="221"/>
      <c r="P711" s="221"/>
      <c r="Q711" s="221"/>
      <c r="R711" s="221"/>
      <c r="S711" s="221"/>
      <c r="T711" s="221"/>
      <c r="U711" s="221"/>
    </row>
    <row r="712" spans="2:21" x14ac:dyDescent="0.2">
      <c r="B712" s="221"/>
      <c r="C712" s="221"/>
      <c r="D712" s="221"/>
      <c r="E712" s="221"/>
      <c r="F712" s="221"/>
      <c r="G712" s="221"/>
      <c r="H712" s="221"/>
      <c r="I712" s="221"/>
      <c r="J712" s="221"/>
      <c r="K712" s="221"/>
      <c r="L712" s="221"/>
      <c r="M712" s="221"/>
      <c r="N712" s="221"/>
      <c r="O712" s="221"/>
      <c r="P712" s="221"/>
      <c r="Q712" s="221"/>
      <c r="R712" s="221"/>
      <c r="S712" s="221"/>
      <c r="T712" s="221"/>
      <c r="U712" s="221"/>
    </row>
    <row r="713" spans="2:21" x14ac:dyDescent="0.2">
      <c r="B713" s="221"/>
      <c r="C713" s="221"/>
      <c r="D713" s="221"/>
      <c r="E713" s="221"/>
      <c r="F713" s="221"/>
      <c r="G713" s="221"/>
      <c r="H713" s="221"/>
      <c r="I713" s="221"/>
      <c r="J713" s="221"/>
      <c r="K713" s="221"/>
      <c r="L713" s="221"/>
      <c r="M713" s="221"/>
      <c r="N713" s="221"/>
      <c r="O713" s="221"/>
      <c r="P713" s="221"/>
      <c r="Q713" s="221"/>
      <c r="R713" s="221"/>
      <c r="S713" s="221"/>
      <c r="T713" s="221"/>
      <c r="U713" s="221"/>
    </row>
    <row r="714" spans="2:21" x14ac:dyDescent="0.2">
      <c r="B714" s="221"/>
      <c r="C714" s="221"/>
      <c r="D714" s="221"/>
      <c r="E714" s="221"/>
      <c r="F714" s="221"/>
      <c r="G714" s="221"/>
      <c r="H714" s="221"/>
      <c r="I714" s="221"/>
      <c r="J714" s="221"/>
      <c r="K714" s="221"/>
      <c r="L714" s="221"/>
      <c r="M714" s="221"/>
      <c r="N714" s="221"/>
      <c r="O714" s="221"/>
      <c r="P714" s="221"/>
      <c r="Q714" s="221"/>
      <c r="R714" s="221"/>
      <c r="S714" s="221"/>
      <c r="T714" s="221"/>
      <c r="U714" s="221"/>
    </row>
    <row r="715" spans="2:21" x14ac:dyDescent="0.2">
      <c r="B715" s="221"/>
      <c r="C715" s="221"/>
      <c r="D715" s="221"/>
      <c r="E715" s="221"/>
      <c r="F715" s="221"/>
      <c r="G715" s="221"/>
      <c r="H715" s="221"/>
      <c r="I715" s="221"/>
      <c r="J715" s="221"/>
      <c r="K715" s="221"/>
      <c r="L715" s="221"/>
      <c r="M715" s="221"/>
      <c r="N715" s="221"/>
      <c r="O715" s="221"/>
      <c r="P715" s="221"/>
      <c r="Q715" s="221"/>
      <c r="R715" s="221"/>
      <c r="S715" s="221"/>
      <c r="T715" s="221"/>
      <c r="U715" s="221"/>
    </row>
    <row r="716" spans="2:21" x14ac:dyDescent="0.2">
      <c r="B716" s="221"/>
      <c r="C716" s="221"/>
      <c r="D716" s="221"/>
      <c r="E716" s="221"/>
      <c r="F716" s="221"/>
      <c r="G716" s="221"/>
      <c r="H716" s="221"/>
      <c r="I716" s="221"/>
      <c r="J716" s="221"/>
      <c r="K716" s="221"/>
      <c r="L716" s="221"/>
      <c r="M716" s="221"/>
      <c r="N716" s="221"/>
      <c r="O716" s="221"/>
      <c r="P716" s="221"/>
      <c r="Q716" s="221"/>
      <c r="R716" s="221"/>
      <c r="S716" s="221"/>
      <c r="T716" s="221"/>
      <c r="U716" s="221"/>
    </row>
    <row r="717" spans="2:21" x14ac:dyDescent="0.2">
      <c r="B717" s="221"/>
      <c r="C717" s="221"/>
      <c r="D717" s="221"/>
      <c r="E717" s="221"/>
      <c r="F717" s="221"/>
      <c r="G717" s="221"/>
      <c r="H717" s="221"/>
      <c r="I717" s="221"/>
      <c r="J717" s="221"/>
      <c r="K717" s="221"/>
      <c r="L717" s="221"/>
      <c r="M717" s="221"/>
      <c r="N717" s="221"/>
      <c r="O717" s="221"/>
      <c r="P717" s="221"/>
      <c r="Q717" s="221"/>
      <c r="R717" s="221"/>
      <c r="S717" s="221"/>
      <c r="T717" s="221"/>
      <c r="U717" s="221"/>
    </row>
    <row r="718" spans="2:21" x14ac:dyDescent="0.2">
      <c r="B718" s="221"/>
      <c r="C718" s="221"/>
      <c r="D718" s="221"/>
      <c r="E718" s="221"/>
      <c r="F718" s="221"/>
      <c r="G718" s="221"/>
      <c r="H718" s="221"/>
      <c r="I718" s="221"/>
      <c r="J718" s="221"/>
      <c r="K718" s="221"/>
      <c r="L718" s="221"/>
      <c r="M718" s="221"/>
      <c r="N718" s="221"/>
      <c r="O718" s="221"/>
      <c r="P718" s="221"/>
      <c r="Q718" s="221"/>
      <c r="R718" s="221"/>
      <c r="S718" s="221"/>
      <c r="T718" s="221"/>
      <c r="U718" s="221"/>
    </row>
    <row r="719" spans="2:21" x14ac:dyDescent="0.2">
      <c r="B719" s="221"/>
      <c r="C719" s="221"/>
      <c r="D719" s="221"/>
      <c r="E719" s="221"/>
      <c r="F719" s="221"/>
      <c r="G719" s="221"/>
      <c r="H719" s="221"/>
      <c r="I719" s="221"/>
      <c r="J719" s="221"/>
      <c r="K719" s="221"/>
      <c r="L719" s="221"/>
      <c r="M719" s="221"/>
      <c r="N719" s="221"/>
      <c r="O719" s="221"/>
      <c r="P719" s="221"/>
      <c r="Q719" s="221"/>
      <c r="R719" s="221"/>
      <c r="S719" s="221"/>
      <c r="T719" s="221"/>
      <c r="U719" s="221"/>
    </row>
    <row r="720" spans="2:21" x14ac:dyDescent="0.2">
      <c r="B720" s="221"/>
      <c r="C720" s="221"/>
      <c r="D720" s="221"/>
      <c r="E720" s="221"/>
      <c r="F720" s="221"/>
      <c r="G720" s="221"/>
      <c r="H720" s="221"/>
      <c r="I720" s="221"/>
      <c r="J720" s="221"/>
      <c r="K720" s="221"/>
      <c r="L720" s="221"/>
      <c r="M720" s="221"/>
      <c r="N720" s="221"/>
      <c r="O720" s="221"/>
      <c r="P720" s="221"/>
      <c r="Q720" s="221"/>
      <c r="R720" s="221"/>
      <c r="S720" s="221"/>
      <c r="T720" s="221"/>
      <c r="U720" s="221"/>
    </row>
    <row r="721" spans="2:21" x14ac:dyDescent="0.2">
      <c r="B721" s="221"/>
      <c r="C721" s="221"/>
      <c r="D721" s="221"/>
      <c r="E721" s="221"/>
      <c r="F721" s="221"/>
      <c r="G721" s="221"/>
      <c r="H721" s="221"/>
      <c r="I721" s="221"/>
      <c r="J721" s="221"/>
      <c r="K721" s="221"/>
      <c r="L721" s="221"/>
      <c r="M721" s="221"/>
      <c r="N721" s="221"/>
      <c r="O721" s="221"/>
      <c r="P721" s="221"/>
      <c r="Q721" s="221"/>
      <c r="R721" s="221"/>
      <c r="S721" s="221"/>
      <c r="T721" s="221"/>
      <c r="U721" s="221"/>
    </row>
    <row r="722" spans="2:21" x14ac:dyDescent="0.2">
      <c r="B722" s="221"/>
      <c r="C722" s="221"/>
      <c r="D722" s="221"/>
      <c r="E722" s="221"/>
      <c r="F722" s="221"/>
      <c r="G722" s="221"/>
      <c r="H722" s="221"/>
      <c r="I722" s="221"/>
      <c r="J722" s="221"/>
      <c r="K722" s="221"/>
      <c r="L722" s="221"/>
      <c r="M722" s="221"/>
      <c r="N722" s="221"/>
      <c r="O722" s="221"/>
      <c r="P722" s="221"/>
      <c r="Q722" s="221"/>
      <c r="R722" s="221"/>
      <c r="S722" s="221"/>
      <c r="T722" s="221"/>
      <c r="U722" s="221"/>
    </row>
    <row r="723" spans="2:21" x14ac:dyDescent="0.2">
      <c r="B723" s="221"/>
      <c r="C723" s="221"/>
      <c r="D723" s="221"/>
      <c r="E723" s="221"/>
      <c r="F723" s="221"/>
      <c r="G723" s="221"/>
      <c r="H723" s="221"/>
      <c r="I723" s="221"/>
      <c r="J723" s="221"/>
      <c r="K723" s="221"/>
      <c r="L723" s="221"/>
      <c r="M723" s="221"/>
      <c r="N723" s="221"/>
      <c r="O723" s="221"/>
      <c r="P723" s="221"/>
      <c r="Q723" s="221"/>
      <c r="R723" s="221"/>
      <c r="S723" s="221"/>
      <c r="T723" s="221"/>
      <c r="U723" s="221"/>
    </row>
    <row r="724" spans="2:21" x14ac:dyDescent="0.2">
      <c r="B724" s="221"/>
      <c r="C724" s="221"/>
      <c r="D724" s="221"/>
      <c r="E724" s="221"/>
      <c r="F724" s="221"/>
      <c r="G724" s="221"/>
      <c r="H724" s="221"/>
      <c r="I724" s="221"/>
      <c r="J724" s="221"/>
      <c r="K724" s="221"/>
      <c r="L724" s="221"/>
      <c r="M724" s="221"/>
      <c r="N724" s="221"/>
      <c r="O724" s="221"/>
      <c r="P724" s="221"/>
      <c r="Q724" s="221"/>
      <c r="R724" s="221"/>
      <c r="S724" s="221"/>
      <c r="T724" s="221"/>
      <c r="U724" s="221"/>
    </row>
    <row r="725" spans="2:21" x14ac:dyDescent="0.2">
      <c r="B725" s="221"/>
      <c r="C725" s="221"/>
      <c r="D725" s="221"/>
      <c r="E725" s="221"/>
      <c r="F725" s="221"/>
      <c r="G725" s="221"/>
      <c r="H725" s="221"/>
      <c r="I725" s="221"/>
      <c r="J725" s="221"/>
      <c r="K725" s="221"/>
      <c r="L725" s="221"/>
      <c r="M725" s="221"/>
      <c r="N725" s="221"/>
      <c r="O725" s="221"/>
      <c r="P725" s="221"/>
      <c r="Q725" s="221"/>
      <c r="R725" s="221"/>
      <c r="S725" s="221"/>
      <c r="T725" s="221"/>
      <c r="U725" s="221"/>
    </row>
    <row r="726" spans="2:21" x14ac:dyDescent="0.2">
      <c r="B726" s="221"/>
      <c r="C726" s="221"/>
      <c r="D726" s="221"/>
      <c r="E726" s="221"/>
      <c r="F726" s="221"/>
      <c r="G726" s="221"/>
      <c r="H726" s="221"/>
      <c r="I726" s="221"/>
      <c r="J726" s="221"/>
      <c r="K726" s="221"/>
      <c r="L726" s="221"/>
      <c r="M726" s="221"/>
      <c r="N726" s="221"/>
      <c r="O726" s="221"/>
      <c r="P726" s="221"/>
      <c r="Q726" s="221"/>
      <c r="R726" s="221"/>
      <c r="S726" s="221"/>
      <c r="T726" s="221"/>
      <c r="U726" s="221"/>
    </row>
    <row r="727" spans="2:21" x14ac:dyDescent="0.2">
      <c r="B727" s="221"/>
      <c r="C727" s="221"/>
      <c r="D727" s="221"/>
      <c r="E727" s="221"/>
      <c r="F727" s="221"/>
      <c r="G727" s="221"/>
      <c r="H727" s="221"/>
      <c r="I727" s="221"/>
      <c r="J727" s="221"/>
      <c r="K727" s="221"/>
      <c r="L727" s="221"/>
      <c r="M727" s="221"/>
      <c r="N727" s="221"/>
      <c r="O727" s="221"/>
      <c r="P727" s="221"/>
      <c r="Q727" s="221"/>
      <c r="R727" s="221"/>
      <c r="S727" s="221"/>
      <c r="T727" s="221"/>
      <c r="U727" s="221"/>
    </row>
    <row r="728" spans="2:21" x14ac:dyDescent="0.2">
      <c r="B728" s="221"/>
      <c r="C728" s="221"/>
      <c r="D728" s="221"/>
      <c r="E728" s="221"/>
      <c r="F728" s="221"/>
      <c r="G728" s="221"/>
      <c r="H728" s="221"/>
      <c r="I728" s="221"/>
      <c r="J728" s="221"/>
      <c r="K728" s="221"/>
      <c r="L728" s="221"/>
      <c r="M728" s="221"/>
      <c r="N728" s="221"/>
      <c r="O728" s="221"/>
      <c r="P728" s="221"/>
      <c r="Q728" s="221"/>
      <c r="R728" s="221"/>
      <c r="S728" s="221"/>
      <c r="T728" s="221"/>
      <c r="U728" s="221"/>
    </row>
    <row r="729" spans="2:21" x14ac:dyDescent="0.2">
      <c r="B729" s="221"/>
      <c r="C729" s="221"/>
      <c r="D729" s="221"/>
      <c r="E729" s="221"/>
      <c r="F729" s="221"/>
      <c r="G729" s="221"/>
      <c r="H729" s="221"/>
      <c r="I729" s="221"/>
      <c r="J729" s="221"/>
      <c r="K729" s="221"/>
      <c r="L729" s="221"/>
      <c r="M729" s="221"/>
      <c r="N729" s="221"/>
      <c r="O729" s="221"/>
      <c r="P729" s="221"/>
      <c r="Q729" s="221"/>
      <c r="R729" s="221"/>
      <c r="S729" s="221"/>
      <c r="T729" s="221"/>
      <c r="U729" s="221"/>
    </row>
    <row r="730" spans="2:21" x14ac:dyDescent="0.2">
      <c r="B730" s="221"/>
      <c r="C730" s="221"/>
      <c r="D730" s="221"/>
      <c r="E730" s="221"/>
      <c r="F730" s="221"/>
      <c r="G730" s="221"/>
      <c r="H730" s="221"/>
      <c r="I730" s="221"/>
      <c r="J730" s="221"/>
      <c r="K730" s="221"/>
      <c r="L730" s="221"/>
      <c r="M730" s="221"/>
      <c r="N730" s="221"/>
      <c r="O730" s="221"/>
      <c r="P730" s="221"/>
      <c r="Q730" s="221"/>
      <c r="R730" s="221"/>
      <c r="S730" s="221"/>
      <c r="T730" s="221"/>
      <c r="U730" s="221"/>
    </row>
    <row r="731" spans="2:21" x14ac:dyDescent="0.2">
      <c r="B731" s="221"/>
      <c r="C731" s="221"/>
      <c r="D731" s="221"/>
      <c r="E731" s="221"/>
      <c r="F731" s="221"/>
      <c r="G731" s="221"/>
      <c r="H731" s="221"/>
      <c r="I731" s="221"/>
      <c r="J731" s="221"/>
      <c r="K731" s="221"/>
      <c r="L731" s="221"/>
      <c r="M731" s="221"/>
      <c r="N731" s="221"/>
      <c r="O731" s="221"/>
      <c r="P731" s="221"/>
      <c r="Q731" s="221"/>
      <c r="R731" s="221"/>
      <c r="S731" s="221"/>
      <c r="T731" s="221"/>
      <c r="U731" s="221"/>
    </row>
    <row r="732" spans="2:21" x14ac:dyDescent="0.2">
      <c r="B732" s="221"/>
      <c r="C732" s="221"/>
      <c r="D732" s="221"/>
      <c r="E732" s="221"/>
      <c r="F732" s="221"/>
      <c r="G732" s="221"/>
      <c r="H732" s="221"/>
      <c r="I732" s="221"/>
      <c r="J732" s="221"/>
      <c r="K732" s="221"/>
      <c r="L732" s="221"/>
      <c r="M732" s="221"/>
      <c r="N732" s="221"/>
      <c r="O732" s="221"/>
      <c r="P732" s="221"/>
      <c r="Q732" s="221"/>
      <c r="R732" s="221"/>
      <c r="S732" s="221"/>
      <c r="T732" s="221"/>
      <c r="U732" s="221"/>
    </row>
    <row r="733" spans="2:21" x14ac:dyDescent="0.2">
      <c r="B733" s="221"/>
      <c r="C733" s="221"/>
      <c r="D733" s="221"/>
      <c r="E733" s="221"/>
      <c r="F733" s="221"/>
      <c r="G733" s="221"/>
      <c r="H733" s="221"/>
      <c r="I733" s="221"/>
      <c r="J733" s="221"/>
      <c r="K733" s="221"/>
      <c r="L733" s="221"/>
      <c r="M733" s="221"/>
      <c r="N733" s="221"/>
      <c r="O733" s="221"/>
      <c r="P733" s="221"/>
      <c r="Q733" s="221"/>
      <c r="R733" s="221"/>
      <c r="S733" s="221"/>
      <c r="T733" s="221"/>
      <c r="U733" s="221"/>
    </row>
    <row r="734" spans="2:21" x14ac:dyDescent="0.2">
      <c r="B734" s="221"/>
      <c r="C734" s="221"/>
      <c r="D734" s="221"/>
      <c r="E734" s="221"/>
      <c r="F734" s="221"/>
      <c r="G734" s="221"/>
      <c r="H734" s="221"/>
      <c r="I734" s="221"/>
      <c r="J734" s="221"/>
      <c r="K734" s="221"/>
      <c r="L734" s="221"/>
      <c r="M734" s="221"/>
      <c r="N734" s="221"/>
      <c r="O734" s="221"/>
      <c r="P734" s="221"/>
      <c r="Q734" s="221"/>
      <c r="R734" s="221"/>
      <c r="S734" s="221"/>
      <c r="T734" s="221"/>
      <c r="U734" s="221"/>
    </row>
    <row r="735" spans="2:21" x14ac:dyDescent="0.2">
      <c r="B735" s="221"/>
      <c r="C735" s="221"/>
      <c r="D735" s="221"/>
      <c r="E735" s="221"/>
      <c r="F735" s="221"/>
      <c r="G735" s="221"/>
      <c r="H735" s="221"/>
      <c r="I735" s="221"/>
      <c r="J735" s="221"/>
      <c r="K735" s="221"/>
      <c r="L735" s="221"/>
      <c r="M735" s="221"/>
      <c r="N735" s="221"/>
      <c r="O735" s="221"/>
      <c r="P735" s="221"/>
      <c r="Q735" s="221"/>
      <c r="R735" s="221"/>
      <c r="S735" s="221"/>
      <c r="T735" s="221"/>
      <c r="U735" s="221"/>
    </row>
    <row r="736" spans="2:21" x14ac:dyDescent="0.2">
      <c r="B736" s="221"/>
      <c r="C736" s="221"/>
      <c r="D736" s="221"/>
      <c r="E736" s="221"/>
      <c r="F736" s="221"/>
      <c r="G736" s="221"/>
      <c r="H736" s="221"/>
      <c r="I736" s="221"/>
      <c r="J736" s="221"/>
      <c r="K736" s="221"/>
      <c r="L736" s="221"/>
      <c r="M736" s="221"/>
      <c r="N736" s="221"/>
      <c r="O736" s="221"/>
      <c r="P736" s="221"/>
      <c r="Q736" s="221"/>
      <c r="R736" s="221"/>
      <c r="S736" s="221"/>
      <c r="T736" s="221"/>
      <c r="U736" s="221"/>
    </row>
    <row r="737" spans="2:21" x14ac:dyDescent="0.2">
      <c r="B737" s="221"/>
      <c r="C737" s="221"/>
      <c r="D737" s="221"/>
      <c r="E737" s="221"/>
      <c r="F737" s="221"/>
      <c r="G737" s="221"/>
      <c r="H737" s="221"/>
      <c r="I737" s="221"/>
      <c r="J737" s="221"/>
      <c r="K737" s="221"/>
      <c r="L737" s="221"/>
      <c r="M737" s="221"/>
      <c r="N737" s="221"/>
      <c r="O737" s="221"/>
      <c r="P737" s="221"/>
      <c r="Q737" s="221"/>
      <c r="R737" s="221"/>
      <c r="S737" s="221"/>
      <c r="T737" s="221"/>
      <c r="U737" s="221"/>
    </row>
    <row r="738" spans="2:21" x14ac:dyDescent="0.2">
      <c r="B738" s="221"/>
      <c r="C738" s="221"/>
      <c r="D738" s="221"/>
      <c r="E738" s="221"/>
      <c r="F738" s="221"/>
      <c r="G738" s="221"/>
      <c r="H738" s="221"/>
      <c r="I738" s="221"/>
      <c r="J738" s="221"/>
      <c r="K738" s="221"/>
      <c r="L738" s="221"/>
      <c r="M738" s="221"/>
      <c r="N738" s="221"/>
      <c r="O738" s="221"/>
      <c r="P738" s="221"/>
      <c r="Q738" s="221"/>
      <c r="R738" s="221"/>
      <c r="S738" s="221"/>
      <c r="T738" s="221"/>
      <c r="U738" s="221"/>
    </row>
    <row r="739" spans="2:21" x14ac:dyDescent="0.2">
      <c r="B739" s="221"/>
      <c r="C739" s="221"/>
      <c r="D739" s="221"/>
      <c r="E739" s="221"/>
      <c r="F739" s="221"/>
      <c r="G739" s="221"/>
      <c r="H739" s="221"/>
      <c r="I739" s="221"/>
      <c r="J739" s="221"/>
      <c r="K739" s="221"/>
      <c r="L739" s="221"/>
      <c r="M739" s="221"/>
      <c r="N739" s="221"/>
      <c r="O739" s="221"/>
      <c r="P739" s="221"/>
      <c r="Q739" s="221"/>
      <c r="R739" s="221"/>
      <c r="S739" s="221"/>
      <c r="T739" s="221"/>
      <c r="U739" s="221"/>
    </row>
    <row r="740" spans="2:21" x14ac:dyDescent="0.2">
      <c r="B740" s="221"/>
      <c r="C740" s="221"/>
      <c r="D740" s="221"/>
      <c r="E740" s="221"/>
      <c r="F740" s="221"/>
      <c r="G740" s="221"/>
      <c r="H740" s="221"/>
      <c r="I740" s="221"/>
      <c r="J740" s="221"/>
      <c r="K740" s="221"/>
      <c r="L740" s="221"/>
      <c r="M740" s="221"/>
      <c r="N740" s="221"/>
      <c r="O740" s="221"/>
      <c r="P740" s="221"/>
      <c r="Q740" s="221"/>
      <c r="R740" s="221"/>
      <c r="S740" s="221"/>
      <c r="T740" s="221"/>
      <c r="U740" s="221"/>
    </row>
    <row r="741" spans="2:21" x14ac:dyDescent="0.2">
      <c r="B741" s="221"/>
      <c r="C741" s="221"/>
      <c r="D741" s="221"/>
      <c r="E741" s="221"/>
      <c r="F741" s="221"/>
      <c r="G741" s="221"/>
      <c r="H741" s="221"/>
      <c r="I741" s="221"/>
      <c r="J741" s="221"/>
      <c r="K741" s="221"/>
      <c r="L741" s="221"/>
      <c r="M741" s="221"/>
      <c r="N741" s="221"/>
      <c r="O741" s="221"/>
      <c r="P741" s="221"/>
      <c r="Q741" s="221"/>
      <c r="R741" s="221"/>
      <c r="S741" s="221"/>
      <c r="T741" s="221"/>
      <c r="U741" s="221"/>
    </row>
    <row r="742" spans="2:21" x14ac:dyDescent="0.2">
      <c r="B742" s="221"/>
      <c r="C742" s="221"/>
      <c r="D742" s="221"/>
      <c r="E742" s="221"/>
      <c r="F742" s="221"/>
      <c r="G742" s="221"/>
      <c r="H742" s="221"/>
      <c r="I742" s="221"/>
      <c r="J742" s="221"/>
      <c r="K742" s="221"/>
      <c r="L742" s="221"/>
      <c r="M742" s="221"/>
      <c r="N742" s="221"/>
      <c r="O742" s="221"/>
      <c r="P742" s="221"/>
      <c r="Q742" s="221"/>
      <c r="R742" s="221"/>
      <c r="S742" s="221"/>
      <c r="T742" s="221"/>
      <c r="U742" s="221"/>
    </row>
    <row r="743" spans="2:21" x14ac:dyDescent="0.2">
      <c r="B743" s="221"/>
      <c r="C743" s="221"/>
      <c r="D743" s="221"/>
      <c r="E743" s="221"/>
      <c r="F743" s="221"/>
      <c r="G743" s="221"/>
      <c r="H743" s="221"/>
      <c r="I743" s="221"/>
      <c r="J743" s="221"/>
      <c r="K743" s="221"/>
      <c r="L743" s="221"/>
      <c r="M743" s="221"/>
      <c r="N743" s="221"/>
      <c r="O743" s="221"/>
      <c r="P743" s="221"/>
      <c r="Q743" s="221"/>
      <c r="R743" s="221"/>
      <c r="S743" s="221"/>
      <c r="T743" s="221"/>
      <c r="U743" s="221"/>
    </row>
    <row r="744" spans="2:21" x14ac:dyDescent="0.2">
      <c r="B744" s="221"/>
      <c r="C744" s="221"/>
      <c r="D744" s="221"/>
      <c r="E744" s="221"/>
      <c r="F744" s="221"/>
      <c r="G744" s="221"/>
      <c r="H744" s="221"/>
      <c r="I744" s="221"/>
      <c r="J744" s="221"/>
      <c r="K744" s="221"/>
      <c r="L744" s="221"/>
      <c r="M744" s="221"/>
      <c r="N744" s="221"/>
      <c r="O744" s="221"/>
      <c r="P744" s="221"/>
      <c r="Q744" s="221"/>
      <c r="R744" s="221"/>
      <c r="S744" s="221"/>
      <c r="T744" s="221"/>
      <c r="U744" s="221"/>
    </row>
    <row r="745" spans="2:21" x14ac:dyDescent="0.2">
      <c r="B745" s="221"/>
      <c r="C745" s="221"/>
      <c r="D745" s="221"/>
      <c r="E745" s="221"/>
      <c r="F745" s="221"/>
      <c r="G745" s="221"/>
      <c r="H745" s="221"/>
      <c r="I745" s="221"/>
      <c r="J745" s="221"/>
      <c r="K745" s="221"/>
      <c r="L745" s="221"/>
      <c r="M745" s="221"/>
      <c r="N745" s="221"/>
      <c r="O745" s="221"/>
      <c r="P745" s="221"/>
      <c r="Q745" s="221"/>
      <c r="R745" s="221"/>
      <c r="S745" s="221"/>
      <c r="T745" s="221"/>
      <c r="U745" s="221"/>
    </row>
    <row r="746" spans="2:21" x14ac:dyDescent="0.2">
      <c r="B746" s="221"/>
      <c r="C746" s="221"/>
      <c r="D746" s="221"/>
      <c r="E746" s="221"/>
      <c r="F746" s="221"/>
      <c r="G746" s="221"/>
      <c r="H746" s="221"/>
      <c r="I746" s="221"/>
      <c r="J746" s="221"/>
      <c r="K746" s="221"/>
      <c r="L746" s="221"/>
      <c r="M746" s="221"/>
      <c r="N746" s="221"/>
      <c r="O746" s="221"/>
      <c r="P746" s="221"/>
      <c r="Q746" s="221"/>
      <c r="R746" s="221"/>
      <c r="S746" s="221"/>
      <c r="T746" s="221"/>
      <c r="U746" s="221"/>
    </row>
    <row r="747" spans="2:21" x14ac:dyDescent="0.2">
      <c r="B747" s="221"/>
      <c r="C747" s="221"/>
      <c r="D747" s="221"/>
      <c r="E747" s="221"/>
      <c r="F747" s="221"/>
      <c r="G747" s="221"/>
      <c r="H747" s="221"/>
      <c r="I747" s="221"/>
      <c r="J747" s="221"/>
      <c r="K747" s="221"/>
      <c r="L747" s="221"/>
      <c r="M747" s="221"/>
      <c r="N747" s="221"/>
      <c r="O747" s="221"/>
      <c r="P747" s="221"/>
      <c r="Q747" s="221"/>
      <c r="R747" s="221"/>
      <c r="S747" s="221"/>
      <c r="T747" s="221"/>
      <c r="U747" s="221"/>
    </row>
    <row r="748" spans="2:21" x14ac:dyDescent="0.2">
      <c r="B748" s="221"/>
      <c r="C748" s="221"/>
      <c r="D748" s="221"/>
      <c r="E748" s="221"/>
      <c r="F748" s="221"/>
      <c r="G748" s="221"/>
      <c r="H748" s="221"/>
      <c r="I748" s="221"/>
      <c r="J748" s="221"/>
      <c r="K748" s="221"/>
      <c r="L748" s="221"/>
      <c r="M748" s="221"/>
      <c r="N748" s="221"/>
      <c r="O748" s="221"/>
      <c r="P748" s="221"/>
      <c r="Q748" s="221"/>
      <c r="R748" s="221"/>
      <c r="S748" s="221"/>
      <c r="T748" s="221"/>
      <c r="U748" s="221"/>
    </row>
    <row r="749" spans="2:21" x14ac:dyDescent="0.2">
      <c r="B749" s="221"/>
      <c r="C749" s="221"/>
      <c r="D749" s="221"/>
      <c r="E749" s="221"/>
      <c r="F749" s="221"/>
      <c r="G749" s="221"/>
      <c r="H749" s="221"/>
      <c r="I749" s="221"/>
      <c r="J749" s="221"/>
      <c r="K749" s="221"/>
      <c r="L749" s="221"/>
      <c r="M749" s="221"/>
      <c r="N749" s="221"/>
      <c r="O749" s="221"/>
      <c r="P749" s="221"/>
      <c r="Q749" s="221"/>
      <c r="R749" s="221"/>
      <c r="S749" s="221"/>
      <c r="T749" s="221"/>
      <c r="U749" s="221"/>
    </row>
    <row r="750" spans="2:21" x14ac:dyDescent="0.2">
      <c r="B750" s="221"/>
      <c r="C750" s="221"/>
      <c r="D750" s="221"/>
      <c r="E750" s="221"/>
      <c r="F750" s="221"/>
      <c r="G750" s="221"/>
      <c r="H750" s="221"/>
      <c r="I750" s="221"/>
      <c r="J750" s="221"/>
      <c r="K750" s="221"/>
      <c r="L750" s="221"/>
      <c r="M750" s="221"/>
      <c r="N750" s="221"/>
      <c r="O750" s="221"/>
      <c r="P750" s="221"/>
      <c r="Q750" s="221"/>
      <c r="R750" s="221"/>
      <c r="S750" s="221"/>
      <c r="T750" s="221"/>
      <c r="U750" s="221"/>
    </row>
    <row r="751" spans="2:21" x14ac:dyDescent="0.2">
      <c r="B751" s="221"/>
      <c r="C751" s="221"/>
      <c r="D751" s="221"/>
      <c r="E751" s="221"/>
      <c r="F751" s="221"/>
      <c r="G751" s="221"/>
      <c r="H751" s="221"/>
      <c r="I751" s="221"/>
      <c r="J751" s="221"/>
      <c r="K751" s="221"/>
      <c r="L751" s="221"/>
      <c r="M751" s="221"/>
      <c r="N751" s="221"/>
      <c r="O751" s="221"/>
      <c r="P751" s="221"/>
      <c r="Q751" s="221"/>
      <c r="R751" s="221"/>
      <c r="S751" s="221"/>
      <c r="T751" s="221"/>
      <c r="U751" s="221"/>
    </row>
    <row r="752" spans="2:21" x14ac:dyDescent="0.2">
      <c r="B752" s="221"/>
      <c r="C752" s="221"/>
      <c r="D752" s="221"/>
      <c r="E752" s="221"/>
      <c r="F752" s="221"/>
      <c r="G752" s="221"/>
      <c r="H752" s="221"/>
      <c r="I752" s="221"/>
      <c r="J752" s="221"/>
      <c r="K752" s="221"/>
      <c r="L752" s="221"/>
      <c r="M752" s="221"/>
      <c r="N752" s="221"/>
      <c r="O752" s="221"/>
      <c r="P752" s="221"/>
      <c r="Q752" s="221"/>
      <c r="R752" s="221"/>
      <c r="S752" s="221"/>
      <c r="T752" s="221"/>
      <c r="U752" s="221"/>
    </row>
    <row r="753" spans="2:21" x14ac:dyDescent="0.2">
      <c r="B753" s="221"/>
      <c r="C753" s="221"/>
      <c r="D753" s="221"/>
      <c r="E753" s="221"/>
      <c r="F753" s="221"/>
      <c r="G753" s="221"/>
      <c r="H753" s="221"/>
      <c r="I753" s="221"/>
      <c r="J753" s="221"/>
      <c r="K753" s="221"/>
      <c r="L753" s="221"/>
      <c r="M753" s="221"/>
      <c r="N753" s="221"/>
      <c r="O753" s="221"/>
      <c r="P753" s="221"/>
      <c r="Q753" s="221"/>
      <c r="R753" s="221"/>
      <c r="S753" s="221"/>
      <c r="T753" s="221"/>
      <c r="U753" s="221"/>
    </row>
    <row r="754" spans="2:21" x14ac:dyDescent="0.2">
      <c r="B754" s="221"/>
      <c r="C754" s="221"/>
      <c r="D754" s="221"/>
      <c r="E754" s="221"/>
      <c r="F754" s="221"/>
      <c r="G754" s="221"/>
      <c r="H754" s="221"/>
      <c r="I754" s="221"/>
      <c r="J754" s="221"/>
      <c r="K754" s="221"/>
      <c r="L754" s="221"/>
      <c r="M754" s="221"/>
      <c r="N754" s="221"/>
      <c r="O754" s="221"/>
      <c r="P754" s="221"/>
      <c r="Q754" s="221"/>
      <c r="R754" s="221"/>
      <c r="S754" s="221"/>
      <c r="T754" s="221"/>
      <c r="U754" s="221"/>
    </row>
    <row r="755" spans="2:21" x14ac:dyDescent="0.2">
      <c r="B755" s="221"/>
      <c r="C755" s="221"/>
      <c r="D755" s="221"/>
      <c r="E755" s="221"/>
      <c r="F755" s="221"/>
      <c r="G755" s="221"/>
      <c r="H755" s="221"/>
      <c r="I755" s="221"/>
      <c r="J755" s="221"/>
      <c r="K755" s="221"/>
      <c r="L755" s="221"/>
      <c r="M755" s="221"/>
      <c r="N755" s="221"/>
      <c r="O755" s="221"/>
      <c r="P755" s="221"/>
      <c r="Q755" s="221"/>
      <c r="R755" s="221"/>
      <c r="S755" s="221"/>
      <c r="T755" s="221"/>
      <c r="U755" s="221"/>
    </row>
    <row r="756" spans="2:21" x14ac:dyDescent="0.2">
      <c r="B756" s="221"/>
      <c r="C756" s="221"/>
      <c r="D756" s="221"/>
      <c r="E756" s="221"/>
      <c r="F756" s="221"/>
      <c r="G756" s="221"/>
      <c r="H756" s="221"/>
      <c r="I756" s="221"/>
      <c r="J756" s="221"/>
      <c r="K756" s="221"/>
      <c r="L756" s="221"/>
      <c r="M756" s="221"/>
      <c r="N756" s="221"/>
      <c r="O756" s="221"/>
      <c r="P756" s="221"/>
      <c r="Q756" s="221"/>
      <c r="R756" s="221"/>
      <c r="S756" s="221"/>
      <c r="T756" s="221"/>
      <c r="U756" s="221"/>
    </row>
    <row r="757" spans="2:21" x14ac:dyDescent="0.2">
      <c r="B757" s="221"/>
      <c r="C757" s="221"/>
      <c r="D757" s="221"/>
      <c r="E757" s="221"/>
      <c r="F757" s="221"/>
      <c r="G757" s="221"/>
      <c r="H757" s="221"/>
      <c r="I757" s="221"/>
      <c r="J757" s="221"/>
      <c r="K757" s="221"/>
      <c r="L757" s="221"/>
      <c r="M757" s="221"/>
      <c r="N757" s="221"/>
      <c r="O757" s="221"/>
      <c r="P757" s="221"/>
      <c r="Q757" s="221"/>
      <c r="R757" s="221"/>
      <c r="S757" s="221"/>
      <c r="T757" s="221"/>
      <c r="U757" s="221"/>
    </row>
    <row r="758" spans="2:21" x14ac:dyDescent="0.2">
      <c r="B758" s="221"/>
      <c r="C758" s="221"/>
      <c r="D758" s="221"/>
      <c r="E758" s="221"/>
      <c r="F758" s="221"/>
      <c r="G758" s="221"/>
      <c r="H758" s="221"/>
      <c r="I758" s="221"/>
      <c r="J758" s="221"/>
      <c r="K758" s="221"/>
      <c r="L758" s="221"/>
      <c r="M758" s="221"/>
      <c r="N758" s="221"/>
      <c r="O758" s="221"/>
      <c r="P758" s="221"/>
      <c r="Q758" s="221"/>
      <c r="R758" s="221"/>
      <c r="S758" s="221"/>
      <c r="T758" s="221"/>
      <c r="U758" s="221"/>
    </row>
    <row r="759" spans="2:21" x14ac:dyDescent="0.2">
      <c r="B759" s="221"/>
      <c r="C759" s="221"/>
      <c r="D759" s="221"/>
      <c r="E759" s="221"/>
      <c r="F759" s="221"/>
      <c r="G759" s="221"/>
      <c r="H759" s="221"/>
      <c r="I759" s="221"/>
      <c r="J759" s="221"/>
      <c r="K759" s="221"/>
      <c r="L759" s="221"/>
      <c r="M759" s="221"/>
      <c r="N759" s="221"/>
      <c r="O759" s="221"/>
      <c r="P759" s="221"/>
      <c r="Q759" s="221"/>
      <c r="R759" s="221"/>
      <c r="S759" s="221"/>
      <c r="T759" s="221"/>
      <c r="U759" s="221"/>
    </row>
    <row r="760" spans="2:21" x14ac:dyDescent="0.2">
      <c r="B760" s="221"/>
      <c r="C760" s="221"/>
      <c r="D760" s="221"/>
      <c r="E760" s="221"/>
      <c r="F760" s="221"/>
      <c r="G760" s="221"/>
      <c r="H760" s="221"/>
      <c r="I760" s="221"/>
      <c r="J760" s="221"/>
      <c r="K760" s="221"/>
      <c r="L760" s="221"/>
      <c r="M760" s="221"/>
      <c r="N760" s="221"/>
      <c r="O760" s="221"/>
      <c r="P760" s="221"/>
      <c r="Q760" s="221"/>
      <c r="R760" s="221"/>
      <c r="S760" s="221"/>
      <c r="T760" s="221"/>
      <c r="U760" s="221"/>
    </row>
    <row r="761" spans="2:21" x14ac:dyDescent="0.2">
      <c r="B761" s="221"/>
      <c r="C761" s="221"/>
      <c r="D761" s="221"/>
      <c r="E761" s="221"/>
      <c r="F761" s="221"/>
      <c r="G761" s="221"/>
      <c r="H761" s="221"/>
      <c r="I761" s="221"/>
      <c r="J761" s="221"/>
      <c r="K761" s="221"/>
      <c r="L761" s="221"/>
      <c r="M761" s="221"/>
      <c r="N761" s="221"/>
      <c r="O761" s="221"/>
      <c r="P761" s="221"/>
      <c r="Q761" s="221"/>
      <c r="R761" s="221"/>
      <c r="S761" s="221"/>
      <c r="T761" s="221"/>
      <c r="U761" s="221"/>
    </row>
    <row r="762" spans="2:21" x14ac:dyDescent="0.2">
      <c r="B762" s="221"/>
      <c r="C762" s="221"/>
      <c r="D762" s="221"/>
      <c r="E762" s="221"/>
      <c r="F762" s="221"/>
      <c r="G762" s="221"/>
      <c r="H762" s="221"/>
      <c r="I762" s="221"/>
      <c r="J762" s="221"/>
      <c r="K762" s="221"/>
      <c r="L762" s="221"/>
      <c r="M762" s="221"/>
      <c r="N762" s="221"/>
      <c r="O762" s="221"/>
      <c r="P762" s="221"/>
      <c r="Q762" s="221"/>
      <c r="R762" s="221"/>
      <c r="S762" s="221"/>
      <c r="T762" s="221"/>
      <c r="U762" s="221"/>
    </row>
    <row r="763" spans="2:21" x14ac:dyDescent="0.2">
      <c r="B763" s="221"/>
      <c r="C763" s="221"/>
      <c r="D763" s="221"/>
      <c r="E763" s="221"/>
      <c r="F763" s="221"/>
      <c r="G763" s="221"/>
      <c r="H763" s="221"/>
      <c r="I763" s="221"/>
      <c r="J763" s="221"/>
      <c r="K763" s="221"/>
      <c r="L763" s="221"/>
      <c r="M763" s="221"/>
      <c r="N763" s="221"/>
      <c r="O763" s="221"/>
      <c r="P763" s="221"/>
      <c r="Q763" s="221"/>
      <c r="R763" s="221"/>
      <c r="S763" s="221"/>
      <c r="T763" s="221"/>
      <c r="U763" s="221"/>
    </row>
    <row r="764" spans="2:21" x14ac:dyDescent="0.2">
      <c r="B764" s="221"/>
      <c r="C764" s="221"/>
      <c r="D764" s="221"/>
      <c r="E764" s="221"/>
      <c r="F764" s="221"/>
      <c r="G764" s="221"/>
      <c r="H764" s="221"/>
      <c r="I764" s="221"/>
      <c r="J764" s="221"/>
      <c r="K764" s="221"/>
      <c r="L764" s="221"/>
      <c r="M764" s="221"/>
      <c r="N764" s="221"/>
      <c r="O764" s="221"/>
      <c r="P764" s="221"/>
      <c r="Q764" s="221"/>
      <c r="R764" s="221"/>
      <c r="S764" s="221"/>
      <c r="T764" s="221"/>
      <c r="U764" s="221"/>
    </row>
    <row r="765" spans="2:21" x14ac:dyDescent="0.2">
      <c r="B765" s="221"/>
      <c r="C765" s="221"/>
      <c r="D765" s="221"/>
      <c r="E765" s="221"/>
      <c r="F765" s="221"/>
      <c r="G765" s="221"/>
      <c r="H765" s="221"/>
      <c r="I765" s="221"/>
      <c r="J765" s="221"/>
      <c r="K765" s="221"/>
      <c r="L765" s="221"/>
      <c r="M765" s="221"/>
      <c r="N765" s="221"/>
      <c r="O765" s="221"/>
      <c r="P765" s="221"/>
      <c r="Q765" s="221"/>
      <c r="R765" s="221"/>
      <c r="S765" s="221"/>
      <c r="T765" s="221"/>
      <c r="U765" s="221"/>
    </row>
    <row r="766" spans="2:21" x14ac:dyDescent="0.2">
      <c r="B766" s="221"/>
      <c r="C766" s="221"/>
      <c r="D766" s="221"/>
      <c r="E766" s="221"/>
      <c r="F766" s="221"/>
      <c r="G766" s="221"/>
      <c r="H766" s="221"/>
      <c r="I766" s="221"/>
      <c r="J766" s="221"/>
      <c r="K766" s="221"/>
      <c r="L766" s="221"/>
      <c r="M766" s="221"/>
      <c r="N766" s="221"/>
      <c r="O766" s="221"/>
      <c r="P766" s="221"/>
      <c r="Q766" s="221"/>
      <c r="R766" s="221"/>
      <c r="S766" s="221"/>
      <c r="T766" s="221"/>
      <c r="U766" s="221"/>
    </row>
    <row r="767" spans="2:21" x14ac:dyDescent="0.2">
      <c r="B767" s="221"/>
      <c r="C767" s="221"/>
      <c r="D767" s="221"/>
      <c r="E767" s="221"/>
      <c r="F767" s="221"/>
      <c r="G767" s="221"/>
      <c r="H767" s="221"/>
      <c r="I767" s="221"/>
      <c r="J767" s="221"/>
      <c r="K767" s="221"/>
      <c r="L767" s="221"/>
      <c r="M767" s="221"/>
      <c r="N767" s="221"/>
      <c r="O767" s="221"/>
      <c r="P767" s="221"/>
      <c r="Q767" s="221"/>
      <c r="R767" s="221"/>
      <c r="S767" s="221"/>
      <c r="T767" s="221"/>
      <c r="U767" s="221"/>
    </row>
    <row r="768" spans="2:21" x14ac:dyDescent="0.2">
      <c r="B768" s="221"/>
      <c r="C768" s="221"/>
      <c r="D768" s="221"/>
      <c r="E768" s="221"/>
      <c r="F768" s="221"/>
      <c r="G768" s="221"/>
      <c r="H768" s="221"/>
      <c r="I768" s="221"/>
      <c r="J768" s="221"/>
      <c r="K768" s="221"/>
      <c r="L768" s="221"/>
      <c r="M768" s="221"/>
      <c r="N768" s="221"/>
      <c r="O768" s="221"/>
      <c r="P768" s="221"/>
      <c r="Q768" s="221"/>
      <c r="R768" s="221"/>
      <c r="S768" s="221"/>
      <c r="T768" s="221"/>
      <c r="U768" s="221"/>
    </row>
    <row r="769" spans="2:21" x14ac:dyDescent="0.2">
      <c r="B769" s="221"/>
      <c r="C769" s="221"/>
      <c r="D769" s="221"/>
      <c r="E769" s="221"/>
      <c r="F769" s="221"/>
      <c r="G769" s="221"/>
      <c r="H769" s="221"/>
      <c r="I769" s="221"/>
      <c r="J769" s="221"/>
      <c r="K769" s="221"/>
      <c r="L769" s="221"/>
      <c r="M769" s="221"/>
      <c r="N769" s="221"/>
      <c r="O769" s="221"/>
      <c r="P769" s="221"/>
      <c r="Q769" s="221"/>
      <c r="R769" s="221"/>
      <c r="S769" s="221"/>
      <c r="T769" s="221"/>
      <c r="U769" s="221"/>
    </row>
    <row r="770" spans="2:21" x14ac:dyDescent="0.2">
      <c r="B770" s="221"/>
      <c r="C770" s="221"/>
      <c r="D770" s="221"/>
      <c r="E770" s="221"/>
      <c r="F770" s="221"/>
      <c r="G770" s="221"/>
      <c r="H770" s="221"/>
      <c r="I770" s="221"/>
      <c r="J770" s="221"/>
      <c r="K770" s="221"/>
      <c r="L770" s="221"/>
      <c r="M770" s="221"/>
      <c r="N770" s="221"/>
      <c r="O770" s="221"/>
      <c r="P770" s="221"/>
      <c r="Q770" s="221"/>
      <c r="R770" s="221"/>
      <c r="S770" s="221"/>
      <c r="T770" s="221"/>
      <c r="U770" s="221"/>
    </row>
    <row r="771" spans="2:21" x14ac:dyDescent="0.2">
      <c r="B771" s="221"/>
      <c r="C771" s="221"/>
      <c r="D771" s="221"/>
      <c r="E771" s="221"/>
      <c r="F771" s="221"/>
      <c r="G771" s="221"/>
      <c r="H771" s="221"/>
      <c r="I771" s="221"/>
      <c r="J771" s="221"/>
      <c r="K771" s="221"/>
      <c r="L771" s="221"/>
      <c r="M771" s="221"/>
      <c r="N771" s="221"/>
      <c r="O771" s="221"/>
      <c r="P771" s="221"/>
      <c r="Q771" s="221"/>
      <c r="R771" s="221"/>
      <c r="S771" s="221"/>
      <c r="T771" s="221"/>
      <c r="U771" s="221"/>
    </row>
    <row r="772" spans="2:21" x14ac:dyDescent="0.2">
      <c r="B772" s="221"/>
      <c r="C772" s="221"/>
      <c r="D772" s="221"/>
      <c r="E772" s="221"/>
      <c r="F772" s="221"/>
      <c r="G772" s="221"/>
      <c r="H772" s="221"/>
      <c r="I772" s="221"/>
      <c r="J772" s="221"/>
      <c r="K772" s="221"/>
      <c r="L772" s="221"/>
      <c r="M772" s="221"/>
      <c r="N772" s="221"/>
      <c r="O772" s="221"/>
      <c r="P772" s="221"/>
      <c r="Q772" s="221"/>
      <c r="R772" s="221"/>
      <c r="S772" s="221"/>
      <c r="T772" s="221"/>
      <c r="U772" s="221"/>
    </row>
    <row r="773" spans="2:21" x14ac:dyDescent="0.2">
      <c r="B773" s="221"/>
      <c r="C773" s="221"/>
      <c r="D773" s="221"/>
      <c r="E773" s="221"/>
      <c r="F773" s="221"/>
      <c r="G773" s="221"/>
      <c r="H773" s="221"/>
      <c r="I773" s="221"/>
      <c r="J773" s="221"/>
      <c r="K773" s="221"/>
      <c r="L773" s="221"/>
      <c r="M773" s="221"/>
      <c r="N773" s="221"/>
      <c r="O773" s="221"/>
      <c r="P773" s="221"/>
      <c r="Q773" s="221"/>
      <c r="R773" s="221"/>
      <c r="S773" s="221"/>
      <c r="T773" s="221"/>
      <c r="U773" s="221"/>
    </row>
    <row r="774" spans="2:21" x14ac:dyDescent="0.2">
      <c r="B774" s="221"/>
      <c r="C774" s="221"/>
      <c r="D774" s="221"/>
      <c r="E774" s="221"/>
      <c r="F774" s="221"/>
      <c r="G774" s="221"/>
      <c r="H774" s="221"/>
      <c r="I774" s="221"/>
      <c r="J774" s="221"/>
      <c r="K774" s="221"/>
      <c r="L774" s="221"/>
      <c r="M774" s="221"/>
      <c r="N774" s="221"/>
      <c r="O774" s="221"/>
      <c r="P774" s="221"/>
      <c r="Q774" s="221"/>
      <c r="R774" s="221"/>
      <c r="S774" s="221"/>
      <c r="T774" s="221"/>
      <c r="U774" s="221"/>
    </row>
    <row r="775" spans="2:21" x14ac:dyDescent="0.2">
      <c r="B775" s="221"/>
      <c r="C775" s="221"/>
      <c r="D775" s="221"/>
      <c r="E775" s="221"/>
      <c r="F775" s="221"/>
      <c r="G775" s="221"/>
      <c r="H775" s="221"/>
      <c r="I775" s="221"/>
      <c r="J775" s="221"/>
      <c r="K775" s="221"/>
      <c r="L775" s="221"/>
      <c r="M775" s="221"/>
      <c r="N775" s="221"/>
      <c r="O775" s="221"/>
      <c r="P775" s="221"/>
      <c r="Q775" s="221"/>
      <c r="R775" s="221"/>
      <c r="S775" s="221"/>
      <c r="T775" s="221"/>
      <c r="U775" s="221"/>
    </row>
    <row r="776" spans="2:21" x14ac:dyDescent="0.2">
      <c r="B776" s="221"/>
      <c r="C776" s="221"/>
      <c r="D776" s="221"/>
      <c r="E776" s="221"/>
      <c r="F776" s="221"/>
      <c r="G776" s="221"/>
      <c r="H776" s="221"/>
      <c r="I776" s="221"/>
      <c r="J776" s="221"/>
      <c r="K776" s="221"/>
      <c r="L776" s="221"/>
      <c r="M776" s="221"/>
      <c r="N776" s="221"/>
      <c r="O776" s="221"/>
      <c r="P776" s="221"/>
      <c r="Q776" s="221"/>
      <c r="R776" s="221"/>
      <c r="S776" s="221"/>
      <c r="T776" s="221"/>
      <c r="U776" s="221"/>
    </row>
    <row r="777" spans="2:21" x14ac:dyDescent="0.2">
      <c r="B777" s="221"/>
      <c r="C777" s="221"/>
      <c r="D777" s="221"/>
      <c r="E777" s="221"/>
      <c r="F777" s="221"/>
      <c r="G777" s="221"/>
      <c r="H777" s="221"/>
      <c r="I777" s="221"/>
      <c r="J777" s="221"/>
      <c r="K777" s="221"/>
      <c r="L777" s="221"/>
      <c r="M777" s="221"/>
      <c r="N777" s="221"/>
      <c r="O777" s="221"/>
      <c r="P777" s="221"/>
      <c r="Q777" s="221"/>
      <c r="R777" s="221"/>
      <c r="S777" s="221"/>
      <c r="T777" s="221"/>
      <c r="U777" s="221"/>
    </row>
    <row r="778" spans="2:21" x14ac:dyDescent="0.2">
      <c r="B778" s="221"/>
      <c r="C778" s="221"/>
      <c r="D778" s="221"/>
      <c r="E778" s="221"/>
      <c r="F778" s="221"/>
      <c r="G778" s="221"/>
      <c r="H778" s="221"/>
      <c r="I778" s="221"/>
      <c r="J778" s="221"/>
      <c r="K778" s="221"/>
      <c r="L778" s="221"/>
      <c r="M778" s="221"/>
      <c r="N778" s="221"/>
      <c r="O778" s="221"/>
      <c r="P778" s="221"/>
      <c r="Q778" s="221"/>
      <c r="R778" s="221"/>
      <c r="S778" s="221"/>
      <c r="T778" s="221"/>
      <c r="U778" s="221"/>
    </row>
    <row r="779" spans="2:21" x14ac:dyDescent="0.2">
      <c r="B779" s="221"/>
      <c r="C779" s="221"/>
      <c r="D779" s="221"/>
      <c r="E779" s="221"/>
      <c r="F779" s="221"/>
      <c r="G779" s="221"/>
      <c r="H779" s="221"/>
      <c r="I779" s="221"/>
      <c r="J779" s="221"/>
      <c r="K779" s="221"/>
      <c r="L779" s="221"/>
      <c r="M779" s="221"/>
      <c r="N779" s="221"/>
      <c r="O779" s="221"/>
      <c r="P779" s="221"/>
      <c r="Q779" s="221"/>
      <c r="R779" s="221"/>
      <c r="S779" s="221"/>
      <c r="T779" s="221"/>
      <c r="U779" s="221"/>
    </row>
    <row r="780" spans="2:21" x14ac:dyDescent="0.2">
      <c r="B780" s="221"/>
      <c r="C780" s="221"/>
      <c r="D780" s="221"/>
      <c r="E780" s="221"/>
      <c r="F780" s="221"/>
      <c r="G780" s="221"/>
      <c r="H780" s="221"/>
      <c r="I780" s="221"/>
      <c r="J780" s="221"/>
      <c r="K780" s="221"/>
      <c r="L780" s="221"/>
      <c r="M780" s="221"/>
      <c r="N780" s="221"/>
      <c r="O780" s="221"/>
      <c r="P780" s="221"/>
      <c r="Q780" s="221"/>
      <c r="R780" s="221"/>
      <c r="S780" s="221"/>
      <c r="T780" s="221"/>
      <c r="U780" s="221"/>
    </row>
    <row r="781" spans="2:21" x14ac:dyDescent="0.2">
      <c r="B781" s="221"/>
      <c r="C781" s="221"/>
      <c r="D781" s="221"/>
      <c r="E781" s="221"/>
      <c r="F781" s="221"/>
      <c r="G781" s="221"/>
      <c r="H781" s="221"/>
      <c r="I781" s="221"/>
      <c r="J781" s="221"/>
      <c r="K781" s="221"/>
      <c r="L781" s="221"/>
      <c r="M781" s="221"/>
      <c r="N781" s="221"/>
      <c r="O781" s="221"/>
      <c r="P781" s="221"/>
      <c r="Q781" s="221"/>
      <c r="R781" s="221"/>
      <c r="S781" s="221"/>
      <c r="T781" s="221"/>
      <c r="U781" s="221"/>
    </row>
    <row r="782" spans="2:21" x14ac:dyDescent="0.2">
      <c r="B782" s="221"/>
      <c r="C782" s="221"/>
      <c r="D782" s="221"/>
      <c r="E782" s="221"/>
      <c r="F782" s="221"/>
      <c r="G782" s="221"/>
      <c r="H782" s="221"/>
      <c r="I782" s="221"/>
      <c r="J782" s="221"/>
      <c r="K782" s="221"/>
      <c r="L782" s="221"/>
      <c r="M782" s="221"/>
      <c r="N782" s="221"/>
      <c r="O782" s="221"/>
      <c r="P782" s="221"/>
      <c r="Q782" s="221"/>
      <c r="R782" s="221"/>
      <c r="S782" s="221"/>
      <c r="T782" s="221"/>
      <c r="U782" s="221"/>
    </row>
    <row r="783" spans="2:21" x14ac:dyDescent="0.2">
      <c r="B783" s="221"/>
      <c r="C783" s="221"/>
      <c r="D783" s="221"/>
      <c r="E783" s="221"/>
      <c r="F783" s="221"/>
      <c r="G783" s="221"/>
      <c r="H783" s="221"/>
      <c r="I783" s="221"/>
      <c r="J783" s="221"/>
      <c r="K783" s="221"/>
      <c r="L783" s="221"/>
      <c r="M783" s="221"/>
      <c r="N783" s="221"/>
      <c r="O783" s="221"/>
      <c r="P783" s="221"/>
      <c r="Q783" s="221"/>
      <c r="R783" s="221"/>
      <c r="S783" s="221"/>
      <c r="T783" s="221"/>
      <c r="U783" s="221"/>
    </row>
    <row r="784" spans="2:21" x14ac:dyDescent="0.2">
      <c r="B784" s="221"/>
      <c r="C784" s="221"/>
      <c r="D784" s="221"/>
      <c r="E784" s="221"/>
      <c r="F784" s="221"/>
      <c r="G784" s="221"/>
      <c r="H784" s="221"/>
      <c r="I784" s="221"/>
      <c r="J784" s="221"/>
      <c r="K784" s="221"/>
      <c r="L784" s="221"/>
      <c r="M784" s="221"/>
      <c r="N784" s="221"/>
      <c r="O784" s="221"/>
      <c r="P784" s="221"/>
      <c r="Q784" s="221"/>
      <c r="R784" s="221"/>
      <c r="S784" s="221"/>
      <c r="T784" s="221"/>
      <c r="U784" s="221"/>
    </row>
    <row r="785" spans="2:21" x14ac:dyDescent="0.2">
      <c r="B785" s="221"/>
      <c r="C785" s="221"/>
      <c r="D785" s="221"/>
      <c r="E785" s="221"/>
      <c r="F785" s="221"/>
      <c r="G785" s="221"/>
      <c r="H785" s="221"/>
      <c r="I785" s="221"/>
      <c r="J785" s="221"/>
      <c r="K785" s="221"/>
      <c r="L785" s="221"/>
      <c r="M785" s="221"/>
      <c r="N785" s="221"/>
      <c r="O785" s="221"/>
      <c r="P785" s="221"/>
      <c r="Q785" s="221"/>
      <c r="R785" s="221"/>
      <c r="S785" s="221"/>
      <c r="T785" s="221"/>
      <c r="U785" s="221"/>
    </row>
    <row r="786" spans="2:21" x14ac:dyDescent="0.2">
      <c r="B786" s="221"/>
      <c r="C786" s="221"/>
      <c r="D786" s="221"/>
      <c r="E786" s="221"/>
      <c r="F786" s="221"/>
      <c r="G786" s="221"/>
      <c r="H786" s="221"/>
      <c r="I786" s="221"/>
      <c r="J786" s="221"/>
      <c r="K786" s="221"/>
      <c r="L786" s="221"/>
      <c r="M786" s="221"/>
      <c r="N786" s="221"/>
      <c r="O786" s="221"/>
      <c r="P786" s="221"/>
      <c r="Q786" s="221"/>
      <c r="R786" s="221"/>
      <c r="S786" s="221"/>
      <c r="T786" s="221"/>
      <c r="U786" s="221"/>
    </row>
    <row r="787" spans="2:21" x14ac:dyDescent="0.2">
      <c r="B787" s="221"/>
      <c r="C787" s="221"/>
      <c r="D787" s="221"/>
      <c r="E787" s="221"/>
      <c r="F787" s="221"/>
      <c r="G787" s="221"/>
      <c r="H787" s="221"/>
      <c r="I787" s="221"/>
      <c r="J787" s="221"/>
      <c r="K787" s="221"/>
      <c r="L787" s="221"/>
      <c r="M787" s="221"/>
      <c r="N787" s="221"/>
      <c r="O787" s="221"/>
      <c r="P787" s="221"/>
      <c r="Q787" s="221"/>
      <c r="R787" s="221"/>
      <c r="S787" s="221"/>
      <c r="T787" s="221"/>
      <c r="U787" s="221"/>
    </row>
    <row r="788" spans="2:21" x14ac:dyDescent="0.2">
      <c r="B788" s="221"/>
      <c r="C788" s="221"/>
      <c r="D788" s="221"/>
      <c r="E788" s="221"/>
      <c r="F788" s="221"/>
      <c r="G788" s="221"/>
      <c r="H788" s="221"/>
      <c r="I788" s="221"/>
      <c r="J788" s="221"/>
      <c r="K788" s="221"/>
      <c r="L788" s="221"/>
      <c r="M788" s="221"/>
      <c r="N788" s="221"/>
      <c r="O788" s="221"/>
      <c r="P788" s="221"/>
      <c r="Q788" s="221"/>
      <c r="R788" s="221"/>
      <c r="S788" s="221"/>
      <c r="T788" s="221"/>
      <c r="U788" s="221"/>
    </row>
    <row r="789" spans="2:21" x14ac:dyDescent="0.2">
      <c r="B789" s="221"/>
      <c r="C789" s="221"/>
      <c r="D789" s="221"/>
      <c r="E789" s="221"/>
      <c r="F789" s="221"/>
      <c r="G789" s="221"/>
      <c r="H789" s="221"/>
      <c r="I789" s="221"/>
      <c r="J789" s="221"/>
      <c r="K789" s="221"/>
      <c r="L789" s="221"/>
      <c r="M789" s="221"/>
      <c r="N789" s="221"/>
      <c r="O789" s="221"/>
      <c r="P789" s="221"/>
      <c r="Q789" s="221"/>
      <c r="R789" s="221"/>
      <c r="S789" s="221"/>
      <c r="T789" s="221"/>
      <c r="U789" s="221"/>
    </row>
    <row r="790" spans="2:21" x14ac:dyDescent="0.2">
      <c r="B790" s="221"/>
      <c r="C790" s="221"/>
      <c r="D790" s="221"/>
      <c r="E790" s="221"/>
      <c r="F790" s="221"/>
      <c r="G790" s="221"/>
      <c r="H790" s="221"/>
      <c r="I790" s="221"/>
      <c r="J790" s="221"/>
      <c r="K790" s="221"/>
      <c r="L790" s="221"/>
      <c r="M790" s="221"/>
      <c r="N790" s="221"/>
      <c r="O790" s="221"/>
      <c r="P790" s="221"/>
      <c r="Q790" s="221"/>
      <c r="R790" s="221"/>
      <c r="S790" s="221"/>
      <c r="T790" s="221"/>
      <c r="U790" s="221"/>
    </row>
    <row r="791" spans="2:21" x14ac:dyDescent="0.2">
      <c r="B791" s="221"/>
      <c r="C791" s="221"/>
      <c r="D791" s="221"/>
      <c r="E791" s="221"/>
      <c r="F791" s="221"/>
      <c r="G791" s="221"/>
      <c r="H791" s="221"/>
      <c r="I791" s="221"/>
      <c r="J791" s="221"/>
      <c r="K791" s="221"/>
      <c r="L791" s="221"/>
      <c r="M791" s="221"/>
      <c r="N791" s="221"/>
      <c r="O791" s="221"/>
      <c r="P791" s="221"/>
      <c r="Q791" s="221"/>
      <c r="R791" s="221"/>
      <c r="S791" s="221"/>
      <c r="T791" s="221"/>
      <c r="U791" s="221"/>
    </row>
    <row r="792" spans="2:21" x14ac:dyDescent="0.2">
      <c r="B792" s="221"/>
      <c r="C792" s="221"/>
      <c r="D792" s="221"/>
      <c r="E792" s="221"/>
      <c r="F792" s="221"/>
      <c r="G792" s="221"/>
      <c r="H792" s="221"/>
      <c r="I792" s="221"/>
      <c r="J792" s="221"/>
      <c r="K792" s="221"/>
      <c r="L792" s="221"/>
      <c r="M792" s="221"/>
      <c r="N792" s="221"/>
      <c r="O792" s="221"/>
      <c r="P792" s="221"/>
      <c r="Q792" s="221"/>
      <c r="R792" s="221"/>
      <c r="S792" s="221"/>
      <c r="T792" s="221"/>
      <c r="U792" s="221"/>
    </row>
    <row r="793" spans="2:21" x14ac:dyDescent="0.2">
      <c r="B793" s="221"/>
      <c r="C793" s="221"/>
      <c r="D793" s="221"/>
      <c r="E793" s="221"/>
      <c r="F793" s="221"/>
      <c r="G793" s="221"/>
      <c r="H793" s="221"/>
      <c r="I793" s="221"/>
      <c r="J793" s="221"/>
      <c r="K793" s="221"/>
      <c r="L793" s="221"/>
      <c r="M793" s="221"/>
      <c r="N793" s="221"/>
      <c r="O793" s="221"/>
      <c r="P793" s="221"/>
      <c r="Q793" s="221"/>
      <c r="R793" s="221"/>
      <c r="S793" s="221"/>
      <c r="T793" s="221"/>
      <c r="U793" s="221"/>
    </row>
    <row r="794" spans="2:21" x14ac:dyDescent="0.2">
      <c r="B794" s="221"/>
      <c r="C794" s="221"/>
      <c r="D794" s="221"/>
      <c r="E794" s="221"/>
      <c r="F794" s="221"/>
      <c r="G794" s="221"/>
      <c r="H794" s="221"/>
      <c r="I794" s="221"/>
      <c r="J794" s="221"/>
      <c r="K794" s="221"/>
      <c r="L794" s="221"/>
      <c r="M794" s="221"/>
      <c r="N794" s="221"/>
      <c r="O794" s="221"/>
      <c r="P794" s="221"/>
      <c r="Q794" s="221"/>
      <c r="R794" s="221"/>
      <c r="S794" s="221"/>
      <c r="T794" s="221"/>
      <c r="U794" s="221"/>
    </row>
    <row r="795" spans="2:21" x14ac:dyDescent="0.2">
      <c r="B795" s="221"/>
      <c r="C795" s="221"/>
      <c r="D795" s="221"/>
      <c r="E795" s="221"/>
      <c r="F795" s="221"/>
      <c r="G795" s="221"/>
      <c r="H795" s="221"/>
      <c r="I795" s="221"/>
      <c r="J795" s="221"/>
      <c r="K795" s="221"/>
      <c r="L795" s="221"/>
      <c r="M795" s="221"/>
      <c r="N795" s="221"/>
      <c r="O795" s="221"/>
      <c r="P795" s="221"/>
      <c r="Q795" s="221"/>
      <c r="R795" s="221"/>
      <c r="S795" s="221"/>
      <c r="T795" s="221"/>
      <c r="U795" s="221"/>
    </row>
    <row r="796" spans="2:21" x14ac:dyDescent="0.2">
      <c r="B796" s="221"/>
      <c r="C796" s="221"/>
      <c r="D796" s="221"/>
      <c r="E796" s="221"/>
      <c r="F796" s="221"/>
      <c r="G796" s="221"/>
      <c r="H796" s="221"/>
      <c r="I796" s="221"/>
      <c r="J796" s="221"/>
      <c r="K796" s="221"/>
      <c r="L796" s="221"/>
      <c r="M796" s="221"/>
      <c r="N796" s="221"/>
      <c r="O796" s="221"/>
      <c r="P796" s="221"/>
      <c r="Q796" s="221"/>
      <c r="R796" s="221"/>
      <c r="S796" s="221"/>
      <c r="T796" s="221"/>
      <c r="U796" s="221"/>
    </row>
    <row r="797" spans="2:21" x14ac:dyDescent="0.2">
      <c r="B797" s="221"/>
      <c r="C797" s="221"/>
      <c r="D797" s="221"/>
      <c r="E797" s="221"/>
      <c r="F797" s="221"/>
      <c r="G797" s="221"/>
      <c r="H797" s="221"/>
      <c r="I797" s="221"/>
      <c r="J797" s="221"/>
      <c r="K797" s="221"/>
      <c r="L797" s="221"/>
      <c r="M797" s="221"/>
      <c r="N797" s="221"/>
      <c r="O797" s="221"/>
      <c r="P797" s="221"/>
      <c r="Q797" s="221"/>
      <c r="R797" s="221"/>
      <c r="S797" s="221"/>
      <c r="T797" s="221"/>
      <c r="U797" s="221"/>
    </row>
    <row r="798" spans="2:21" x14ac:dyDescent="0.2">
      <c r="B798" s="221"/>
      <c r="C798" s="221"/>
      <c r="D798" s="221"/>
      <c r="E798" s="221"/>
      <c r="F798" s="221"/>
      <c r="G798" s="221"/>
      <c r="H798" s="221"/>
      <c r="I798" s="221"/>
      <c r="J798" s="221"/>
      <c r="K798" s="221"/>
      <c r="L798" s="221"/>
      <c r="M798" s="221"/>
      <c r="N798" s="221"/>
      <c r="O798" s="221"/>
      <c r="P798" s="221"/>
      <c r="Q798" s="221"/>
      <c r="R798" s="221"/>
      <c r="S798" s="221"/>
      <c r="T798" s="221"/>
      <c r="U798" s="221"/>
    </row>
    <row r="799" spans="2:21" x14ac:dyDescent="0.2">
      <c r="B799" s="221"/>
      <c r="C799" s="221"/>
      <c r="D799" s="221"/>
      <c r="E799" s="221"/>
      <c r="F799" s="221"/>
      <c r="G799" s="221"/>
      <c r="H799" s="221"/>
      <c r="I799" s="221"/>
      <c r="J799" s="221"/>
      <c r="K799" s="221"/>
      <c r="L799" s="221"/>
      <c r="M799" s="221"/>
      <c r="N799" s="221"/>
      <c r="O799" s="221"/>
      <c r="P799" s="221"/>
      <c r="Q799" s="221"/>
      <c r="R799" s="221"/>
      <c r="S799" s="221"/>
      <c r="T799" s="221"/>
      <c r="U799" s="221"/>
    </row>
    <row r="800" spans="2:21" x14ac:dyDescent="0.2">
      <c r="B800" s="221"/>
      <c r="C800" s="221"/>
      <c r="D800" s="221"/>
      <c r="E800" s="221"/>
      <c r="F800" s="221"/>
      <c r="G800" s="221"/>
      <c r="H800" s="221"/>
      <c r="I800" s="221"/>
      <c r="J800" s="221"/>
      <c r="K800" s="221"/>
      <c r="L800" s="221"/>
      <c r="M800" s="221"/>
      <c r="N800" s="221"/>
      <c r="O800" s="221"/>
      <c r="P800" s="221"/>
      <c r="Q800" s="221"/>
      <c r="R800" s="221"/>
      <c r="S800" s="221"/>
      <c r="T800" s="221"/>
      <c r="U800" s="221"/>
    </row>
    <row r="801" spans="2:21" x14ac:dyDescent="0.2">
      <c r="B801" s="221"/>
      <c r="C801" s="221"/>
      <c r="D801" s="221"/>
      <c r="E801" s="221"/>
      <c r="F801" s="221"/>
      <c r="G801" s="221"/>
      <c r="H801" s="221"/>
      <c r="I801" s="221"/>
      <c r="J801" s="221"/>
      <c r="K801" s="221"/>
      <c r="L801" s="221"/>
      <c r="M801" s="221"/>
      <c r="N801" s="221"/>
      <c r="O801" s="221"/>
      <c r="P801" s="221"/>
      <c r="Q801" s="221"/>
      <c r="R801" s="221"/>
      <c r="S801" s="221"/>
      <c r="T801" s="221"/>
      <c r="U801" s="221"/>
    </row>
    <row r="802" spans="2:21" x14ac:dyDescent="0.2">
      <c r="B802" s="221"/>
      <c r="C802" s="221"/>
      <c r="D802" s="221"/>
      <c r="E802" s="221"/>
      <c r="F802" s="221"/>
      <c r="G802" s="221"/>
      <c r="H802" s="221"/>
      <c r="I802" s="221"/>
      <c r="J802" s="221"/>
      <c r="K802" s="221"/>
      <c r="L802" s="221"/>
      <c r="M802" s="221"/>
      <c r="N802" s="221"/>
      <c r="O802" s="221"/>
      <c r="P802" s="221"/>
      <c r="Q802" s="221"/>
      <c r="R802" s="221"/>
      <c r="S802" s="221"/>
      <c r="T802" s="221"/>
      <c r="U802" s="221"/>
    </row>
    <row r="803" spans="2:21" x14ac:dyDescent="0.2">
      <c r="B803" s="221"/>
      <c r="C803" s="221"/>
      <c r="D803" s="221"/>
      <c r="E803" s="221"/>
      <c r="F803" s="221"/>
      <c r="G803" s="221"/>
      <c r="H803" s="221"/>
      <c r="I803" s="221"/>
      <c r="J803" s="221"/>
      <c r="K803" s="221"/>
      <c r="L803" s="221"/>
      <c r="M803" s="221"/>
      <c r="N803" s="221"/>
      <c r="O803" s="221"/>
      <c r="P803" s="221"/>
      <c r="Q803" s="221"/>
      <c r="R803" s="221"/>
      <c r="S803" s="221"/>
      <c r="T803" s="221"/>
      <c r="U803" s="221"/>
    </row>
    <row r="804" spans="2:21" x14ac:dyDescent="0.2">
      <c r="B804" s="221"/>
      <c r="C804" s="221"/>
      <c r="D804" s="221"/>
      <c r="E804" s="221"/>
      <c r="F804" s="221"/>
      <c r="G804" s="221"/>
      <c r="H804" s="221"/>
      <c r="I804" s="221"/>
      <c r="J804" s="221"/>
      <c r="K804" s="221"/>
      <c r="L804" s="221"/>
      <c r="M804" s="221"/>
      <c r="N804" s="221"/>
      <c r="O804" s="221"/>
      <c r="P804" s="221"/>
      <c r="Q804" s="221"/>
      <c r="R804" s="221"/>
      <c r="S804" s="221"/>
      <c r="T804" s="221"/>
      <c r="U804" s="221"/>
    </row>
    <row r="805" spans="2:21" x14ac:dyDescent="0.2">
      <c r="B805" s="221"/>
      <c r="C805" s="221"/>
      <c r="D805" s="221"/>
      <c r="E805" s="221"/>
      <c r="F805" s="221"/>
      <c r="G805" s="221"/>
      <c r="H805" s="221"/>
      <c r="I805" s="221"/>
      <c r="J805" s="221"/>
      <c r="K805" s="221"/>
      <c r="L805" s="221"/>
      <c r="M805" s="221"/>
      <c r="N805" s="221"/>
      <c r="O805" s="221"/>
      <c r="P805" s="221"/>
      <c r="Q805" s="221"/>
      <c r="R805" s="221"/>
      <c r="S805" s="221"/>
      <c r="T805" s="221"/>
      <c r="U805" s="221"/>
    </row>
    <row r="806" spans="2:21" x14ac:dyDescent="0.2">
      <c r="B806" s="221"/>
      <c r="C806" s="221"/>
      <c r="D806" s="221"/>
      <c r="E806" s="221"/>
      <c r="F806" s="221"/>
      <c r="G806" s="221"/>
      <c r="H806" s="221"/>
      <c r="I806" s="221"/>
      <c r="J806" s="221"/>
      <c r="K806" s="221"/>
      <c r="L806" s="221"/>
      <c r="M806" s="221"/>
      <c r="N806" s="221"/>
      <c r="O806" s="221"/>
      <c r="P806" s="221"/>
      <c r="Q806" s="221"/>
      <c r="R806" s="221"/>
      <c r="S806" s="221"/>
      <c r="T806" s="221"/>
      <c r="U806" s="221"/>
    </row>
    <row r="807" spans="2:21" x14ac:dyDescent="0.2">
      <c r="B807" s="221"/>
      <c r="C807" s="221"/>
      <c r="D807" s="221"/>
      <c r="E807" s="221"/>
      <c r="F807" s="221"/>
      <c r="G807" s="221"/>
      <c r="H807" s="221"/>
      <c r="I807" s="221"/>
      <c r="J807" s="221"/>
      <c r="K807" s="221"/>
      <c r="L807" s="221"/>
      <c r="M807" s="221"/>
      <c r="N807" s="221"/>
      <c r="O807" s="221"/>
      <c r="P807" s="221"/>
      <c r="Q807" s="221"/>
      <c r="R807" s="221"/>
      <c r="S807" s="221"/>
      <c r="T807" s="221"/>
      <c r="U807" s="221"/>
    </row>
    <row r="808" spans="2:21" x14ac:dyDescent="0.2">
      <c r="B808" s="221"/>
      <c r="C808" s="221"/>
      <c r="D808" s="221"/>
      <c r="E808" s="221"/>
      <c r="F808" s="221"/>
      <c r="G808" s="221"/>
      <c r="H808" s="221"/>
      <c r="I808" s="221"/>
      <c r="J808" s="221"/>
      <c r="K808" s="221"/>
      <c r="L808" s="221"/>
      <c r="M808" s="221"/>
      <c r="N808" s="221"/>
      <c r="O808" s="221"/>
      <c r="P808" s="221"/>
      <c r="Q808" s="221"/>
      <c r="R808" s="221"/>
      <c r="S808" s="221"/>
      <c r="T808" s="221"/>
      <c r="U808" s="221"/>
    </row>
    <row r="809" spans="2:21" x14ac:dyDescent="0.2">
      <c r="B809" s="221"/>
      <c r="C809" s="221"/>
      <c r="D809" s="221"/>
      <c r="E809" s="221"/>
      <c r="F809" s="221"/>
      <c r="G809" s="221"/>
      <c r="H809" s="221"/>
      <c r="I809" s="221"/>
      <c r="J809" s="221"/>
      <c r="K809" s="221"/>
      <c r="L809" s="221"/>
      <c r="M809" s="221"/>
      <c r="N809" s="221"/>
      <c r="O809" s="221"/>
      <c r="P809" s="221"/>
      <c r="Q809" s="221"/>
      <c r="R809" s="221"/>
      <c r="S809" s="221"/>
      <c r="T809" s="221"/>
      <c r="U809" s="221"/>
    </row>
    <row r="810" spans="2:21" x14ac:dyDescent="0.2">
      <c r="B810" s="221"/>
      <c r="C810" s="221"/>
      <c r="D810" s="221"/>
      <c r="E810" s="221"/>
      <c r="F810" s="221"/>
      <c r="G810" s="221"/>
      <c r="H810" s="221"/>
      <c r="I810" s="221"/>
      <c r="J810" s="221"/>
      <c r="K810" s="221"/>
      <c r="L810" s="221"/>
      <c r="M810" s="221"/>
      <c r="N810" s="221"/>
      <c r="O810" s="221"/>
      <c r="P810" s="221"/>
      <c r="Q810" s="221"/>
      <c r="R810" s="221"/>
      <c r="S810" s="221"/>
      <c r="T810" s="221"/>
      <c r="U810" s="221"/>
    </row>
    <row r="811" spans="2:21" x14ac:dyDescent="0.2">
      <c r="B811" s="221"/>
      <c r="C811" s="221"/>
      <c r="D811" s="221"/>
      <c r="E811" s="221"/>
      <c r="F811" s="221"/>
      <c r="G811" s="221"/>
      <c r="H811" s="221"/>
      <c r="I811" s="221"/>
      <c r="J811" s="221"/>
      <c r="K811" s="221"/>
      <c r="L811" s="221"/>
      <c r="M811" s="221"/>
      <c r="N811" s="221"/>
      <c r="O811" s="221"/>
      <c r="P811" s="221"/>
      <c r="Q811" s="221"/>
      <c r="R811" s="221"/>
      <c r="S811" s="221"/>
      <c r="T811" s="221"/>
      <c r="U811" s="221"/>
    </row>
    <row r="812" spans="2:21" x14ac:dyDescent="0.2">
      <c r="B812" s="221"/>
      <c r="C812" s="221"/>
      <c r="D812" s="221"/>
      <c r="E812" s="221"/>
      <c r="F812" s="221"/>
      <c r="G812" s="221"/>
      <c r="H812" s="221"/>
      <c r="I812" s="221"/>
      <c r="J812" s="221"/>
      <c r="K812" s="221"/>
      <c r="L812" s="221"/>
      <c r="M812" s="221"/>
      <c r="N812" s="221"/>
      <c r="O812" s="221"/>
      <c r="P812" s="221"/>
      <c r="Q812" s="221"/>
      <c r="R812" s="221"/>
      <c r="S812" s="221"/>
      <c r="T812" s="221"/>
      <c r="U812" s="221"/>
    </row>
    <row r="813" spans="2:21" x14ac:dyDescent="0.2">
      <c r="B813" s="221"/>
      <c r="C813" s="221"/>
      <c r="D813" s="221"/>
      <c r="E813" s="221"/>
      <c r="F813" s="221"/>
      <c r="G813" s="221"/>
      <c r="H813" s="221"/>
      <c r="I813" s="221"/>
      <c r="J813" s="221"/>
      <c r="K813" s="221"/>
      <c r="L813" s="221"/>
      <c r="M813" s="221"/>
      <c r="N813" s="221"/>
      <c r="O813" s="221"/>
      <c r="P813" s="221"/>
      <c r="Q813" s="221"/>
      <c r="R813" s="221"/>
      <c r="S813" s="221"/>
      <c r="T813" s="221"/>
      <c r="U813" s="221"/>
    </row>
    <row r="814" spans="2:21" x14ac:dyDescent="0.2">
      <c r="B814" s="221"/>
      <c r="C814" s="221"/>
      <c r="D814" s="221"/>
      <c r="E814" s="221"/>
      <c r="F814" s="221"/>
      <c r="G814" s="221"/>
      <c r="H814" s="221"/>
      <c r="I814" s="221"/>
      <c r="J814" s="221"/>
      <c r="K814" s="221"/>
      <c r="L814" s="221"/>
      <c r="M814" s="221"/>
      <c r="N814" s="221"/>
      <c r="O814" s="221"/>
      <c r="P814" s="221"/>
      <c r="Q814" s="221"/>
      <c r="R814" s="221"/>
      <c r="S814" s="221"/>
      <c r="T814" s="221"/>
      <c r="U814" s="221"/>
    </row>
    <row r="815" spans="2:21" x14ac:dyDescent="0.2">
      <c r="B815" s="221"/>
      <c r="C815" s="221"/>
      <c r="D815" s="221"/>
      <c r="E815" s="221"/>
      <c r="F815" s="221"/>
      <c r="G815" s="221"/>
      <c r="H815" s="221"/>
      <c r="I815" s="221"/>
      <c r="J815" s="221"/>
      <c r="K815" s="221"/>
      <c r="L815" s="221"/>
      <c r="M815" s="221"/>
      <c r="N815" s="221"/>
      <c r="O815" s="221"/>
      <c r="P815" s="221"/>
      <c r="Q815" s="221"/>
      <c r="R815" s="221"/>
      <c r="S815" s="221"/>
      <c r="T815" s="221"/>
      <c r="U815" s="221"/>
    </row>
    <row r="816" spans="2:21" x14ac:dyDescent="0.2">
      <c r="B816" s="221"/>
      <c r="C816" s="221"/>
      <c r="D816" s="221"/>
      <c r="E816" s="221"/>
      <c r="F816" s="221"/>
      <c r="G816" s="221"/>
      <c r="H816" s="221"/>
      <c r="I816" s="221"/>
      <c r="J816" s="221"/>
      <c r="K816" s="221"/>
      <c r="L816" s="221"/>
      <c r="M816" s="221"/>
      <c r="N816" s="221"/>
      <c r="O816" s="221"/>
      <c r="P816" s="221"/>
      <c r="Q816" s="221"/>
      <c r="R816" s="221"/>
      <c r="S816" s="221"/>
      <c r="T816" s="221"/>
      <c r="U816" s="221"/>
    </row>
    <row r="817" spans="2:21" x14ac:dyDescent="0.2">
      <c r="B817" s="221"/>
      <c r="C817" s="221"/>
      <c r="D817" s="221"/>
      <c r="E817" s="221"/>
      <c r="F817" s="221"/>
      <c r="G817" s="221"/>
      <c r="H817" s="221"/>
      <c r="I817" s="221"/>
      <c r="J817" s="221"/>
      <c r="K817" s="221"/>
      <c r="L817" s="221"/>
      <c r="M817" s="221"/>
      <c r="N817" s="221"/>
      <c r="O817" s="221"/>
      <c r="P817" s="221"/>
      <c r="Q817" s="221"/>
      <c r="R817" s="221"/>
      <c r="S817" s="221"/>
      <c r="T817" s="221"/>
      <c r="U817" s="221"/>
    </row>
    <row r="818" spans="2:21" x14ac:dyDescent="0.2">
      <c r="B818" s="221"/>
      <c r="C818" s="221"/>
      <c r="D818" s="221"/>
      <c r="E818" s="221"/>
      <c r="F818" s="221"/>
      <c r="G818" s="221"/>
      <c r="H818" s="221"/>
      <c r="I818" s="221"/>
      <c r="J818" s="221"/>
      <c r="K818" s="221"/>
      <c r="L818" s="221"/>
      <c r="M818" s="221"/>
      <c r="N818" s="221"/>
      <c r="O818" s="221"/>
      <c r="P818" s="221"/>
      <c r="Q818" s="221"/>
      <c r="R818" s="221"/>
      <c r="S818" s="221"/>
      <c r="T818" s="221"/>
      <c r="U818" s="221"/>
    </row>
    <row r="819" spans="2:21" x14ac:dyDescent="0.2">
      <c r="B819" s="221"/>
      <c r="C819" s="221"/>
      <c r="D819" s="221"/>
      <c r="E819" s="221"/>
      <c r="F819" s="221"/>
      <c r="G819" s="221"/>
      <c r="H819" s="221"/>
      <c r="I819" s="221"/>
      <c r="J819" s="221"/>
      <c r="K819" s="221"/>
      <c r="L819" s="221"/>
      <c r="M819" s="221"/>
      <c r="N819" s="221"/>
      <c r="O819" s="221"/>
      <c r="P819" s="221"/>
      <c r="Q819" s="221"/>
      <c r="R819" s="221"/>
      <c r="S819" s="221"/>
      <c r="T819" s="221"/>
      <c r="U819" s="221"/>
    </row>
    <row r="820" spans="2:21" x14ac:dyDescent="0.2">
      <c r="B820" s="221"/>
      <c r="C820" s="221"/>
      <c r="D820" s="221"/>
      <c r="E820" s="221"/>
      <c r="F820" s="221"/>
      <c r="G820" s="221"/>
      <c r="H820" s="221"/>
      <c r="I820" s="221"/>
      <c r="J820" s="221"/>
      <c r="K820" s="221"/>
      <c r="L820" s="221"/>
      <c r="M820" s="221"/>
      <c r="N820" s="221"/>
      <c r="O820" s="221"/>
      <c r="P820" s="221"/>
      <c r="Q820" s="221"/>
      <c r="R820" s="221"/>
      <c r="S820" s="221"/>
      <c r="T820" s="221"/>
      <c r="U820" s="221"/>
    </row>
    <row r="821" spans="2:21" x14ac:dyDescent="0.2">
      <c r="B821" s="221"/>
      <c r="C821" s="221"/>
      <c r="D821" s="221"/>
      <c r="E821" s="221"/>
      <c r="F821" s="221"/>
      <c r="G821" s="221"/>
      <c r="H821" s="221"/>
      <c r="I821" s="221"/>
      <c r="J821" s="221"/>
      <c r="K821" s="221"/>
      <c r="L821" s="221"/>
      <c r="M821" s="221"/>
      <c r="N821" s="221"/>
      <c r="O821" s="221"/>
      <c r="P821" s="221"/>
      <c r="Q821" s="221"/>
      <c r="R821" s="221"/>
      <c r="S821" s="221"/>
      <c r="T821" s="221"/>
      <c r="U821" s="221"/>
    </row>
    <row r="822" spans="2:21" x14ac:dyDescent="0.2">
      <c r="B822" s="221"/>
      <c r="C822" s="221"/>
      <c r="D822" s="221"/>
      <c r="E822" s="221"/>
      <c r="F822" s="221"/>
      <c r="G822" s="221"/>
      <c r="H822" s="221"/>
      <c r="I822" s="221"/>
      <c r="J822" s="221"/>
      <c r="K822" s="221"/>
      <c r="L822" s="221"/>
      <c r="M822" s="221"/>
      <c r="N822" s="221"/>
      <c r="O822" s="221"/>
      <c r="P822" s="221"/>
      <c r="Q822" s="221"/>
      <c r="R822" s="221"/>
      <c r="S822" s="221"/>
      <c r="T822" s="221"/>
      <c r="U822" s="221"/>
    </row>
    <row r="823" spans="2:21" x14ac:dyDescent="0.2">
      <c r="B823" s="221"/>
      <c r="C823" s="221"/>
      <c r="D823" s="221"/>
      <c r="E823" s="221"/>
      <c r="F823" s="221"/>
      <c r="G823" s="221"/>
      <c r="H823" s="221"/>
      <c r="I823" s="221"/>
      <c r="J823" s="221"/>
      <c r="K823" s="221"/>
      <c r="L823" s="221"/>
      <c r="M823" s="221"/>
      <c r="N823" s="221"/>
      <c r="O823" s="221"/>
      <c r="P823" s="221"/>
      <c r="Q823" s="221"/>
      <c r="R823" s="221"/>
      <c r="S823" s="221"/>
      <c r="T823" s="221"/>
      <c r="U823" s="221"/>
    </row>
    <row r="824" spans="2:21" x14ac:dyDescent="0.2">
      <c r="B824" s="221"/>
      <c r="C824" s="221"/>
      <c r="D824" s="221"/>
      <c r="E824" s="221"/>
      <c r="F824" s="221"/>
      <c r="G824" s="221"/>
      <c r="H824" s="221"/>
      <c r="I824" s="221"/>
      <c r="J824" s="221"/>
      <c r="K824" s="221"/>
      <c r="L824" s="221"/>
      <c r="M824" s="221"/>
      <c r="N824" s="221"/>
      <c r="O824" s="221"/>
      <c r="P824" s="221"/>
      <c r="Q824" s="221"/>
      <c r="R824" s="221"/>
      <c r="S824" s="221"/>
      <c r="T824" s="221"/>
      <c r="U824" s="221"/>
    </row>
    <row r="825" spans="2:21" x14ac:dyDescent="0.2">
      <c r="B825" s="221"/>
      <c r="C825" s="221"/>
      <c r="D825" s="221"/>
      <c r="E825" s="221"/>
      <c r="F825" s="221"/>
      <c r="G825" s="221"/>
      <c r="H825" s="221"/>
      <c r="I825" s="221"/>
      <c r="J825" s="221"/>
      <c r="K825" s="221"/>
      <c r="L825" s="221"/>
      <c r="M825" s="221"/>
      <c r="N825" s="221"/>
      <c r="O825" s="221"/>
      <c r="P825" s="221"/>
      <c r="Q825" s="221"/>
      <c r="R825" s="221"/>
      <c r="S825" s="221"/>
      <c r="T825" s="221"/>
      <c r="U825" s="221"/>
    </row>
    <row r="826" spans="2:21" x14ac:dyDescent="0.2">
      <c r="B826" s="221"/>
      <c r="C826" s="221"/>
      <c r="D826" s="221"/>
      <c r="E826" s="221"/>
      <c r="F826" s="221"/>
      <c r="G826" s="221"/>
      <c r="H826" s="221"/>
      <c r="I826" s="221"/>
      <c r="J826" s="221"/>
      <c r="K826" s="221"/>
      <c r="L826" s="221"/>
      <c r="M826" s="221"/>
      <c r="N826" s="221"/>
      <c r="O826" s="221"/>
      <c r="P826" s="221"/>
      <c r="Q826" s="221"/>
      <c r="R826" s="221"/>
      <c r="S826" s="221"/>
      <c r="T826" s="221"/>
      <c r="U826" s="221"/>
    </row>
    <row r="827" spans="2:21" x14ac:dyDescent="0.2">
      <c r="B827" s="221"/>
      <c r="C827" s="221"/>
      <c r="D827" s="221"/>
      <c r="E827" s="221"/>
      <c r="F827" s="221"/>
      <c r="G827" s="221"/>
      <c r="H827" s="221"/>
      <c r="I827" s="221"/>
      <c r="J827" s="221"/>
      <c r="K827" s="221"/>
      <c r="L827" s="221"/>
      <c r="M827" s="221"/>
      <c r="N827" s="221"/>
      <c r="O827" s="221"/>
      <c r="P827" s="221"/>
      <c r="Q827" s="221"/>
      <c r="R827" s="221"/>
      <c r="S827" s="221"/>
      <c r="T827" s="221"/>
      <c r="U827" s="221"/>
    </row>
    <row r="828" spans="2:21" x14ac:dyDescent="0.2">
      <c r="B828" s="221"/>
      <c r="C828" s="221"/>
      <c r="D828" s="221"/>
      <c r="E828" s="221"/>
      <c r="F828" s="221"/>
      <c r="G828" s="221"/>
      <c r="H828" s="221"/>
      <c r="I828" s="221"/>
      <c r="J828" s="221"/>
      <c r="K828" s="221"/>
      <c r="L828" s="221"/>
      <c r="M828" s="221"/>
      <c r="N828" s="221"/>
      <c r="O828" s="221"/>
      <c r="P828" s="221"/>
      <c r="Q828" s="221"/>
      <c r="R828" s="221"/>
      <c r="S828" s="221"/>
      <c r="T828" s="221"/>
      <c r="U828" s="221"/>
    </row>
    <row r="829" spans="2:21" x14ac:dyDescent="0.2">
      <c r="B829" s="221"/>
      <c r="C829" s="221"/>
      <c r="D829" s="221"/>
      <c r="E829" s="221"/>
      <c r="F829" s="221"/>
      <c r="G829" s="221"/>
      <c r="H829" s="221"/>
      <c r="I829" s="221"/>
      <c r="J829" s="221"/>
      <c r="K829" s="221"/>
      <c r="L829" s="221"/>
      <c r="M829" s="221"/>
      <c r="N829" s="221"/>
      <c r="O829" s="221"/>
      <c r="P829" s="221"/>
      <c r="Q829" s="221"/>
      <c r="R829" s="221"/>
      <c r="S829" s="221"/>
      <c r="T829" s="221"/>
      <c r="U829" s="221"/>
    </row>
    <row r="830" spans="2:21" x14ac:dyDescent="0.2">
      <c r="B830" s="221"/>
      <c r="C830" s="221"/>
      <c r="D830" s="221"/>
      <c r="E830" s="221"/>
      <c r="F830" s="221"/>
      <c r="G830" s="221"/>
      <c r="H830" s="221"/>
      <c r="I830" s="221"/>
      <c r="J830" s="221"/>
      <c r="K830" s="221"/>
      <c r="L830" s="221"/>
      <c r="M830" s="221"/>
      <c r="N830" s="221"/>
      <c r="O830" s="221"/>
      <c r="P830" s="221"/>
      <c r="Q830" s="221"/>
      <c r="R830" s="221"/>
      <c r="S830" s="221"/>
      <c r="T830" s="221"/>
      <c r="U830" s="221"/>
    </row>
    <row r="831" spans="2:21" x14ac:dyDescent="0.2">
      <c r="B831" s="221"/>
      <c r="C831" s="221"/>
      <c r="D831" s="221"/>
      <c r="E831" s="221"/>
      <c r="F831" s="221"/>
      <c r="G831" s="221"/>
      <c r="H831" s="221"/>
      <c r="I831" s="221"/>
      <c r="J831" s="221"/>
      <c r="K831" s="221"/>
      <c r="L831" s="221"/>
      <c r="M831" s="221"/>
      <c r="N831" s="221"/>
      <c r="O831" s="221"/>
      <c r="P831" s="221"/>
      <c r="Q831" s="221"/>
      <c r="R831" s="221"/>
      <c r="S831" s="221"/>
      <c r="T831" s="221"/>
      <c r="U831" s="221"/>
    </row>
    <row r="832" spans="2:21" x14ac:dyDescent="0.2">
      <c r="B832" s="221"/>
      <c r="C832" s="221"/>
      <c r="D832" s="221"/>
      <c r="E832" s="221"/>
      <c r="F832" s="221"/>
      <c r="G832" s="221"/>
      <c r="H832" s="221"/>
      <c r="I832" s="221"/>
      <c r="J832" s="221"/>
      <c r="K832" s="221"/>
      <c r="L832" s="221"/>
      <c r="M832" s="221"/>
      <c r="N832" s="221"/>
      <c r="O832" s="221"/>
      <c r="P832" s="221"/>
      <c r="Q832" s="221"/>
      <c r="R832" s="221"/>
      <c r="S832" s="221"/>
      <c r="T832" s="221"/>
      <c r="U832" s="221"/>
    </row>
    <row r="833" spans="2:21" x14ac:dyDescent="0.2">
      <c r="B833" s="221"/>
      <c r="C833" s="221"/>
      <c r="D833" s="221"/>
      <c r="E833" s="221"/>
      <c r="F833" s="221"/>
      <c r="G833" s="221"/>
      <c r="H833" s="221"/>
      <c r="I833" s="221"/>
      <c r="J833" s="221"/>
      <c r="K833" s="221"/>
      <c r="L833" s="221"/>
      <c r="M833" s="221"/>
      <c r="N833" s="221"/>
      <c r="O833" s="221"/>
      <c r="P833" s="221"/>
      <c r="Q833" s="221"/>
      <c r="R833" s="221"/>
      <c r="S833" s="221"/>
      <c r="T833" s="221"/>
      <c r="U833" s="221"/>
    </row>
    <row r="834" spans="2:21" x14ac:dyDescent="0.2">
      <c r="B834" s="221"/>
      <c r="C834" s="221"/>
      <c r="D834" s="221"/>
      <c r="E834" s="221"/>
      <c r="F834" s="221"/>
      <c r="G834" s="221"/>
      <c r="H834" s="221"/>
      <c r="I834" s="221"/>
      <c r="J834" s="221"/>
      <c r="K834" s="221"/>
      <c r="L834" s="221"/>
      <c r="M834" s="221"/>
      <c r="N834" s="221"/>
      <c r="O834" s="221"/>
      <c r="P834" s="221"/>
      <c r="Q834" s="221"/>
      <c r="R834" s="221"/>
      <c r="S834" s="221"/>
      <c r="T834" s="221"/>
      <c r="U834" s="221"/>
    </row>
    <row r="835" spans="2:21" x14ac:dyDescent="0.2">
      <c r="B835" s="221"/>
      <c r="C835" s="221"/>
      <c r="D835" s="221"/>
      <c r="E835" s="221"/>
      <c r="F835" s="221"/>
      <c r="G835" s="221"/>
      <c r="H835" s="221"/>
      <c r="I835" s="221"/>
      <c r="J835" s="221"/>
      <c r="K835" s="221"/>
      <c r="L835" s="221"/>
      <c r="M835" s="221"/>
      <c r="N835" s="221"/>
      <c r="O835" s="221"/>
      <c r="P835" s="221"/>
      <c r="Q835" s="221"/>
      <c r="R835" s="221"/>
      <c r="S835" s="221"/>
      <c r="T835" s="221"/>
      <c r="U835" s="221"/>
    </row>
    <row r="836" spans="2:21" x14ac:dyDescent="0.2">
      <c r="B836" s="221"/>
      <c r="C836" s="221"/>
      <c r="D836" s="221"/>
      <c r="E836" s="221"/>
      <c r="F836" s="221"/>
      <c r="G836" s="221"/>
      <c r="H836" s="221"/>
      <c r="I836" s="221"/>
      <c r="J836" s="221"/>
      <c r="K836" s="221"/>
      <c r="L836" s="221"/>
      <c r="M836" s="221"/>
      <c r="N836" s="221"/>
      <c r="O836" s="221"/>
      <c r="P836" s="221"/>
      <c r="Q836" s="221"/>
      <c r="R836" s="221"/>
      <c r="S836" s="221"/>
      <c r="T836" s="221"/>
      <c r="U836" s="221"/>
    </row>
    <row r="837" spans="2:21" x14ac:dyDescent="0.2">
      <c r="B837" s="221"/>
      <c r="C837" s="221"/>
      <c r="D837" s="221"/>
      <c r="E837" s="221"/>
      <c r="F837" s="221"/>
      <c r="G837" s="221"/>
      <c r="H837" s="221"/>
      <c r="I837" s="221"/>
      <c r="J837" s="221"/>
      <c r="K837" s="221"/>
      <c r="L837" s="221"/>
      <c r="M837" s="221"/>
      <c r="N837" s="221"/>
      <c r="O837" s="221"/>
      <c r="P837" s="221"/>
      <c r="Q837" s="221"/>
      <c r="R837" s="221"/>
      <c r="S837" s="221"/>
      <c r="T837" s="221"/>
      <c r="U837" s="221"/>
    </row>
    <row r="838" spans="2:21" x14ac:dyDescent="0.2">
      <c r="B838" s="221"/>
      <c r="C838" s="221"/>
      <c r="D838" s="221"/>
      <c r="E838" s="221"/>
      <c r="F838" s="221"/>
      <c r="G838" s="221"/>
      <c r="H838" s="221"/>
      <c r="I838" s="221"/>
      <c r="J838" s="221"/>
      <c r="K838" s="221"/>
      <c r="L838" s="221"/>
      <c r="M838" s="221"/>
      <c r="N838" s="221"/>
      <c r="O838" s="221"/>
      <c r="P838" s="221"/>
      <c r="Q838" s="221"/>
      <c r="R838" s="221"/>
      <c r="S838" s="221"/>
      <c r="T838" s="221"/>
      <c r="U838" s="221"/>
    </row>
    <row r="839" spans="2:21" x14ac:dyDescent="0.2">
      <c r="B839" s="221"/>
      <c r="C839" s="221"/>
      <c r="D839" s="221"/>
      <c r="E839" s="221"/>
      <c r="F839" s="221"/>
      <c r="G839" s="221"/>
      <c r="H839" s="221"/>
      <c r="I839" s="221"/>
      <c r="J839" s="221"/>
      <c r="K839" s="221"/>
      <c r="L839" s="221"/>
      <c r="M839" s="221"/>
      <c r="N839" s="221"/>
      <c r="O839" s="221"/>
      <c r="P839" s="221"/>
      <c r="Q839" s="221"/>
      <c r="R839" s="221"/>
      <c r="S839" s="221"/>
      <c r="T839" s="221"/>
      <c r="U839" s="221"/>
    </row>
    <row r="840" spans="2:21" x14ac:dyDescent="0.2">
      <c r="B840" s="221"/>
      <c r="C840" s="221"/>
      <c r="D840" s="221"/>
      <c r="E840" s="221"/>
      <c r="F840" s="221"/>
      <c r="G840" s="221"/>
      <c r="H840" s="221"/>
      <c r="I840" s="221"/>
      <c r="J840" s="221"/>
      <c r="K840" s="221"/>
      <c r="L840" s="221"/>
      <c r="M840" s="221"/>
      <c r="N840" s="221"/>
      <c r="O840" s="221"/>
      <c r="P840" s="221"/>
      <c r="Q840" s="221"/>
      <c r="R840" s="221"/>
      <c r="S840" s="221"/>
      <c r="T840" s="221"/>
      <c r="U840" s="221"/>
    </row>
    <row r="841" spans="2:21" x14ac:dyDescent="0.2">
      <c r="B841" s="221"/>
      <c r="C841" s="221"/>
      <c r="D841" s="221"/>
      <c r="E841" s="221"/>
      <c r="F841" s="221"/>
      <c r="G841" s="221"/>
      <c r="H841" s="221"/>
      <c r="I841" s="221"/>
      <c r="J841" s="221"/>
      <c r="K841" s="221"/>
      <c r="L841" s="221"/>
      <c r="M841" s="221"/>
      <c r="N841" s="221"/>
      <c r="O841" s="221"/>
      <c r="P841" s="221"/>
      <c r="Q841" s="221"/>
      <c r="R841" s="221"/>
      <c r="S841" s="221"/>
      <c r="T841" s="221"/>
      <c r="U841" s="221"/>
    </row>
    <row r="842" spans="2:21" x14ac:dyDescent="0.2">
      <c r="B842" s="221"/>
      <c r="C842" s="221"/>
      <c r="D842" s="221"/>
      <c r="E842" s="221"/>
      <c r="F842" s="221"/>
      <c r="G842" s="221"/>
      <c r="H842" s="221"/>
      <c r="I842" s="221"/>
      <c r="J842" s="221"/>
      <c r="K842" s="221"/>
      <c r="L842" s="221"/>
      <c r="M842" s="221"/>
      <c r="N842" s="221"/>
      <c r="O842" s="221"/>
      <c r="P842" s="221"/>
      <c r="Q842" s="221"/>
      <c r="R842" s="221"/>
      <c r="S842" s="221"/>
      <c r="T842" s="221"/>
      <c r="U842" s="221"/>
    </row>
    <row r="843" spans="2:21" x14ac:dyDescent="0.2">
      <c r="B843" s="221"/>
      <c r="C843" s="221"/>
      <c r="D843" s="221"/>
      <c r="E843" s="221"/>
      <c r="F843" s="221"/>
      <c r="G843" s="221"/>
      <c r="H843" s="221"/>
      <c r="I843" s="221"/>
      <c r="J843" s="221"/>
      <c r="K843" s="221"/>
      <c r="L843" s="221"/>
      <c r="M843" s="221"/>
      <c r="N843" s="221"/>
      <c r="O843" s="221"/>
      <c r="P843" s="221"/>
      <c r="Q843" s="221"/>
      <c r="R843" s="221"/>
      <c r="S843" s="221"/>
      <c r="T843" s="221"/>
      <c r="U843" s="221"/>
    </row>
    <row r="844" spans="2:21" x14ac:dyDescent="0.2">
      <c r="B844" s="221"/>
      <c r="C844" s="221"/>
      <c r="D844" s="221"/>
      <c r="E844" s="221"/>
      <c r="F844" s="221"/>
      <c r="G844" s="221"/>
      <c r="H844" s="221"/>
      <c r="I844" s="221"/>
      <c r="J844" s="221"/>
      <c r="K844" s="221"/>
      <c r="L844" s="221"/>
      <c r="M844" s="221"/>
      <c r="N844" s="221"/>
      <c r="O844" s="221"/>
      <c r="P844" s="221"/>
      <c r="Q844" s="221"/>
      <c r="R844" s="221"/>
      <c r="S844" s="221"/>
      <c r="T844" s="221"/>
      <c r="U844" s="221"/>
    </row>
    <row r="845" spans="2:21" x14ac:dyDescent="0.2">
      <c r="B845" s="221"/>
      <c r="C845" s="221"/>
      <c r="D845" s="221"/>
      <c r="E845" s="221"/>
      <c r="F845" s="221"/>
      <c r="G845" s="221"/>
      <c r="H845" s="221"/>
      <c r="I845" s="221"/>
      <c r="J845" s="221"/>
      <c r="K845" s="221"/>
      <c r="L845" s="221"/>
      <c r="M845" s="221"/>
      <c r="N845" s="221"/>
      <c r="O845" s="221"/>
      <c r="P845" s="221"/>
      <c r="Q845" s="221"/>
      <c r="R845" s="221"/>
      <c r="S845" s="221"/>
      <c r="T845" s="221"/>
      <c r="U845" s="221"/>
    </row>
    <row r="846" spans="2:21" x14ac:dyDescent="0.2">
      <c r="B846" s="221"/>
      <c r="C846" s="221"/>
      <c r="D846" s="221"/>
      <c r="E846" s="221"/>
      <c r="F846" s="221"/>
      <c r="G846" s="221"/>
      <c r="H846" s="221"/>
      <c r="I846" s="221"/>
      <c r="J846" s="221"/>
      <c r="K846" s="221"/>
      <c r="L846" s="221"/>
      <c r="M846" s="221"/>
      <c r="N846" s="221"/>
      <c r="O846" s="221"/>
      <c r="P846" s="221"/>
      <c r="Q846" s="221"/>
      <c r="R846" s="221"/>
      <c r="S846" s="221"/>
      <c r="T846" s="221"/>
      <c r="U846" s="221"/>
    </row>
    <row r="847" spans="2:21" x14ac:dyDescent="0.2">
      <c r="B847" s="221"/>
      <c r="C847" s="221"/>
      <c r="D847" s="221"/>
      <c r="E847" s="221"/>
      <c r="F847" s="221"/>
      <c r="G847" s="221"/>
      <c r="H847" s="221"/>
      <c r="I847" s="221"/>
      <c r="J847" s="221"/>
      <c r="K847" s="221"/>
      <c r="L847" s="221"/>
      <c r="M847" s="221"/>
      <c r="N847" s="221"/>
      <c r="O847" s="221"/>
      <c r="P847" s="221"/>
      <c r="Q847" s="221"/>
      <c r="R847" s="221"/>
      <c r="S847" s="221"/>
      <c r="T847" s="221"/>
      <c r="U847" s="221"/>
    </row>
    <row r="848" spans="2:21" x14ac:dyDescent="0.2">
      <c r="B848" s="221"/>
      <c r="C848" s="221"/>
      <c r="D848" s="221"/>
      <c r="E848" s="221"/>
      <c r="F848" s="221"/>
      <c r="G848" s="221"/>
      <c r="H848" s="221"/>
      <c r="I848" s="221"/>
      <c r="J848" s="221"/>
      <c r="K848" s="221"/>
      <c r="L848" s="221"/>
      <c r="M848" s="221"/>
      <c r="N848" s="221"/>
      <c r="O848" s="221"/>
      <c r="P848" s="221"/>
      <c r="Q848" s="221"/>
      <c r="R848" s="221"/>
      <c r="S848" s="221"/>
      <c r="T848" s="221"/>
      <c r="U848" s="221"/>
    </row>
    <row r="849" spans="2:21" x14ac:dyDescent="0.2">
      <c r="B849" s="221"/>
      <c r="C849" s="221"/>
      <c r="D849" s="221"/>
      <c r="E849" s="221"/>
      <c r="F849" s="221"/>
      <c r="G849" s="221"/>
      <c r="H849" s="221"/>
      <c r="I849" s="221"/>
      <c r="J849" s="221"/>
      <c r="K849" s="221"/>
      <c r="L849" s="221"/>
      <c r="M849" s="221"/>
      <c r="N849" s="221"/>
      <c r="O849" s="221"/>
      <c r="P849" s="221"/>
      <c r="Q849" s="221"/>
      <c r="R849" s="221"/>
      <c r="S849" s="221"/>
      <c r="T849" s="221"/>
      <c r="U849" s="221"/>
    </row>
    <row r="850" spans="2:21" x14ac:dyDescent="0.2">
      <c r="B850" s="221"/>
      <c r="C850" s="221"/>
      <c r="D850" s="221"/>
      <c r="E850" s="221"/>
      <c r="F850" s="221"/>
      <c r="G850" s="221"/>
      <c r="H850" s="221"/>
      <c r="I850" s="221"/>
      <c r="J850" s="221"/>
      <c r="K850" s="221"/>
      <c r="L850" s="221"/>
      <c r="M850" s="221"/>
      <c r="N850" s="221"/>
      <c r="O850" s="221"/>
      <c r="P850" s="221"/>
      <c r="Q850" s="221"/>
      <c r="R850" s="221"/>
      <c r="S850" s="221"/>
      <c r="T850" s="221"/>
      <c r="U850" s="221"/>
    </row>
    <row r="851" spans="2:21" x14ac:dyDescent="0.2">
      <c r="B851" s="221"/>
      <c r="C851" s="221"/>
      <c r="D851" s="221"/>
      <c r="E851" s="221"/>
      <c r="F851" s="221"/>
      <c r="G851" s="221"/>
      <c r="H851" s="221"/>
      <c r="I851" s="221"/>
      <c r="J851" s="221"/>
      <c r="K851" s="221"/>
      <c r="L851" s="221"/>
      <c r="M851" s="221"/>
      <c r="N851" s="221"/>
      <c r="O851" s="221"/>
      <c r="P851" s="221"/>
      <c r="Q851" s="221"/>
      <c r="R851" s="221"/>
      <c r="S851" s="221"/>
      <c r="T851" s="221"/>
      <c r="U851" s="221"/>
    </row>
    <row r="852" spans="2:21" x14ac:dyDescent="0.2">
      <c r="B852" s="221"/>
      <c r="C852" s="221"/>
      <c r="D852" s="221"/>
      <c r="E852" s="221"/>
      <c r="F852" s="221"/>
      <c r="G852" s="221"/>
      <c r="H852" s="221"/>
      <c r="I852" s="221"/>
      <c r="J852" s="221"/>
      <c r="K852" s="221"/>
      <c r="L852" s="221"/>
      <c r="M852" s="221"/>
      <c r="N852" s="221"/>
      <c r="O852" s="221"/>
      <c r="P852" s="221"/>
      <c r="Q852" s="221"/>
      <c r="R852" s="221"/>
      <c r="S852" s="221"/>
      <c r="T852" s="221"/>
      <c r="U852" s="221"/>
    </row>
    <row r="853" spans="2:21" x14ac:dyDescent="0.2">
      <c r="B853" s="221"/>
      <c r="C853" s="221"/>
      <c r="D853" s="221"/>
      <c r="E853" s="221"/>
      <c r="F853" s="221"/>
      <c r="G853" s="221"/>
      <c r="H853" s="221"/>
      <c r="I853" s="221"/>
      <c r="J853" s="221"/>
      <c r="K853" s="221"/>
      <c r="L853" s="221"/>
      <c r="M853" s="221"/>
      <c r="N853" s="221"/>
      <c r="O853" s="221"/>
      <c r="P853" s="221"/>
      <c r="Q853" s="221"/>
      <c r="R853" s="221"/>
      <c r="S853" s="221"/>
      <c r="T853" s="221"/>
      <c r="U853" s="221"/>
    </row>
    <row r="854" spans="2:21" x14ac:dyDescent="0.2">
      <c r="B854" s="221"/>
      <c r="C854" s="221"/>
      <c r="D854" s="221"/>
      <c r="E854" s="221"/>
      <c r="F854" s="221"/>
      <c r="G854" s="221"/>
      <c r="H854" s="221"/>
      <c r="I854" s="221"/>
      <c r="J854" s="221"/>
      <c r="K854" s="221"/>
      <c r="L854" s="221"/>
      <c r="M854" s="221"/>
      <c r="N854" s="221"/>
      <c r="O854" s="221"/>
      <c r="P854" s="221"/>
      <c r="Q854" s="221"/>
      <c r="R854" s="221"/>
      <c r="S854" s="221"/>
      <c r="T854" s="221"/>
      <c r="U854" s="221"/>
    </row>
    <row r="855" spans="2:21" x14ac:dyDescent="0.2">
      <c r="B855" s="221"/>
      <c r="C855" s="221"/>
      <c r="D855" s="221"/>
      <c r="E855" s="221"/>
      <c r="F855" s="221"/>
      <c r="G855" s="221"/>
      <c r="H855" s="221"/>
      <c r="I855" s="221"/>
      <c r="J855" s="221"/>
      <c r="K855" s="221"/>
      <c r="L855" s="221"/>
      <c r="M855" s="221"/>
      <c r="N855" s="221"/>
      <c r="O855" s="221"/>
      <c r="P855" s="221"/>
      <c r="Q855" s="221"/>
      <c r="R855" s="221"/>
      <c r="S855" s="221"/>
      <c r="T855" s="221"/>
      <c r="U855" s="221"/>
    </row>
    <row r="856" spans="2:21" x14ac:dyDescent="0.2">
      <c r="B856" s="221"/>
      <c r="C856" s="221"/>
      <c r="D856" s="221"/>
      <c r="E856" s="221"/>
      <c r="F856" s="221"/>
      <c r="G856" s="221"/>
      <c r="H856" s="221"/>
      <c r="I856" s="221"/>
      <c r="J856" s="221"/>
      <c r="K856" s="221"/>
      <c r="L856" s="221"/>
      <c r="M856" s="221"/>
      <c r="N856" s="221"/>
      <c r="O856" s="221"/>
      <c r="P856" s="221"/>
      <c r="Q856" s="221"/>
      <c r="R856" s="221"/>
      <c r="S856" s="221"/>
      <c r="T856" s="221"/>
      <c r="U856" s="221"/>
    </row>
    <row r="857" spans="2:21" x14ac:dyDescent="0.2">
      <c r="B857" s="221"/>
      <c r="C857" s="221"/>
      <c r="D857" s="221"/>
      <c r="E857" s="221"/>
      <c r="F857" s="221"/>
      <c r="G857" s="221"/>
      <c r="H857" s="221"/>
      <c r="I857" s="221"/>
      <c r="J857" s="221"/>
      <c r="K857" s="221"/>
      <c r="L857" s="221"/>
      <c r="M857" s="221"/>
      <c r="N857" s="221"/>
      <c r="O857" s="221"/>
      <c r="P857" s="221"/>
      <c r="Q857" s="221"/>
      <c r="R857" s="221"/>
      <c r="S857" s="221"/>
      <c r="T857" s="221"/>
      <c r="U857" s="221"/>
    </row>
    <row r="858" spans="2:21" x14ac:dyDescent="0.2">
      <c r="B858" s="221"/>
      <c r="C858" s="221"/>
      <c r="D858" s="221"/>
      <c r="E858" s="221"/>
      <c r="F858" s="221"/>
      <c r="G858" s="221"/>
      <c r="H858" s="221"/>
      <c r="I858" s="221"/>
      <c r="J858" s="221"/>
      <c r="K858" s="221"/>
      <c r="L858" s="221"/>
      <c r="M858" s="221"/>
      <c r="N858" s="221"/>
      <c r="O858" s="221"/>
      <c r="P858" s="221"/>
      <c r="Q858" s="221"/>
      <c r="R858" s="221"/>
      <c r="S858" s="221"/>
      <c r="T858" s="221"/>
      <c r="U858" s="221"/>
    </row>
    <row r="859" spans="2:21" x14ac:dyDescent="0.2">
      <c r="B859" s="221"/>
      <c r="C859" s="221"/>
      <c r="D859" s="221"/>
      <c r="E859" s="221"/>
      <c r="F859" s="221"/>
      <c r="G859" s="221"/>
      <c r="H859" s="221"/>
      <c r="I859" s="221"/>
      <c r="J859" s="221"/>
      <c r="K859" s="221"/>
      <c r="L859" s="221"/>
      <c r="M859" s="221"/>
      <c r="N859" s="221"/>
      <c r="O859" s="221"/>
      <c r="P859" s="221"/>
      <c r="Q859" s="221"/>
      <c r="R859" s="221"/>
      <c r="S859" s="221"/>
      <c r="T859" s="221"/>
      <c r="U859" s="221"/>
    </row>
    <row r="860" spans="2:21" x14ac:dyDescent="0.2">
      <c r="B860" s="221"/>
      <c r="C860" s="221"/>
      <c r="D860" s="221"/>
      <c r="E860" s="221"/>
      <c r="F860" s="221"/>
      <c r="G860" s="221"/>
      <c r="H860" s="221"/>
      <c r="I860" s="221"/>
      <c r="J860" s="221"/>
      <c r="K860" s="221"/>
      <c r="L860" s="221"/>
      <c r="M860" s="221"/>
      <c r="N860" s="221"/>
      <c r="O860" s="221"/>
      <c r="P860" s="221"/>
      <c r="Q860" s="221"/>
      <c r="R860" s="221"/>
      <c r="S860" s="221"/>
      <c r="T860" s="221"/>
      <c r="U860" s="221"/>
    </row>
    <row r="861" spans="2:21" x14ac:dyDescent="0.2">
      <c r="B861" s="221"/>
      <c r="C861" s="221"/>
      <c r="D861" s="221"/>
      <c r="E861" s="221"/>
      <c r="F861" s="221"/>
      <c r="G861" s="221"/>
      <c r="H861" s="221"/>
      <c r="I861" s="221"/>
      <c r="J861" s="221"/>
      <c r="K861" s="221"/>
      <c r="L861" s="221"/>
      <c r="M861" s="221"/>
      <c r="N861" s="221"/>
      <c r="O861" s="221"/>
      <c r="P861" s="221"/>
      <c r="Q861" s="221"/>
      <c r="R861" s="221"/>
      <c r="S861" s="221"/>
      <c r="T861" s="221"/>
      <c r="U861" s="221"/>
    </row>
    <row r="862" spans="2:21" x14ac:dyDescent="0.2">
      <c r="B862" s="221"/>
      <c r="C862" s="221"/>
      <c r="D862" s="221"/>
      <c r="E862" s="221"/>
      <c r="F862" s="221"/>
      <c r="G862" s="221"/>
      <c r="H862" s="221"/>
      <c r="I862" s="221"/>
      <c r="J862" s="221"/>
      <c r="K862" s="221"/>
      <c r="L862" s="221"/>
      <c r="M862" s="221"/>
      <c r="N862" s="221"/>
      <c r="O862" s="221"/>
      <c r="P862" s="221"/>
      <c r="Q862" s="221"/>
      <c r="R862" s="221"/>
      <c r="S862" s="221"/>
      <c r="T862" s="221"/>
      <c r="U862" s="221"/>
    </row>
    <row r="863" spans="2:21" x14ac:dyDescent="0.2">
      <c r="B863" s="221"/>
      <c r="C863" s="221"/>
      <c r="D863" s="221"/>
      <c r="E863" s="221"/>
      <c r="F863" s="221"/>
      <c r="G863" s="221"/>
      <c r="H863" s="221"/>
      <c r="I863" s="221"/>
      <c r="J863" s="221"/>
      <c r="K863" s="221"/>
      <c r="L863" s="221"/>
      <c r="M863" s="221"/>
      <c r="N863" s="221"/>
      <c r="O863" s="221"/>
      <c r="P863" s="221"/>
      <c r="Q863" s="221"/>
      <c r="R863" s="221"/>
      <c r="S863" s="221"/>
      <c r="T863" s="221"/>
      <c r="U863" s="221"/>
    </row>
    <row r="864" spans="2:21" x14ac:dyDescent="0.2">
      <c r="B864" s="221"/>
      <c r="C864" s="221"/>
      <c r="D864" s="221"/>
      <c r="E864" s="221"/>
      <c r="F864" s="221"/>
      <c r="G864" s="221"/>
      <c r="H864" s="221"/>
      <c r="I864" s="221"/>
      <c r="J864" s="221"/>
      <c r="K864" s="221"/>
      <c r="L864" s="221"/>
      <c r="M864" s="221"/>
      <c r="N864" s="221"/>
      <c r="O864" s="221"/>
      <c r="P864" s="221"/>
      <c r="Q864" s="221"/>
      <c r="R864" s="221"/>
      <c r="S864" s="221"/>
      <c r="T864" s="221"/>
      <c r="U864" s="221"/>
    </row>
    <row r="865" spans="2:21" x14ac:dyDescent="0.2">
      <c r="B865" s="221"/>
      <c r="C865" s="221"/>
      <c r="D865" s="221"/>
      <c r="E865" s="221"/>
      <c r="F865" s="221"/>
      <c r="G865" s="221"/>
      <c r="H865" s="221"/>
      <c r="I865" s="221"/>
      <c r="J865" s="221"/>
      <c r="K865" s="221"/>
      <c r="L865" s="221"/>
      <c r="M865" s="221"/>
      <c r="N865" s="221"/>
      <c r="O865" s="221"/>
      <c r="P865" s="221"/>
      <c r="Q865" s="221"/>
      <c r="R865" s="221"/>
      <c r="S865" s="221"/>
      <c r="T865" s="221"/>
      <c r="U865" s="221"/>
    </row>
    <row r="866" spans="2:21" x14ac:dyDescent="0.2">
      <c r="B866" s="221"/>
      <c r="C866" s="221"/>
      <c r="D866" s="221"/>
      <c r="E866" s="221"/>
      <c r="F866" s="221"/>
      <c r="G866" s="221"/>
      <c r="H866" s="221"/>
      <c r="I866" s="221"/>
      <c r="J866" s="221"/>
      <c r="K866" s="221"/>
      <c r="L866" s="221"/>
      <c r="M866" s="221"/>
      <c r="N866" s="221"/>
      <c r="O866" s="221"/>
      <c r="P866" s="221"/>
      <c r="Q866" s="221"/>
      <c r="R866" s="221"/>
      <c r="S866" s="221"/>
      <c r="T866" s="221"/>
      <c r="U866" s="221"/>
    </row>
    <row r="867" spans="2:21" x14ac:dyDescent="0.2">
      <c r="B867" s="221"/>
      <c r="C867" s="221"/>
      <c r="D867" s="221"/>
      <c r="E867" s="221"/>
      <c r="F867" s="221"/>
      <c r="G867" s="221"/>
      <c r="H867" s="221"/>
      <c r="I867" s="221"/>
      <c r="J867" s="221"/>
      <c r="K867" s="221"/>
      <c r="L867" s="221"/>
      <c r="M867" s="221"/>
      <c r="N867" s="221"/>
      <c r="O867" s="221"/>
      <c r="P867" s="221"/>
      <c r="Q867" s="221"/>
      <c r="R867" s="221"/>
      <c r="S867" s="221"/>
      <c r="T867" s="221"/>
      <c r="U867" s="221"/>
    </row>
    <row r="868" spans="2:21" x14ac:dyDescent="0.2">
      <c r="B868" s="221"/>
      <c r="C868" s="221"/>
      <c r="D868" s="221"/>
      <c r="E868" s="221"/>
      <c r="F868" s="221"/>
      <c r="G868" s="221"/>
      <c r="H868" s="221"/>
      <c r="I868" s="221"/>
      <c r="J868" s="221"/>
      <c r="K868" s="221"/>
      <c r="L868" s="221"/>
      <c r="M868" s="221"/>
      <c r="N868" s="221"/>
      <c r="O868" s="221"/>
      <c r="P868" s="221"/>
      <c r="Q868" s="221"/>
      <c r="R868" s="221"/>
      <c r="S868" s="221"/>
      <c r="T868" s="221"/>
      <c r="U868" s="221"/>
    </row>
    <row r="869" spans="2:21" x14ac:dyDescent="0.2">
      <c r="B869" s="221"/>
      <c r="C869" s="221"/>
      <c r="D869" s="221"/>
      <c r="E869" s="221"/>
      <c r="F869" s="221"/>
      <c r="G869" s="221"/>
      <c r="H869" s="221"/>
      <c r="I869" s="221"/>
      <c r="J869" s="221"/>
      <c r="K869" s="221"/>
      <c r="L869" s="221"/>
      <c r="M869" s="221"/>
      <c r="N869" s="221"/>
      <c r="O869" s="221"/>
      <c r="P869" s="221"/>
      <c r="Q869" s="221"/>
      <c r="R869" s="221"/>
      <c r="S869" s="221"/>
      <c r="T869" s="221"/>
      <c r="U869" s="221"/>
    </row>
    <row r="870" spans="2:21" x14ac:dyDescent="0.2">
      <c r="B870" s="221"/>
      <c r="C870" s="221"/>
      <c r="D870" s="221"/>
      <c r="E870" s="221"/>
      <c r="F870" s="221"/>
      <c r="G870" s="221"/>
      <c r="H870" s="221"/>
      <c r="I870" s="221"/>
      <c r="J870" s="221"/>
      <c r="K870" s="221"/>
      <c r="L870" s="221"/>
      <c r="M870" s="221"/>
      <c r="N870" s="221"/>
      <c r="O870" s="221"/>
      <c r="P870" s="221"/>
      <c r="Q870" s="221"/>
      <c r="R870" s="221"/>
      <c r="S870" s="221"/>
      <c r="T870" s="221"/>
      <c r="U870" s="221"/>
    </row>
    <row r="871" spans="2:21" x14ac:dyDescent="0.2">
      <c r="B871" s="221"/>
      <c r="C871" s="221"/>
      <c r="D871" s="221"/>
      <c r="E871" s="221"/>
      <c r="F871" s="221"/>
      <c r="G871" s="221"/>
      <c r="H871" s="221"/>
      <c r="I871" s="221"/>
      <c r="J871" s="221"/>
      <c r="K871" s="221"/>
      <c r="L871" s="221"/>
      <c r="M871" s="221"/>
      <c r="N871" s="221"/>
      <c r="O871" s="221"/>
      <c r="P871" s="221"/>
      <c r="Q871" s="221"/>
      <c r="R871" s="221"/>
      <c r="S871" s="221"/>
      <c r="T871" s="221"/>
      <c r="U871" s="221"/>
    </row>
    <row r="872" spans="2:21" x14ac:dyDescent="0.2">
      <c r="B872" s="221"/>
      <c r="C872" s="221"/>
      <c r="D872" s="221"/>
      <c r="E872" s="221"/>
      <c r="F872" s="221"/>
      <c r="G872" s="221"/>
      <c r="H872" s="221"/>
      <c r="I872" s="221"/>
      <c r="J872" s="221"/>
      <c r="K872" s="221"/>
      <c r="L872" s="221"/>
      <c r="M872" s="221"/>
      <c r="N872" s="221"/>
      <c r="O872" s="221"/>
      <c r="P872" s="221"/>
      <c r="Q872" s="221"/>
      <c r="R872" s="221"/>
      <c r="S872" s="221"/>
      <c r="T872" s="221"/>
      <c r="U872" s="221"/>
    </row>
    <row r="873" spans="2:21" x14ac:dyDescent="0.2">
      <c r="B873" s="221"/>
      <c r="C873" s="221"/>
      <c r="D873" s="221"/>
      <c r="E873" s="221"/>
      <c r="F873" s="221"/>
      <c r="G873" s="221"/>
      <c r="H873" s="221"/>
      <c r="I873" s="221"/>
      <c r="J873" s="221"/>
      <c r="K873" s="221"/>
      <c r="L873" s="221"/>
      <c r="M873" s="221"/>
      <c r="N873" s="221"/>
      <c r="O873" s="221"/>
      <c r="P873" s="221"/>
      <c r="Q873" s="221"/>
      <c r="R873" s="221"/>
      <c r="S873" s="221"/>
      <c r="T873" s="221"/>
      <c r="U873" s="221"/>
    </row>
    <row r="874" spans="2:21" x14ac:dyDescent="0.2">
      <c r="B874" s="221"/>
      <c r="C874" s="221"/>
      <c r="D874" s="221"/>
      <c r="E874" s="221"/>
      <c r="F874" s="221"/>
      <c r="G874" s="221"/>
      <c r="H874" s="221"/>
      <c r="I874" s="221"/>
      <c r="J874" s="221"/>
      <c r="K874" s="221"/>
      <c r="L874" s="221"/>
      <c r="M874" s="221"/>
      <c r="N874" s="221"/>
      <c r="O874" s="221"/>
      <c r="P874" s="221"/>
      <c r="Q874" s="221"/>
      <c r="R874" s="221"/>
      <c r="S874" s="221"/>
      <c r="T874" s="221"/>
      <c r="U874" s="221"/>
    </row>
    <row r="875" spans="2:21" x14ac:dyDescent="0.2">
      <c r="B875" s="221"/>
      <c r="C875" s="221"/>
      <c r="D875" s="221"/>
      <c r="E875" s="221"/>
      <c r="F875" s="221"/>
      <c r="G875" s="221"/>
      <c r="H875" s="221"/>
      <c r="I875" s="221"/>
      <c r="J875" s="221"/>
      <c r="K875" s="221"/>
      <c r="L875" s="221"/>
      <c r="M875" s="221"/>
      <c r="N875" s="221"/>
      <c r="O875" s="221"/>
      <c r="P875" s="221"/>
      <c r="Q875" s="221"/>
      <c r="R875" s="221"/>
      <c r="S875" s="221"/>
      <c r="T875" s="221"/>
      <c r="U875" s="221"/>
    </row>
    <row r="876" spans="2:21" x14ac:dyDescent="0.2">
      <c r="B876" s="221"/>
      <c r="C876" s="221"/>
      <c r="D876" s="221"/>
      <c r="E876" s="221"/>
      <c r="F876" s="221"/>
      <c r="G876" s="221"/>
      <c r="H876" s="221"/>
      <c r="I876" s="221"/>
      <c r="J876" s="221"/>
      <c r="K876" s="221"/>
      <c r="L876" s="221"/>
      <c r="M876" s="221"/>
      <c r="N876" s="221"/>
      <c r="O876" s="221"/>
      <c r="P876" s="221"/>
      <c r="Q876" s="221"/>
      <c r="R876" s="221"/>
      <c r="S876" s="221"/>
      <c r="T876" s="221"/>
      <c r="U876" s="221"/>
    </row>
    <row r="877" spans="2:21" x14ac:dyDescent="0.2">
      <c r="B877" s="221"/>
      <c r="C877" s="221"/>
      <c r="D877" s="221"/>
      <c r="E877" s="221"/>
      <c r="F877" s="221"/>
      <c r="G877" s="221"/>
      <c r="H877" s="221"/>
      <c r="I877" s="221"/>
      <c r="J877" s="221"/>
      <c r="K877" s="221"/>
      <c r="L877" s="221"/>
      <c r="M877" s="221"/>
      <c r="N877" s="221"/>
      <c r="O877" s="221"/>
      <c r="P877" s="221"/>
      <c r="Q877" s="221"/>
      <c r="R877" s="221"/>
      <c r="S877" s="221"/>
      <c r="T877" s="221"/>
      <c r="U877" s="221"/>
    </row>
    <row r="878" spans="2:21" x14ac:dyDescent="0.2">
      <c r="B878" s="221"/>
      <c r="C878" s="221"/>
      <c r="D878" s="221"/>
      <c r="E878" s="221"/>
      <c r="F878" s="221"/>
      <c r="G878" s="221"/>
      <c r="H878" s="221"/>
      <c r="I878" s="221"/>
      <c r="J878" s="221"/>
      <c r="K878" s="221"/>
      <c r="L878" s="221"/>
      <c r="M878" s="221"/>
      <c r="N878" s="221"/>
      <c r="O878" s="221"/>
      <c r="P878" s="221"/>
      <c r="Q878" s="221"/>
      <c r="R878" s="221"/>
      <c r="S878" s="221"/>
      <c r="T878" s="221"/>
      <c r="U878" s="221"/>
    </row>
    <row r="879" spans="2:21" x14ac:dyDescent="0.2">
      <c r="B879" s="221"/>
      <c r="C879" s="221"/>
      <c r="D879" s="221"/>
      <c r="E879" s="221"/>
      <c r="F879" s="221"/>
      <c r="G879" s="221"/>
      <c r="H879" s="221"/>
      <c r="I879" s="221"/>
      <c r="J879" s="221"/>
      <c r="K879" s="221"/>
      <c r="L879" s="221"/>
      <c r="M879" s="221"/>
      <c r="N879" s="221"/>
      <c r="O879" s="221"/>
      <c r="P879" s="221"/>
      <c r="Q879" s="221"/>
      <c r="R879" s="221"/>
      <c r="S879" s="221"/>
      <c r="T879" s="221"/>
      <c r="U879" s="221"/>
    </row>
    <row r="880" spans="2:21" x14ac:dyDescent="0.2">
      <c r="B880" s="221"/>
      <c r="C880" s="221"/>
      <c r="D880" s="221"/>
      <c r="E880" s="221"/>
      <c r="F880" s="221"/>
      <c r="G880" s="221"/>
      <c r="H880" s="221"/>
      <c r="I880" s="221"/>
      <c r="J880" s="221"/>
      <c r="K880" s="221"/>
      <c r="L880" s="221"/>
      <c r="M880" s="221"/>
      <c r="N880" s="221"/>
      <c r="O880" s="221"/>
      <c r="P880" s="221"/>
      <c r="Q880" s="221"/>
      <c r="R880" s="221"/>
      <c r="S880" s="221"/>
      <c r="T880" s="221"/>
      <c r="U880" s="221"/>
    </row>
    <row r="881" spans="2:21" x14ac:dyDescent="0.2">
      <c r="B881" s="221"/>
      <c r="C881" s="221"/>
      <c r="D881" s="221"/>
      <c r="E881" s="221"/>
      <c r="F881" s="221"/>
      <c r="G881" s="221"/>
      <c r="H881" s="221"/>
      <c r="I881" s="221"/>
      <c r="J881" s="221"/>
      <c r="K881" s="221"/>
      <c r="L881" s="221"/>
      <c r="M881" s="221"/>
      <c r="N881" s="221"/>
      <c r="O881" s="221"/>
      <c r="P881" s="221"/>
      <c r="Q881" s="221"/>
      <c r="R881" s="221"/>
      <c r="S881" s="221"/>
      <c r="T881" s="221"/>
      <c r="U881" s="221"/>
    </row>
    <row r="882" spans="2:21" x14ac:dyDescent="0.2">
      <c r="B882" s="221"/>
      <c r="C882" s="221"/>
      <c r="D882" s="221"/>
      <c r="E882" s="221"/>
      <c r="F882" s="221"/>
      <c r="G882" s="221"/>
      <c r="H882" s="221"/>
      <c r="I882" s="221"/>
      <c r="J882" s="221"/>
      <c r="K882" s="221"/>
      <c r="L882" s="221"/>
      <c r="M882" s="221"/>
      <c r="N882" s="221"/>
      <c r="O882" s="221"/>
      <c r="P882" s="221"/>
      <c r="Q882" s="221"/>
      <c r="R882" s="221"/>
      <c r="S882" s="221"/>
      <c r="T882" s="221"/>
      <c r="U882" s="221"/>
    </row>
    <row r="883" spans="2:21" x14ac:dyDescent="0.2">
      <c r="B883" s="221"/>
      <c r="C883" s="221"/>
      <c r="D883" s="221"/>
      <c r="E883" s="221"/>
      <c r="F883" s="221"/>
      <c r="G883" s="221"/>
      <c r="H883" s="221"/>
      <c r="I883" s="221"/>
      <c r="J883" s="221"/>
      <c r="K883" s="221"/>
      <c r="L883" s="221"/>
      <c r="M883" s="221"/>
      <c r="N883" s="221"/>
      <c r="O883" s="221"/>
      <c r="P883" s="221"/>
      <c r="Q883" s="221"/>
      <c r="R883" s="221"/>
      <c r="S883" s="221"/>
      <c r="T883" s="221"/>
      <c r="U883" s="221"/>
    </row>
    <row r="884" spans="2:21" x14ac:dyDescent="0.2">
      <c r="B884" s="221"/>
      <c r="C884" s="221"/>
      <c r="D884" s="221"/>
      <c r="E884" s="221"/>
      <c r="F884" s="221"/>
      <c r="G884" s="221"/>
      <c r="H884" s="221"/>
      <c r="I884" s="221"/>
      <c r="J884" s="221"/>
      <c r="K884" s="221"/>
      <c r="L884" s="221"/>
      <c r="M884" s="221"/>
      <c r="N884" s="221"/>
      <c r="O884" s="221"/>
      <c r="P884" s="221"/>
      <c r="Q884" s="221"/>
      <c r="R884" s="221"/>
      <c r="S884" s="221"/>
      <c r="T884" s="221"/>
      <c r="U884" s="221"/>
    </row>
    <row r="885" spans="2:21" x14ac:dyDescent="0.2">
      <c r="B885" s="221"/>
      <c r="C885" s="221"/>
      <c r="D885" s="221"/>
      <c r="E885" s="221"/>
      <c r="F885" s="221"/>
      <c r="G885" s="221"/>
      <c r="H885" s="221"/>
      <c r="I885" s="221"/>
      <c r="J885" s="221"/>
      <c r="K885" s="221"/>
      <c r="L885" s="221"/>
      <c r="M885" s="221"/>
      <c r="N885" s="221"/>
      <c r="O885" s="221"/>
      <c r="P885" s="221"/>
      <c r="Q885" s="221"/>
      <c r="R885" s="221"/>
      <c r="S885" s="221"/>
      <c r="T885" s="221"/>
      <c r="U885" s="221"/>
    </row>
    <row r="886" spans="2:21" x14ac:dyDescent="0.2">
      <c r="B886" s="221"/>
      <c r="C886" s="221"/>
      <c r="D886" s="221"/>
      <c r="E886" s="221"/>
      <c r="F886" s="221"/>
      <c r="G886" s="221"/>
      <c r="H886" s="221"/>
      <c r="I886" s="221"/>
      <c r="J886" s="221"/>
      <c r="K886" s="221"/>
      <c r="L886" s="221"/>
      <c r="M886" s="221"/>
      <c r="N886" s="221"/>
      <c r="O886" s="221"/>
      <c r="P886" s="221"/>
      <c r="Q886" s="221"/>
      <c r="R886" s="221"/>
      <c r="S886" s="221"/>
      <c r="T886" s="221"/>
      <c r="U886" s="221"/>
    </row>
    <row r="887" spans="2:21" x14ac:dyDescent="0.2">
      <c r="B887" s="221"/>
      <c r="C887" s="221"/>
      <c r="D887" s="221"/>
      <c r="E887" s="221"/>
      <c r="F887" s="221"/>
      <c r="G887" s="221"/>
      <c r="H887" s="221"/>
      <c r="I887" s="221"/>
      <c r="J887" s="221"/>
      <c r="K887" s="221"/>
      <c r="L887" s="221"/>
      <c r="M887" s="221"/>
      <c r="N887" s="221"/>
      <c r="O887" s="221"/>
      <c r="P887" s="221"/>
      <c r="Q887" s="221"/>
      <c r="R887" s="221"/>
      <c r="S887" s="221"/>
      <c r="T887" s="221"/>
      <c r="U887" s="221"/>
    </row>
    <row r="888" spans="2:21" x14ac:dyDescent="0.2">
      <c r="B888" s="221"/>
      <c r="C888" s="221"/>
      <c r="D888" s="221"/>
      <c r="E888" s="221"/>
      <c r="F888" s="221"/>
      <c r="G888" s="221"/>
      <c r="H888" s="221"/>
      <c r="I888" s="221"/>
      <c r="J888" s="221"/>
      <c r="K888" s="221"/>
      <c r="L888" s="221"/>
      <c r="M888" s="221"/>
      <c r="N888" s="221"/>
      <c r="O888" s="221"/>
      <c r="P888" s="221"/>
      <c r="Q888" s="221"/>
      <c r="R888" s="221"/>
      <c r="S888" s="221"/>
      <c r="T888" s="221"/>
      <c r="U888" s="221"/>
    </row>
    <row r="889" spans="2:21" x14ac:dyDescent="0.2">
      <c r="B889" s="221"/>
      <c r="C889" s="221"/>
      <c r="D889" s="221"/>
      <c r="E889" s="221"/>
      <c r="F889" s="221"/>
      <c r="G889" s="221"/>
      <c r="H889" s="221"/>
      <c r="I889" s="221"/>
      <c r="J889" s="221"/>
      <c r="K889" s="221"/>
      <c r="L889" s="221"/>
      <c r="M889" s="221"/>
      <c r="N889" s="221"/>
      <c r="O889" s="221"/>
      <c r="P889" s="221"/>
      <c r="Q889" s="221"/>
      <c r="R889" s="221"/>
      <c r="S889" s="221"/>
      <c r="T889" s="221"/>
      <c r="U889" s="221"/>
    </row>
    <row r="890" spans="2:21" x14ac:dyDescent="0.2">
      <c r="B890" s="221"/>
      <c r="C890" s="221"/>
      <c r="D890" s="221"/>
      <c r="E890" s="221"/>
      <c r="F890" s="221"/>
      <c r="G890" s="221"/>
      <c r="H890" s="221"/>
      <c r="I890" s="221"/>
      <c r="J890" s="221"/>
      <c r="K890" s="221"/>
      <c r="L890" s="221"/>
      <c r="M890" s="221"/>
      <c r="N890" s="221"/>
      <c r="O890" s="221"/>
      <c r="P890" s="221"/>
      <c r="Q890" s="221"/>
      <c r="R890" s="221"/>
      <c r="S890" s="221"/>
      <c r="T890" s="221"/>
      <c r="U890" s="221"/>
    </row>
    <row r="891" spans="2:21" x14ac:dyDescent="0.2">
      <c r="B891" s="221"/>
      <c r="C891" s="221"/>
      <c r="D891" s="221"/>
      <c r="E891" s="221"/>
      <c r="F891" s="221"/>
      <c r="G891" s="221"/>
      <c r="H891" s="221"/>
      <c r="I891" s="221"/>
      <c r="J891" s="221"/>
      <c r="K891" s="221"/>
      <c r="L891" s="221"/>
      <c r="M891" s="221"/>
      <c r="N891" s="221"/>
      <c r="O891" s="221"/>
      <c r="P891" s="221"/>
      <c r="Q891" s="221"/>
      <c r="R891" s="221"/>
      <c r="S891" s="221"/>
      <c r="T891" s="221"/>
      <c r="U891" s="221"/>
    </row>
    <row r="892" spans="2:21" x14ac:dyDescent="0.2">
      <c r="B892" s="221"/>
      <c r="C892" s="221"/>
      <c r="D892" s="221"/>
      <c r="E892" s="221"/>
      <c r="F892" s="221"/>
      <c r="G892" s="221"/>
      <c r="H892" s="221"/>
      <c r="I892" s="221"/>
      <c r="J892" s="221"/>
      <c r="K892" s="221"/>
      <c r="L892" s="221"/>
      <c r="M892" s="221"/>
      <c r="N892" s="221"/>
      <c r="O892" s="221"/>
      <c r="P892" s="221"/>
      <c r="Q892" s="221"/>
      <c r="R892" s="221"/>
      <c r="S892" s="221"/>
      <c r="T892" s="221"/>
      <c r="U892" s="221"/>
    </row>
    <row r="893" spans="2:21" x14ac:dyDescent="0.2">
      <c r="B893" s="221"/>
      <c r="C893" s="221"/>
      <c r="D893" s="221"/>
      <c r="E893" s="221"/>
      <c r="F893" s="221"/>
      <c r="G893" s="221"/>
      <c r="H893" s="221"/>
      <c r="I893" s="221"/>
      <c r="J893" s="221"/>
      <c r="K893" s="221"/>
      <c r="L893" s="221"/>
      <c r="M893" s="221"/>
      <c r="N893" s="221"/>
      <c r="O893" s="221"/>
      <c r="P893" s="221"/>
      <c r="Q893" s="221"/>
      <c r="R893" s="221"/>
      <c r="S893" s="221"/>
      <c r="T893" s="221"/>
      <c r="U893" s="221"/>
    </row>
    <row r="894" spans="2:21" x14ac:dyDescent="0.2">
      <c r="B894" s="221"/>
      <c r="C894" s="221"/>
      <c r="D894" s="221"/>
      <c r="E894" s="221"/>
      <c r="F894" s="221"/>
      <c r="G894" s="221"/>
      <c r="H894" s="221"/>
      <c r="I894" s="221"/>
      <c r="J894" s="221"/>
      <c r="K894" s="221"/>
      <c r="L894" s="221"/>
      <c r="M894" s="221"/>
      <c r="N894" s="221"/>
      <c r="O894" s="221"/>
      <c r="P894" s="221"/>
      <c r="Q894" s="221"/>
      <c r="R894" s="221"/>
      <c r="S894" s="221"/>
      <c r="T894" s="221"/>
      <c r="U894" s="221"/>
    </row>
    <row r="895" spans="2:21" x14ac:dyDescent="0.2">
      <c r="B895" s="221"/>
      <c r="C895" s="221"/>
      <c r="D895" s="221"/>
      <c r="E895" s="221"/>
      <c r="F895" s="221"/>
      <c r="G895" s="221"/>
      <c r="H895" s="221"/>
      <c r="I895" s="221"/>
      <c r="J895" s="221"/>
      <c r="K895" s="221"/>
      <c r="L895" s="221"/>
      <c r="M895" s="221"/>
      <c r="N895" s="221"/>
      <c r="O895" s="221"/>
      <c r="P895" s="221"/>
      <c r="Q895" s="221"/>
      <c r="R895" s="221"/>
      <c r="S895" s="221"/>
      <c r="T895" s="221"/>
      <c r="U895" s="221"/>
    </row>
    <row r="896" spans="2:21" x14ac:dyDescent="0.2">
      <c r="B896" s="221"/>
      <c r="C896" s="221"/>
      <c r="D896" s="221"/>
      <c r="E896" s="221"/>
      <c r="F896" s="221"/>
      <c r="G896" s="221"/>
      <c r="H896" s="221"/>
      <c r="I896" s="221"/>
      <c r="J896" s="221"/>
      <c r="K896" s="221"/>
      <c r="L896" s="221"/>
      <c r="M896" s="221"/>
      <c r="N896" s="221"/>
      <c r="O896" s="221"/>
      <c r="P896" s="221"/>
      <c r="Q896" s="221"/>
      <c r="R896" s="221"/>
      <c r="S896" s="221"/>
      <c r="T896" s="221"/>
      <c r="U896" s="221"/>
    </row>
    <row r="897" spans="2:21" x14ac:dyDescent="0.2">
      <c r="B897" s="221"/>
      <c r="C897" s="221"/>
      <c r="D897" s="221"/>
      <c r="E897" s="221"/>
      <c r="F897" s="221"/>
      <c r="G897" s="221"/>
      <c r="H897" s="221"/>
      <c r="I897" s="221"/>
      <c r="J897" s="221"/>
      <c r="K897" s="221"/>
      <c r="L897" s="221"/>
      <c r="M897" s="221"/>
      <c r="N897" s="221"/>
      <c r="O897" s="221"/>
      <c r="P897" s="221"/>
      <c r="Q897" s="221"/>
      <c r="R897" s="221"/>
      <c r="S897" s="221"/>
      <c r="T897" s="221"/>
      <c r="U897" s="221"/>
    </row>
    <row r="898" spans="2:21" x14ac:dyDescent="0.2">
      <c r="B898" s="221"/>
      <c r="C898" s="221"/>
      <c r="D898" s="221"/>
      <c r="E898" s="221"/>
      <c r="F898" s="221"/>
      <c r="G898" s="221"/>
      <c r="H898" s="221"/>
      <c r="I898" s="221"/>
      <c r="J898" s="221"/>
      <c r="K898" s="221"/>
      <c r="L898" s="221"/>
      <c r="M898" s="221"/>
      <c r="N898" s="221"/>
      <c r="O898" s="221"/>
      <c r="P898" s="221"/>
      <c r="Q898" s="221"/>
      <c r="R898" s="221"/>
      <c r="S898" s="221"/>
      <c r="T898" s="221"/>
      <c r="U898" s="221"/>
    </row>
    <row r="899" spans="2:21" x14ac:dyDescent="0.2">
      <c r="B899" s="221"/>
      <c r="C899" s="221"/>
      <c r="D899" s="221"/>
      <c r="E899" s="221"/>
      <c r="F899" s="221"/>
      <c r="G899" s="221"/>
      <c r="H899" s="221"/>
      <c r="I899" s="221"/>
      <c r="J899" s="221"/>
      <c r="K899" s="221"/>
      <c r="L899" s="221"/>
      <c r="M899" s="221"/>
      <c r="N899" s="221"/>
      <c r="O899" s="221"/>
      <c r="P899" s="221"/>
      <c r="Q899" s="221"/>
      <c r="R899" s="221"/>
      <c r="S899" s="221"/>
      <c r="T899" s="221"/>
      <c r="U899" s="221"/>
    </row>
    <row r="900" spans="2:21" x14ac:dyDescent="0.2">
      <c r="B900" s="221"/>
      <c r="C900" s="221"/>
      <c r="D900" s="221"/>
      <c r="E900" s="221"/>
      <c r="F900" s="221"/>
      <c r="G900" s="221"/>
      <c r="H900" s="221"/>
      <c r="I900" s="221"/>
      <c r="J900" s="221"/>
      <c r="K900" s="221"/>
      <c r="L900" s="221"/>
      <c r="M900" s="221"/>
      <c r="N900" s="221"/>
      <c r="O900" s="221"/>
      <c r="P900" s="221"/>
      <c r="Q900" s="221"/>
      <c r="R900" s="221"/>
      <c r="S900" s="221"/>
      <c r="T900" s="221"/>
      <c r="U900" s="221"/>
    </row>
    <row r="901" spans="2:21" x14ac:dyDescent="0.2">
      <c r="B901" s="221"/>
      <c r="C901" s="221"/>
      <c r="D901" s="221"/>
      <c r="E901" s="221"/>
      <c r="F901" s="221"/>
      <c r="G901" s="221"/>
      <c r="H901" s="221"/>
      <c r="I901" s="221"/>
      <c r="J901" s="221"/>
      <c r="K901" s="221"/>
      <c r="L901" s="221"/>
      <c r="M901" s="221"/>
      <c r="N901" s="221"/>
      <c r="O901" s="221"/>
      <c r="P901" s="221"/>
      <c r="Q901" s="221"/>
      <c r="R901" s="221"/>
      <c r="S901" s="221"/>
      <c r="T901" s="221"/>
      <c r="U901" s="221"/>
    </row>
    <row r="902" spans="2:21" x14ac:dyDescent="0.2">
      <c r="B902" s="221"/>
      <c r="C902" s="221"/>
      <c r="D902" s="221"/>
      <c r="E902" s="221"/>
      <c r="F902" s="221"/>
      <c r="G902" s="221"/>
      <c r="H902" s="221"/>
      <c r="I902" s="221"/>
      <c r="J902" s="221"/>
      <c r="K902" s="221"/>
      <c r="L902" s="221"/>
      <c r="M902" s="221"/>
      <c r="N902" s="221"/>
      <c r="O902" s="221"/>
      <c r="P902" s="221"/>
      <c r="Q902" s="221"/>
      <c r="R902" s="221"/>
      <c r="S902" s="221"/>
      <c r="T902" s="221"/>
      <c r="U902" s="221"/>
    </row>
    <row r="903" spans="2:21" x14ac:dyDescent="0.2">
      <c r="B903" s="221"/>
      <c r="C903" s="221"/>
      <c r="D903" s="221"/>
      <c r="E903" s="221"/>
      <c r="F903" s="221"/>
      <c r="G903" s="221"/>
      <c r="H903" s="221"/>
      <c r="I903" s="221"/>
      <c r="J903" s="221"/>
      <c r="K903" s="221"/>
      <c r="L903" s="221"/>
      <c r="M903" s="221"/>
      <c r="N903" s="221"/>
      <c r="O903" s="221"/>
      <c r="P903" s="221"/>
      <c r="Q903" s="221"/>
      <c r="R903" s="221"/>
      <c r="S903" s="221"/>
      <c r="T903" s="221"/>
      <c r="U903" s="221"/>
    </row>
    <row r="904" spans="2:21" x14ac:dyDescent="0.2">
      <c r="B904" s="221"/>
      <c r="C904" s="221"/>
      <c r="D904" s="221"/>
      <c r="E904" s="221"/>
      <c r="F904" s="221"/>
      <c r="G904" s="221"/>
      <c r="H904" s="221"/>
      <c r="I904" s="221"/>
      <c r="J904" s="221"/>
      <c r="K904" s="221"/>
      <c r="L904" s="221"/>
      <c r="M904" s="221"/>
      <c r="N904" s="221"/>
      <c r="O904" s="221"/>
      <c r="P904" s="221"/>
      <c r="Q904" s="221"/>
      <c r="R904" s="221"/>
      <c r="S904" s="221"/>
      <c r="T904" s="221"/>
      <c r="U904" s="221"/>
    </row>
    <row r="905" spans="2:21" x14ac:dyDescent="0.2">
      <c r="B905" s="221"/>
      <c r="C905" s="221"/>
      <c r="D905" s="221"/>
      <c r="E905" s="221"/>
      <c r="F905" s="221"/>
      <c r="G905" s="221"/>
      <c r="H905" s="221"/>
      <c r="I905" s="221"/>
      <c r="J905" s="221"/>
      <c r="K905" s="221"/>
      <c r="L905" s="221"/>
      <c r="M905" s="221"/>
      <c r="N905" s="221"/>
      <c r="O905" s="221"/>
      <c r="P905" s="221"/>
      <c r="Q905" s="221"/>
      <c r="R905" s="221"/>
      <c r="S905" s="221"/>
      <c r="T905" s="221"/>
      <c r="U905" s="221"/>
    </row>
    <row r="906" spans="2:21" x14ac:dyDescent="0.2">
      <c r="B906" s="221"/>
      <c r="C906" s="221"/>
      <c r="D906" s="221"/>
      <c r="E906" s="221"/>
      <c r="F906" s="221"/>
      <c r="G906" s="221"/>
      <c r="H906" s="221"/>
      <c r="I906" s="221"/>
      <c r="J906" s="221"/>
      <c r="K906" s="221"/>
      <c r="L906" s="221"/>
      <c r="M906" s="221"/>
      <c r="N906" s="221"/>
      <c r="O906" s="221"/>
      <c r="P906" s="221"/>
      <c r="Q906" s="221"/>
      <c r="R906" s="221"/>
      <c r="S906" s="221"/>
      <c r="T906" s="221"/>
      <c r="U906" s="221"/>
    </row>
    <row r="907" spans="2:21" x14ac:dyDescent="0.2">
      <c r="B907" s="221"/>
      <c r="C907" s="221"/>
      <c r="D907" s="221"/>
      <c r="E907" s="221"/>
      <c r="F907" s="221"/>
      <c r="G907" s="221"/>
      <c r="H907" s="221"/>
      <c r="I907" s="221"/>
      <c r="J907" s="221"/>
      <c r="K907" s="221"/>
      <c r="L907" s="221"/>
      <c r="M907" s="221"/>
      <c r="N907" s="221"/>
      <c r="O907" s="221"/>
      <c r="P907" s="221"/>
      <c r="Q907" s="221"/>
      <c r="R907" s="221"/>
      <c r="S907" s="221"/>
      <c r="T907" s="221"/>
      <c r="U907" s="221"/>
    </row>
    <row r="908" spans="2:21" x14ac:dyDescent="0.2">
      <c r="B908" s="221"/>
      <c r="C908" s="221"/>
      <c r="D908" s="221"/>
      <c r="E908" s="221"/>
      <c r="F908" s="221"/>
      <c r="G908" s="221"/>
      <c r="H908" s="221"/>
      <c r="I908" s="221"/>
      <c r="J908" s="221"/>
      <c r="K908" s="221"/>
      <c r="L908" s="221"/>
      <c r="M908" s="221"/>
      <c r="N908" s="221"/>
      <c r="O908" s="221"/>
      <c r="P908" s="221"/>
      <c r="Q908" s="221"/>
      <c r="R908" s="221"/>
      <c r="S908" s="221"/>
      <c r="T908" s="221"/>
      <c r="U908" s="221"/>
    </row>
    <row r="909" spans="2:21" x14ac:dyDescent="0.2">
      <c r="B909" s="221"/>
      <c r="C909" s="221"/>
      <c r="D909" s="221"/>
      <c r="E909" s="221"/>
      <c r="F909" s="221"/>
      <c r="G909" s="221"/>
      <c r="H909" s="221"/>
      <c r="I909" s="221"/>
      <c r="J909" s="221"/>
      <c r="K909" s="221"/>
      <c r="L909" s="221"/>
      <c r="M909" s="221"/>
      <c r="N909" s="221"/>
      <c r="O909" s="221"/>
      <c r="P909" s="221"/>
      <c r="Q909" s="221"/>
      <c r="R909" s="221"/>
      <c r="S909" s="221"/>
      <c r="T909" s="221"/>
      <c r="U909" s="221"/>
    </row>
    <row r="910" spans="2:21" x14ac:dyDescent="0.2">
      <c r="B910" s="221"/>
      <c r="C910" s="221"/>
      <c r="D910" s="221"/>
      <c r="E910" s="221"/>
      <c r="F910" s="221"/>
      <c r="G910" s="221"/>
      <c r="H910" s="221"/>
      <c r="I910" s="221"/>
      <c r="J910" s="221"/>
      <c r="K910" s="221"/>
      <c r="L910" s="221"/>
      <c r="M910" s="221"/>
      <c r="N910" s="221"/>
      <c r="O910" s="221"/>
      <c r="P910" s="221"/>
      <c r="Q910" s="221"/>
      <c r="R910" s="221"/>
      <c r="S910" s="221"/>
      <c r="T910" s="221"/>
      <c r="U910" s="221"/>
    </row>
    <row r="911" spans="2:21" x14ac:dyDescent="0.2">
      <c r="B911" s="221"/>
      <c r="C911" s="221"/>
      <c r="D911" s="221"/>
      <c r="E911" s="221"/>
      <c r="F911" s="221"/>
      <c r="G911" s="221"/>
      <c r="H911" s="221"/>
      <c r="I911" s="221"/>
      <c r="J911" s="221"/>
      <c r="K911" s="221"/>
      <c r="L911" s="221"/>
      <c r="M911" s="221"/>
      <c r="N911" s="221"/>
      <c r="O911" s="221"/>
      <c r="P911" s="221"/>
      <c r="Q911" s="221"/>
      <c r="R911" s="221"/>
      <c r="S911" s="221"/>
      <c r="T911" s="221"/>
      <c r="U911" s="221"/>
    </row>
    <row r="912" spans="2:21" x14ac:dyDescent="0.2">
      <c r="B912" s="221"/>
      <c r="C912" s="221"/>
      <c r="D912" s="221"/>
      <c r="E912" s="221"/>
      <c r="F912" s="221"/>
      <c r="G912" s="221"/>
      <c r="H912" s="221"/>
      <c r="I912" s="221"/>
      <c r="J912" s="221"/>
      <c r="K912" s="221"/>
      <c r="L912" s="221"/>
      <c r="M912" s="221"/>
      <c r="N912" s="221"/>
      <c r="O912" s="221"/>
      <c r="P912" s="221"/>
      <c r="Q912" s="221"/>
      <c r="R912" s="221"/>
      <c r="S912" s="221"/>
      <c r="T912" s="221"/>
      <c r="U912" s="221"/>
    </row>
    <row r="913" spans="2:21" x14ac:dyDescent="0.2">
      <c r="B913" s="221"/>
      <c r="C913" s="221"/>
      <c r="D913" s="221"/>
      <c r="E913" s="221"/>
      <c r="F913" s="221"/>
      <c r="G913" s="221"/>
      <c r="H913" s="221"/>
      <c r="I913" s="221"/>
      <c r="J913" s="221"/>
      <c r="K913" s="221"/>
      <c r="L913" s="221"/>
      <c r="M913" s="221"/>
      <c r="N913" s="221"/>
      <c r="O913" s="221"/>
      <c r="P913" s="221"/>
      <c r="Q913" s="221"/>
      <c r="R913" s="221"/>
      <c r="S913" s="221"/>
      <c r="T913" s="221"/>
      <c r="U913" s="221"/>
    </row>
    <row r="914" spans="2:21" x14ac:dyDescent="0.2">
      <c r="B914" s="221"/>
      <c r="C914" s="221"/>
      <c r="D914" s="221"/>
      <c r="E914" s="221"/>
      <c r="F914" s="221"/>
      <c r="G914" s="221"/>
      <c r="H914" s="221"/>
      <c r="I914" s="221"/>
      <c r="J914" s="221"/>
      <c r="K914" s="221"/>
      <c r="L914" s="221"/>
      <c r="M914" s="221"/>
      <c r="N914" s="221"/>
      <c r="O914" s="221"/>
      <c r="P914" s="221"/>
      <c r="Q914" s="221"/>
      <c r="R914" s="221"/>
      <c r="S914" s="221"/>
      <c r="T914" s="221"/>
      <c r="U914" s="221"/>
    </row>
    <row r="915" spans="2:21" x14ac:dyDescent="0.2">
      <c r="B915" s="221"/>
      <c r="C915" s="221"/>
      <c r="D915" s="221"/>
      <c r="E915" s="221"/>
      <c r="F915" s="221"/>
      <c r="G915" s="221"/>
      <c r="H915" s="221"/>
      <c r="I915" s="221"/>
      <c r="J915" s="221"/>
      <c r="K915" s="221"/>
      <c r="L915" s="221"/>
      <c r="M915" s="221"/>
      <c r="N915" s="221"/>
      <c r="O915" s="221"/>
      <c r="P915" s="221"/>
      <c r="Q915" s="221"/>
      <c r="R915" s="221"/>
      <c r="S915" s="221"/>
      <c r="T915" s="221"/>
      <c r="U915" s="221"/>
    </row>
    <row r="916" spans="2:21" x14ac:dyDescent="0.2">
      <c r="B916" s="221"/>
      <c r="C916" s="221"/>
      <c r="D916" s="221"/>
      <c r="E916" s="221"/>
      <c r="F916" s="221"/>
      <c r="G916" s="221"/>
      <c r="H916" s="221"/>
      <c r="I916" s="221"/>
      <c r="J916" s="221"/>
      <c r="K916" s="221"/>
      <c r="L916" s="221"/>
      <c r="M916" s="221"/>
      <c r="N916" s="221"/>
      <c r="O916" s="221"/>
      <c r="P916" s="221"/>
      <c r="Q916" s="221"/>
      <c r="R916" s="221"/>
      <c r="S916" s="221"/>
      <c r="T916" s="221"/>
      <c r="U916" s="221"/>
    </row>
    <row r="917" spans="2:21" x14ac:dyDescent="0.2">
      <c r="B917" s="221"/>
      <c r="C917" s="221"/>
      <c r="D917" s="221"/>
      <c r="E917" s="221"/>
      <c r="F917" s="221"/>
      <c r="G917" s="221"/>
      <c r="H917" s="221"/>
      <c r="I917" s="221"/>
      <c r="J917" s="221"/>
      <c r="K917" s="221"/>
      <c r="L917" s="221"/>
      <c r="M917" s="221"/>
      <c r="N917" s="221"/>
      <c r="O917" s="221"/>
      <c r="P917" s="221"/>
      <c r="Q917" s="221"/>
      <c r="R917" s="221"/>
      <c r="S917" s="221"/>
      <c r="T917" s="221"/>
      <c r="U917" s="221"/>
    </row>
    <row r="918" spans="2:21" x14ac:dyDescent="0.2">
      <c r="B918" s="221"/>
      <c r="C918" s="221"/>
      <c r="D918" s="221"/>
      <c r="E918" s="221"/>
      <c r="F918" s="221"/>
      <c r="G918" s="221"/>
      <c r="H918" s="221"/>
      <c r="I918" s="221"/>
      <c r="J918" s="221"/>
      <c r="K918" s="221"/>
      <c r="L918" s="221"/>
      <c r="M918" s="221"/>
      <c r="N918" s="221"/>
      <c r="O918" s="221"/>
      <c r="P918" s="221"/>
      <c r="Q918" s="221"/>
      <c r="R918" s="221"/>
      <c r="S918" s="221"/>
      <c r="T918" s="221"/>
      <c r="U918" s="221"/>
    </row>
    <row r="919" spans="2:21" x14ac:dyDescent="0.2">
      <c r="B919" s="221"/>
      <c r="C919" s="221"/>
      <c r="D919" s="221"/>
      <c r="E919" s="221"/>
      <c r="F919" s="221"/>
      <c r="G919" s="221"/>
      <c r="H919" s="221"/>
      <c r="I919" s="221"/>
      <c r="J919" s="221"/>
      <c r="K919" s="221"/>
      <c r="L919" s="221"/>
      <c r="M919" s="221"/>
      <c r="N919" s="221"/>
      <c r="O919" s="221"/>
      <c r="P919" s="221"/>
      <c r="Q919" s="221"/>
      <c r="R919" s="221"/>
      <c r="S919" s="221"/>
      <c r="T919" s="221"/>
      <c r="U919" s="221"/>
    </row>
    <row r="920" spans="2:21" x14ac:dyDescent="0.2">
      <c r="B920" s="221"/>
      <c r="C920" s="221"/>
      <c r="D920" s="221"/>
      <c r="E920" s="221"/>
      <c r="F920" s="221"/>
      <c r="G920" s="221"/>
      <c r="H920" s="221"/>
      <c r="I920" s="221"/>
      <c r="J920" s="221"/>
      <c r="K920" s="221"/>
      <c r="L920" s="221"/>
      <c r="M920" s="221"/>
      <c r="N920" s="221"/>
      <c r="O920" s="221"/>
      <c r="P920" s="221"/>
      <c r="Q920" s="221"/>
      <c r="R920" s="221"/>
      <c r="S920" s="221"/>
      <c r="T920" s="221"/>
      <c r="U920" s="221"/>
    </row>
    <row r="921" spans="2:21" x14ac:dyDescent="0.2">
      <c r="B921" s="221"/>
      <c r="C921" s="221"/>
      <c r="D921" s="221"/>
      <c r="E921" s="221"/>
      <c r="F921" s="221"/>
      <c r="G921" s="221"/>
      <c r="H921" s="221"/>
      <c r="I921" s="221"/>
      <c r="J921" s="221"/>
      <c r="K921" s="221"/>
      <c r="L921" s="221"/>
      <c r="M921" s="221"/>
      <c r="N921" s="221"/>
      <c r="O921" s="221"/>
      <c r="P921" s="221"/>
      <c r="Q921" s="221"/>
      <c r="R921" s="221"/>
      <c r="S921" s="221"/>
      <c r="T921" s="221"/>
      <c r="U921" s="221"/>
    </row>
    <row r="922" spans="2:21" x14ac:dyDescent="0.2">
      <c r="B922" s="221"/>
      <c r="C922" s="221"/>
      <c r="D922" s="221"/>
      <c r="E922" s="221"/>
      <c r="F922" s="221"/>
      <c r="G922" s="221"/>
      <c r="H922" s="221"/>
      <c r="I922" s="221"/>
      <c r="J922" s="221"/>
      <c r="K922" s="221"/>
      <c r="L922" s="221"/>
      <c r="M922" s="221"/>
      <c r="N922" s="221"/>
      <c r="O922" s="221"/>
      <c r="P922" s="221"/>
      <c r="Q922" s="221"/>
      <c r="R922" s="221"/>
      <c r="S922" s="221"/>
      <c r="T922" s="221"/>
      <c r="U922" s="221"/>
    </row>
    <row r="923" spans="2:21" x14ac:dyDescent="0.2">
      <c r="B923" s="221"/>
      <c r="C923" s="221"/>
      <c r="D923" s="221"/>
      <c r="E923" s="221"/>
      <c r="F923" s="221"/>
      <c r="G923" s="221"/>
      <c r="H923" s="221"/>
      <c r="I923" s="221"/>
      <c r="J923" s="221"/>
      <c r="K923" s="221"/>
      <c r="L923" s="221"/>
      <c r="M923" s="221"/>
      <c r="N923" s="221"/>
      <c r="O923" s="221"/>
      <c r="P923" s="221"/>
      <c r="Q923" s="221"/>
      <c r="R923" s="221"/>
      <c r="S923" s="221"/>
      <c r="T923" s="221"/>
      <c r="U923" s="221"/>
    </row>
    <row r="924" spans="2:21" x14ac:dyDescent="0.2">
      <c r="B924" s="221"/>
      <c r="C924" s="221"/>
      <c r="D924" s="221"/>
      <c r="E924" s="221"/>
      <c r="F924" s="221"/>
      <c r="G924" s="221"/>
      <c r="H924" s="221"/>
      <c r="I924" s="221"/>
      <c r="J924" s="221"/>
      <c r="K924" s="221"/>
      <c r="L924" s="221"/>
      <c r="M924" s="221"/>
      <c r="N924" s="221"/>
      <c r="O924" s="221"/>
      <c r="P924" s="221"/>
      <c r="Q924" s="221"/>
      <c r="R924" s="221"/>
      <c r="S924" s="221"/>
      <c r="T924" s="221"/>
      <c r="U924" s="221"/>
    </row>
    <row r="925" spans="2:21" x14ac:dyDescent="0.2">
      <c r="B925" s="221"/>
      <c r="C925" s="221"/>
      <c r="D925" s="221"/>
      <c r="E925" s="221"/>
      <c r="F925" s="221"/>
      <c r="G925" s="221"/>
      <c r="H925" s="221"/>
      <c r="I925" s="221"/>
      <c r="J925" s="221"/>
      <c r="K925" s="221"/>
      <c r="L925" s="221"/>
      <c r="M925" s="221"/>
      <c r="N925" s="221"/>
      <c r="O925" s="221"/>
      <c r="P925" s="221"/>
      <c r="Q925" s="221"/>
      <c r="R925" s="221"/>
      <c r="S925" s="221"/>
      <c r="T925" s="221"/>
      <c r="U925" s="221"/>
    </row>
    <row r="926" spans="2:21" x14ac:dyDescent="0.2">
      <c r="B926" s="221"/>
      <c r="C926" s="221"/>
      <c r="D926" s="221"/>
      <c r="E926" s="221"/>
      <c r="F926" s="221"/>
      <c r="G926" s="221"/>
      <c r="H926" s="221"/>
      <c r="I926" s="221"/>
      <c r="J926" s="221"/>
      <c r="K926" s="221"/>
      <c r="L926" s="221"/>
      <c r="M926" s="221"/>
      <c r="N926" s="221"/>
      <c r="O926" s="221"/>
      <c r="P926" s="221"/>
      <c r="Q926" s="221"/>
      <c r="R926" s="221"/>
      <c r="S926" s="221"/>
      <c r="T926" s="221"/>
      <c r="U926" s="221"/>
    </row>
    <row r="927" spans="2:21" x14ac:dyDescent="0.2">
      <c r="B927" s="221"/>
      <c r="C927" s="221"/>
      <c r="D927" s="221"/>
      <c r="E927" s="221"/>
      <c r="F927" s="221"/>
      <c r="G927" s="221"/>
      <c r="H927" s="221"/>
      <c r="I927" s="221"/>
      <c r="J927" s="221"/>
      <c r="K927" s="221"/>
      <c r="L927" s="221"/>
      <c r="M927" s="221"/>
      <c r="N927" s="221"/>
      <c r="O927" s="221"/>
      <c r="P927" s="221"/>
      <c r="Q927" s="221"/>
      <c r="R927" s="221"/>
      <c r="S927" s="221"/>
      <c r="T927" s="221"/>
      <c r="U927" s="221"/>
    </row>
    <row r="928" spans="2:21" x14ac:dyDescent="0.2">
      <c r="B928" s="221"/>
      <c r="C928" s="221"/>
      <c r="D928" s="221"/>
      <c r="E928" s="221"/>
      <c r="F928" s="221"/>
      <c r="G928" s="221"/>
      <c r="H928" s="221"/>
      <c r="I928" s="221"/>
      <c r="J928" s="221"/>
      <c r="K928" s="221"/>
      <c r="L928" s="221"/>
      <c r="M928" s="221"/>
      <c r="N928" s="221"/>
      <c r="O928" s="221"/>
      <c r="P928" s="221"/>
      <c r="Q928" s="221"/>
      <c r="R928" s="221"/>
      <c r="S928" s="221"/>
      <c r="T928" s="221"/>
      <c r="U928" s="221"/>
    </row>
    <row r="929" spans="2:21" x14ac:dyDescent="0.2">
      <c r="B929" s="221"/>
      <c r="C929" s="221"/>
      <c r="D929" s="221"/>
      <c r="E929" s="221"/>
      <c r="F929" s="221"/>
      <c r="G929" s="221"/>
      <c r="H929" s="221"/>
      <c r="I929" s="221"/>
      <c r="J929" s="221"/>
      <c r="K929" s="221"/>
      <c r="L929" s="221"/>
      <c r="M929" s="221"/>
      <c r="N929" s="221"/>
      <c r="O929" s="221"/>
      <c r="P929" s="221"/>
      <c r="Q929" s="221"/>
      <c r="R929" s="221"/>
      <c r="S929" s="221"/>
      <c r="T929" s="221"/>
      <c r="U929" s="221"/>
    </row>
    <row r="930" spans="2:21" x14ac:dyDescent="0.2">
      <c r="B930" s="221"/>
      <c r="C930" s="221"/>
      <c r="D930" s="221"/>
      <c r="E930" s="221"/>
      <c r="F930" s="221"/>
      <c r="G930" s="221"/>
      <c r="H930" s="221"/>
      <c r="I930" s="221"/>
      <c r="J930" s="221"/>
      <c r="K930" s="221"/>
      <c r="L930" s="221"/>
      <c r="M930" s="221"/>
      <c r="N930" s="221"/>
      <c r="O930" s="221"/>
      <c r="P930" s="221"/>
      <c r="Q930" s="221"/>
      <c r="R930" s="221"/>
      <c r="S930" s="221"/>
      <c r="T930" s="221"/>
      <c r="U930" s="221"/>
    </row>
    <row r="931" spans="2:21" x14ac:dyDescent="0.2">
      <c r="B931" s="221"/>
      <c r="C931" s="221"/>
      <c r="D931" s="221"/>
      <c r="E931" s="221"/>
      <c r="F931" s="221"/>
      <c r="G931" s="221"/>
      <c r="H931" s="221"/>
      <c r="I931" s="221"/>
      <c r="J931" s="221"/>
      <c r="K931" s="221"/>
      <c r="L931" s="221"/>
      <c r="M931" s="221"/>
      <c r="N931" s="221"/>
      <c r="O931" s="221"/>
      <c r="P931" s="221"/>
      <c r="Q931" s="221"/>
      <c r="R931" s="221"/>
      <c r="S931" s="221"/>
      <c r="T931" s="221"/>
      <c r="U931" s="221"/>
    </row>
    <row r="932" spans="2:21" x14ac:dyDescent="0.2">
      <c r="B932" s="221"/>
      <c r="C932" s="221"/>
      <c r="D932" s="221"/>
      <c r="E932" s="221"/>
      <c r="F932" s="221"/>
      <c r="G932" s="221"/>
      <c r="H932" s="221"/>
      <c r="I932" s="221"/>
      <c r="J932" s="221"/>
      <c r="K932" s="221"/>
      <c r="L932" s="221"/>
      <c r="M932" s="221"/>
      <c r="N932" s="221"/>
      <c r="O932" s="221"/>
      <c r="P932" s="221"/>
      <c r="Q932" s="221"/>
      <c r="R932" s="221"/>
      <c r="S932" s="221"/>
      <c r="T932" s="221"/>
      <c r="U932" s="221"/>
    </row>
    <row r="933" spans="2:21" x14ac:dyDescent="0.2">
      <c r="B933" s="221"/>
      <c r="C933" s="221"/>
      <c r="D933" s="221"/>
      <c r="E933" s="221"/>
      <c r="F933" s="221"/>
      <c r="G933" s="221"/>
      <c r="H933" s="221"/>
      <c r="I933" s="221"/>
      <c r="J933" s="221"/>
      <c r="K933" s="221"/>
      <c r="L933" s="221"/>
      <c r="M933" s="221"/>
      <c r="N933" s="221"/>
      <c r="O933" s="221"/>
      <c r="P933" s="221"/>
      <c r="Q933" s="221"/>
      <c r="R933" s="221"/>
      <c r="S933" s="221"/>
      <c r="T933" s="221"/>
      <c r="U933" s="221"/>
    </row>
    <row r="934" spans="2:21" x14ac:dyDescent="0.2">
      <c r="B934" s="221"/>
      <c r="C934" s="221"/>
      <c r="D934" s="221"/>
      <c r="E934" s="221"/>
      <c r="F934" s="221"/>
      <c r="G934" s="221"/>
      <c r="H934" s="221"/>
      <c r="I934" s="221"/>
      <c r="J934" s="221"/>
      <c r="K934" s="221"/>
      <c r="L934" s="221"/>
      <c r="M934" s="221"/>
      <c r="N934" s="221"/>
      <c r="O934" s="221"/>
      <c r="P934" s="221"/>
      <c r="Q934" s="221"/>
      <c r="R934" s="221"/>
      <c r="S934" s="221"/>
      <c r="T934" s="221"/>
      <c r="U934" s="221"/>
    </row>
    <row r="935" spans="2:21" x14ac:dyDescent="0.2">
      <c r="B935" s="221"/>
      <c r="C935" s="221"/>
      <c r="D935" s="221"/>
      <c r="E935" s="221"/>
      <c r="F935" s="221"/>
      <c r="G935" s="221"/>
      <c r="H935" s="221"/>
      <c r="I935" s="221"/>
      <c r="J935" s="221"/>
      <c r="K935" s="221"/>
      <c r="L935" s="221"/>
      <c r="M935" s="221"/>
      <c r="N935" s="221"/>
      <c r="O935" s="221"/>
      <c r="P935" s="221"/>
      <c r="Q935" s="221"/>
      <c r="R935" s="221"/>
      <c r="S935" s="221"/>
      <c r="T935" s="221"/>
      <c r="U935" s="221"/>
    </row>
    <row r="936" spans="2:21" x14ac:dyDescent="0.2">
      <c r="B936" s="221"/>
      <c r="C936" s="221"/>
      <c r="D936" s="221"/>
      <c r="E936" s="221"/>
      <c r="F936" s="221"/>
      <c r="G936" s="221"/>
      <c r="H936" s="221"/>
      <c r="I936" s="221"/>
      <c r="J936" s="221"/>
      <c r="K936" s="221"/>
      <c r="L936" s="221"/>
      <c r="M936" s="221"/>
      <c r="N936" s="221"/>
      <c r="O936" s="221"/>
      <c r="P936" s="221"/>
      <c r="Q936" s="221"/>
      <c r="R936" s="221"/>
      <c r="S936" s="221"/>
      <c r="T936" s="221"/>
      <c r="U936" s="221"/>
    </row>
    <row r="937" spans="2:21" x14ac:dyDescent="0.2">
      <c r="B937" s="221"/>
      <c r="C937" s="221"/>
      <c r="D937" s="221"/>
      <c r="E937" s="221"/>
      <c r="F937" s="221"/>
      <c r="G937" s="221"/>
      <c r="H937" s="221"/>
      <c r="I937" s="221"/>
      <c r="J937" s="221"/>
      <c r="K937" s="221"/>
      <c r="L937" s="221"/>
      <c r="M937" s="221"/>
      <c r="N937" s="221"/>
      <c r="O937" s="221"/>
      <c r="P937" s="221"/>
      <c r="Q937" s="221"/>
      <c r="R937" s="221"/>
      <c r="S937" s="221"/>
      <c r="T937" s="221"/>
      <c r="U937" s="221"/>
    </row>
    <row r="938" spans="2:21" x14ac:dyDescent="0.2">
      <c r="B938" s="221"/>
      <c r="C938" s="221"/>
      <c r="D938" s="221"/>
      <c r="E938" s="221"/>
      <c r="F938" s="221"/>
      <c r="G938" s="221"/>
      <c r="H938" s="221"/>
      <c r="I938" s="221"/>
      <c r="J938" s="221"/>
      <c r="K938" s="221"/>
      <c r="L938" s="221"/>
      <c r="M938" s="221"/>
      <c r="N938" s="221"/>
      <c r="O938" s="221"/>
      <c r="P938" s="221"/>
      <c r="Q938" s="221"/>
      <c r="R938" s="221"/>
      <c r="S938" s="221"/>
      <c r="T938" s="221"/>
      <c r="U938" s="221"/>
    </row>
    <row r="939" spans="2:21" x14ac:dyDescent="0.2">
      <c r="B939" s="221"/>
      <c r="C939" s="221"/>
      <c r="D939" s="221"/>
      <c r="E939" s="221"/>
      <c r="F939" s="221"/>
      <c r="G939" s="221"/>
      <c r="H939" s="221"/>
      <c r="I939" s="221"/>
      <c r="J939" s="221"/>
      <c r="K939" s="221"/>
      <c r="L939" s="221"/>
      <c r="M939" s="221"/>
      <c r="N939" s="221"/>
      <c r="O939" s="221"/>
      <c r="P939" s="221"/>
      <c r="Q939" s="221"/>
      <c r="R939" s="221"/>
      <c r="S939" s="221"/>
      <c r="T939" s="221"/>
      <c r="U939" s="221"/>
    </row>
    <row r="940" spans="2:21" x14ac:dyDescent="0.2">
      <c r="B940" s="221"/>
      <c r="C940" s="221"/>
      <c r="D940" s="221"/>
      <c r="E940" s="221"/>
      <c r="F940" s="221"/>
      <c r="G940" s="221"/>
      <c r="H940" s="221"/>
      <c r="I940" s="221"/>
      <c r="J940" s="221"/>
      <c r="K940" s="221"/>
      <c r="L940" s="221"/>
      <c r="M940" s="221"/>
      <c r="N940" s="221"/>
      <c r="O940" s="221"/>
      <c r="P940" s="221"/>
      <c r="Q940" s="221"/>
      <c r="R940" s="221"/>
      <c r="S940" s="221"/>
      <c r="T940" s="221"/>
      <c r="U940" s="221"/>
    </row>
    <row r="941" spans="2:21" x14ac:dyDescent="0.2">
      <c r="B941" s="221"/>
      <c r="C941" s="221"/>
      <c r="D941" s="221"/>
      <c r="E941" s="221"/>
      <c r="F941" s="221"/>
      <c r="G941" s="221"/>
      <c r="H941" s="221"/>
      <c r="I941" s="221"/>
      <c r="J941" s="221"/>
      <c r="K941" s="221"/>
      <c r="L941" s="221"/>
      <c r="M941" s="221"/>
      <c r="N941" s="221"/>
      <c r="O941" s="221"/>
      <c r="P941" s="221"/>
      <c r="Q941" s="221"/>
      <c r="R941" s="221"/>
      <c r="S941" s="221"/>
      <c r="T941" s="221"/>
      <c r="U941" s="221"/>
    </row>
    <row r="942" spans="2:21" x14ac:dyDescent="0.2">
      <c r="B942" s="221"/>
      <c r="C942" s="221"/>
      <c r="D942" s="221"/>
      <c r="E942" s="221"/>
      <c r="F942" s="221"/>
      <c r="G942" s="221"/>
      <c r="H942" s="221"/>
      <c r="I942" s="221"/>
      <c r="J942" s="221"/>
      <c r="K942" s="221"/>
      <c r="L942" s="221"/>
      <c r="M942" s="221"/>
      <c r="N942" s="221"/>
      <c r="O942" s="221"/>
      <c r="P942" s="221"/>
      <c r="Q942" s="221"/>
      <c r="R942" s="221"/>
      <c r="S942" s="221"/>
      <c r="T942" s="221"/>
      <c r="U942" s="221"/>
    </row>
    <row r="943" spans="2:21" x14ac:dyDescent="0.2">
      <c r="B943" s="221"/>
      <c r="C943" s="221"/>
      <c r="D943" s="221"/>
      <c r="E943" s="221"/>
      <c r="F943" s="221"/>
      <c r="G943" s="221"/>
      <c r="H943" s="221"/>
      <c r="I943" s="221"/>
      <c r="J943" s="221"/>
      <c r="K943" s="221"/>
      <c r="L943" s="221"/>
      <c r="M943" s="221"/>
      <c r="N943" s="221"/>
      <c r="O943" s="221"/>
      <c r="P943" s="221"/>
      <c r="Q943" s="221"/>
      <c r="R943" s="221"/>
      <c r="S943" s="221"/>
      <c r="T943" s="221"/>
      <c r="U943" s="221"/>
    </row>
    <row r="944" spans="2:21" x14ac:dyDescent="0.2">
      <c r="B944" s="221"/>
      <c r="C944" s="221"/>
      <c r="D944" s="221"/>
      <c r="E944" s="221"/>
      <c r="F944" s="221"/>
      <c r="G944" s="221"/>
      <c r="H944" s="221"/>
      <c r="I944" s="221"/>
      <c r="J944" s="221"/>
      <c r="K944" s="221"/>
      <c r="L944" s="221"/>
      <c r="M944" s="221"/>
      <c r="N944" s="221"/>
      <c r="O944" s="221"/>
      <c r="P944" s="221"/>
      <c r="Q944" s="221"/>
      <c r="R944" s="221"/>
      <c r="S944" s="221"/>
      <c r="T944" s="221"/>
      <c r="U944" s="221"/>
    </row>
    <row r="945" spans="2:21" x14ac:dyDescent="0.2">
      <c r="B945" s="221"/>
      <c r="C945" s="221"/>
      <c r="D945" s="221"/>
      <c r="E945" s="221"/>
      <c r="F945" s="221"/>
      <c r="G945" s="221"/>
      <c r="H945" s="221"/>
      <c r="I945" s="221"/>
      <c r="J945" s="221"/>
      <c r="K945" s="221"/>
      <c r="L945" s="221"/>
      <c r="M945" s="221"/>
      <c r="N945" s="221"/>
      <c r="O945" s="221"/>
      <c r="P945" s="221"/>
      <c r="Q945" s="221"/>
      <c r="R945" s="221"/>
      <c r="S945" s="221"/>
      <c r="T945" s="221"/>
      <c r="U945" s="221"/>
    </row>
    <row r="946" spans="2:21" x14ac:dyDescent="0.2">
      <c r="B946" s="221"/>
      <c r="C946" s="221"/>
      <c r="D946" s="221"/>
      <c r="E946" s="221"/>
      <c r="F946" s="221"/>
      <c r="G946" s="221"/>
      <c r="H946" s="221"/>
      <c r="I946" s="221"/>
      <c r="J946" s="221"/>
      <c r="K946" s="221"/>
      <c r="L946" s="221"/>
      <c r="M946" s="221"/>
      <c r="N946" s="221"/>
      <c r="O946" s="221"/>
      <c r="P946" s="221"/>
      <c r="Q946" s="221"/>
      <c r="R946" s="221"/>
      <c r="S946" s="221"/>
      <c r="T946" s="221"/>
      <c r="U946" s="221"/>
    </row>
    <row r="947" spans="2:21" x14ac:dyDescent="0.2">
      <c r="B947" s="221"/>
      <c r="C947" s="221"/>
      <c r="D947" s="221"/>
      <c r="E947" s="221"/>
      <c r="F947" s="221"/>
      <c r="G947" s="221"/>
      <c r="H947" s="221"/>
      <c r="I947" s="221"/>
      <c r="J947" s="221"/>
      <c r="K947" s="221"/>
      <c r="L947" s="221"/>
      <c r="M947" s="221"/>
      <c r="N947" s="221"/>
      <c r="O947" s="221"/>
      <c r="P947" s="221"/>
      <c r="Q947" s="221"/>
      <c r="R947" s="221"/>
      <c r="S947" s="221"/>
      <c r="T947" s="221"/>
      <c r="U947" s="221"/>
    </row>
    <row r="948" spans="2:21" x14ac:dyDescent="0.2">
      <c r="B948" s="221"/>
      <c r="C948" s="221"/>
      <c r="D948" s="221"/>
      <c r="E948" s="221"/>
      <c r="F948" s="221"/>
      <c r="G948" s="221"/>
      <c r="H948" s="221"/>
      <c r="I948" s="221"/>
      <c r="J948" s="221"/>
      <c r="K948" s="221"/>
      <c r="L948" s="221"/>
      <c r="M948" s="221"/>
      <c r="N948" s="221"/>
      <c r="O948" s="221"/>
      <c r="P948" s="221"/>
      <c r="Q948" s="221"/>
      <c r="R948" s="221"/>
      <c r="S948" s="221"/>
      <c r="T948" s="221"/>
      <c r="U948" s="221"/>
    </row>
    <row r="949" spans="2:21" x14ac:dyDescent="0.2">
      <c r="B949" s="221"/>
      <c r="C949" s="221"/>
      <c r="D949" s="221"/>
      <c r="E949" s="221"/>
      <c r="F949" s="221"/>
      <c r="G949" s="221"/>
      <c r="H949" s="221"/>
      <c r="I949" s="221"/>
      <c r="J949" s="221"/>
      <c r="K949" s="221"/>
      <c r="L949" s="221"/>
      <c r="M949" s="221"/>
      <c r="N949" s="221"/>
      <c r="O949" s="221"/>
      <c r="P949" s="221"/>
      <c r="Q949" s="221"/>
      <c r="R949" s="221"/>
      <c r="S949" s="221"/>
      <c r="T949" s="221"/>
      <c r="U949" s="221"/>
    </row>
    <row r="950" spans="2:21" x14ac:dyDescent="0.2">
      <c r="B950" s="221"/>
      <c r="C950" s="221"/>
      <c r="D950" s="221"/>
      <c r="E950" s="221"/>
      <c r="F950" s="221"/>
      <c r="G950" s="221"/>
      <c r="H950" s="221"/>
      <c r="I950" s="221"/>
      <c r="J950" s="221"/>
      <c r="K950" s="221"/>
      <c r="L950" s="221"/>
      <c r="M950" s="221"/>
      <c r="N950" s="221"/>
      <c r="O950" s="221"/>
      <c r="P950" s="221"/>
      <c r="Q950" s="221"/>
      <c r="R950" s="221"/>
      <c r="S950" s="221"/>
      <c r="T950" s="221"/>
      <c r="U950" s="221"/>
    </row>
    <row r="951" spans="2:21" x14ac:dyDescent="0.2">
      <c r="B951" s="221"/>
      <c r="C951" s="221"/>
      <c r="D951" s="221"/>
      <c r="E951" s="221"/>
      <c r="F951" s="221"/>
      <c r="G951" s="221"/>
      <c r="H951" s="221"/>
      <c r="I951" s="221"/>
      <c r="J951" s="221"/>
      <c r="K951" s="221"/>
      <c r="L951" s="221"/>
      <c r="M951" s="221"/>
      <c r="N951" s="221"/>
      <c r="O951" s="221"/>
      <c r="P951" s="221"/>
      <c r="Q951" s="221"/>
      <c r="R951" s="221"/>
      <c r="S951" s="221"/>
      <c r="T951" s="221"/>
      <c r="U951" s="221"/>
    </row>
    <row r="952" spans="2:21" x14ac:dyDescent="0.2">
      <c r="B952" s="221"/>
      <c r="C952" s="221"/>
      <c r="D952" s="221"/>
      <c r="E952" s="221"/>
      <c r="F952" s="221"/>
      <c r="G952" s="221"/>
      <c r="H952" s="221"/>
      <c r="I952" s="221"/>
      <c r="J952" s="221"/>
      <c r="K952" s="221"/>
      <c r="L952" s="221"/>
      <c r="M952" s="221"/>
      <c r="N952" s="221"/>
      <c r="O952" s="221"/>
      <c r="P952" s="221"/>
      <c r="Q952" s="221"/>
      <c r="R952" s="221"/>
      <c r="S952" s="221"/>
      <c r="T952" s="221"/>
      <c r="U952" s="221"/>
    </row>
    <row r="953" spans="2:21" x14ac:dyDescent="0.2">
      <c r="B953" s="221"/>
      <c r="C953" s="221"/>
      <c r="D953" s="221"/>
      <c r="E953" s="221"/>
      <c r="F953" s="221"/>
      <c r="G953" s="221"/>
      <c r="H953" s="221"/>
      <c r="I953" s="221"/>
      <c r="J953" s="221"/>
      <c r="K953" s="221"/>
      <c r="L953" s="221"/>
      <c r="M953" s="221"/>
      <c r="N953" s="221"/>
      <c r="O953" s="221"/>
      <c r="P953" s="221"/>
      <c r="Q953" s="221"/>
      <c r="R953" s="221"/>
      <c r="S953" s="221"/>
      <c r="T953" s="221"/>
      <c r="U953" s="221"/>
    </row>
    <row r="954" spans="2:21" x14ac:dyDescent="0.2">
      <c r="B954" s="221"/>
      <c r="C954" s="221"/>
      <c r="D954" s="221"/>
      <c r="E954" s="221"/>
      <c r="F954" s="221"/>
      <c r="G954" s="221"/>
      <c r="H954" s="221"/>
      <c r="I954" s="221"/>
      <c r="J954" s="221"/>
      <c r="K954" s="221"/>
      <c r="L954" s="221"/>
      <c r="M954" s="221"/>
      <c r="N954" s="221"/>
      <c r="O954" s="221"/>
      <c r="P954" s="221"/>
      <c r="Q954" s="221"/>
      <c r="R954" s="221"/>
      <c r="S954" s="221"/>
      <c r="T954" s="221"/>
      <c r="U954" s="221"/>
    </row>
    <row r="955" spans="2:21" x14ac:dyDescent="0.2">
      <c r="B955" s="221"/>
      <c r="C955" s="221"/>
      <c r="D955" s="221"/>
      <c r="E955" s="221"/>
      <c r="F955" s="221"/>
      <c r="G955" s="221"/>
      <c r="H955" s="221"/>
      <c r="I955" s="221"/>
      <c r="J955" s="221"/>
      <c r="K955" s="221"/>
      <c r="L955" s="221"/>
      <c r="M955" s="221"/>
      <c r="N955" s="221"/>
      <c r="O955" s="221"/>
      <c r="P955" s="221"/>
      <c r="Q955" s="221"/>
      <c r="R955" s="221"/>
      <c r="S955" s="221"/>
      <c r="T955" s="221"/>
      <c r="U955" s="221"/>
    </row>
    <row r="956" spans="2:21" x14ac:dyDescent="0.2">
      <c r="B956" s="221"/>
      <c r="C956" s="221"/>
      <c r="D956" s="221"/>
      <c r="E956" s="221"/>
      <c r="F956" s="221"/>
      <c r="G956" s="221"/>
      <c r="H956" s="221"/>
      <c r="I956" s="221"/>
      <c r="J956" s="221"/>
      <c r="K956" s="221"/>
      <c r="L956" s="221"/>
      <c r="M956" s="221"/>
      <c r="N956" s="221"/>
      <c r="O956" s="221"/>
      <c r="P956" s="221"/>
      <c r="Q956" s="221"/>
      <c r="R956" s="221"/>
      <c r="S956" s="221"/>
      <c r="T956" s="221"/>
      <c r="U956" s="221"/>
    </row>
    <row r="957" spans="2:21" x14ac:dyDescent="0.2">
      <c r="B957" s="221"/>
      <c r="C957" s="221"/>
      <c r="D957" s="221"/>
      <c r="E957" s="221"/>
      <c r="F957" s="221"/>
      <c r="G957" s="221"/>
      <c r="H957" s="221"/>
      <c r="I957" s="221"/>
      <c r="J957" s="221"/>
      <c r="K957" s="221"/>
      <c r="L957" s="221"/>
      <c r="M957" s="221"/>
      <c r="N957" s="221"/>
      <c r="O957" s="221"/>
      <c r="P957" s="221"/>
      <c r="Q957" s="221"/>
      <c r="R957" s="221"/>
      <c r="S957" s="221"/>
      <c r="T957" s="221"/>
      <c r="U957" s="221"/>
    </row>
    <row r="958" spans="2:21" x14ac:dyDescent="0.2">
      <c r="B958" s="221"/>
      <c r="C958" s="221"/>
      <c r="D958" s="221"/>
      <c r="E958" s="221"/>
      <c r="F958" s="221"/>
      <c r="G958" s="221"/>
      <c r="H958" s="221"/>
      <c r="I958" s="221"/>
      <c r="J958" s="221"/>
      <c r="K958" s="221"/>
      <c r="L958" s="221"/>
      <c r="M958" s="221"/>
      <c r="N958" s="221"/>
      <c r="O958" s="221"/>
      <c r="P958" s="221"/>
      <c r="Q958" s="221"/>
      <c r="R958" s="221"/>
      <c r="S958" s="221"/>
      <c r="T958" s="221"/>
      <c r="U958" s="221"/>
    </row>
    <row r="959" spans="2:21" x14ac:dyDescent="0.2">
      <c r="B959" s="221"/>
      <c r="C959" s="221"/>
      <c r="D959" s="221"/>
      <c r="E959" s="221"/>
      <c r="F959" s="221"/>
      <c r="G959" s="221"/>
      <c r="H959" s="221"/>
      <c r="I959" s="221"/>
      <c r="J959" s="221"/>
      <c r="K959" s="221"/>
      <c r="L959" s="221"/>
      <c r="M959" s="221"/>
      <c r="N959" s="221"/>
      <c r="O959" s="221"/>
      <c r="P959" s="221"/>
      <c r="Q959" s="221"/>
      <c r="R959" s="221"/>
      <c r="S959" s="221"/>
      <c r="T959" s="221"/>
      <c r="U959" s="221"/>
    </row>
    <row r="960" spans="2:21" x14ac:dyDescent="0.2">
      <c r="B960" s="221"/>
      <c r="C960" s="221"/>
      <c r="D960" s="221"/>
      <c r="E960" s="221"/>
      <c r="F960" s="221"/>
      <c r="G960" s="221"/>
      <c r="H960" s="221"/>
      <c r="I960" s="221"/>
      <c r="J960" s="221"/>
      <c r="K960" s="221"/>
      <c r="L960" s="221"/>
      <c r="M960" s="221"/>
      <c r="N960" s="221"/>
      <c r="O960" s="221"/>
      <c r="P960" s="221"/>
      <c r="Q960" s="221"/>
      <c r="R960" s="221"/>
      <c r="S960" s="221"/>
      <c r="T960" s="221"/>
      <c r="U960" s="221"/>
    </row>
    <row r="961" spans="2:21" x14ac:dyDescent="0.2">
      <c r="B961" s="221"/>
      <c r="C961" s="221"/>
      <c r="D961" s="221"/>
      <c r="E961" s="221"/>
      <c r="F961" s="221"/>
      <c r="G961" s="221"/>
      <c r="H961" s="221"/>
      <c r="I961" s="221"/>
      <c r="J961" s="221"/>
      <c r="K961" s="221"/>
      <c r="L961" s="221"/>
      <c r="M961" s="221"/>
      <c r="N961" s="221"/>
      <c r="O961" s="221"/>
      <c r="P961" s="221"/>
      <c r="Q961" s="221"/>
      <c r="R961" s="221"/>
      <c r="S961" s="221"/>
      <c r="T961" s="221"/>
      <c r="U961" s="221"/>
    </row>
    <row r="962" spans="2:21" x14ac:dyDescent="0.2">
      <c r="B962" s="221"/>
      <c r="C962" s="221"/>
      <c r="D962" s="221"/>
      <c r="E962" s="221"/>
      <c r="F962" s="221"/>
      <c r="G962" s="221"/>
      <c r="H962" s="221"/>
      <c r="I962" s="221"/>
      <c r="J962" s="221"/>
      <c r="K962" s="221"/>
      <c r="L962" s="221"/>
      <c r="M962" s="221"/>
      <c r="N962" s="221"/>
      <c r="O962" s="221"/>
      <c r="P962" s="221"/>
      <c r="Q962" s="221"/>
      <c r="R962" s="221"/>
      <c r="S962" s="221"/>
      <c r="T962" s="221"/>
      <c r="U962" s="221"/>
    </row>
    <row r="963" spans="2:21" x14ac:dyDescent="0.2">
      <c r="B963" s="221"/>
      <c r="C963" s="221"/>
      <c r="D963" s="221"/>
      <c r="E963" s="221"/>
      <c r="F963" s="221"/>
      <c r="G963" s="221"/>
      <c r="H963" s="221"/>
      <c r="I963" s="221"/>
      <c r="J963" s="221"/>
      <c r="K963" s="221"/>
      <c r="L963" s="221"/>
      <c r="M963" s="221"/>
      <c r="N963" s="221"/>
      <c r="O963" s="221"/>
      <c r="P963" s="221"/>
      <c r="Q963" s="221"/>
      <c r="R963" s="221"/>
      <c r="S963" s="221"/>
      <c r="T963" s="221"/>
      <c r="U963" s="221"/>
    </row>
    <row r="964" spans="2:21" x14ac:dyDescent="0.2">
      <c r="B964" s="221"/>
      <c r="C964" s="221"/>
      <c r="D964" s="221"/>
      <c r="E964" s="221"/>
      <c r="F964" s="221"/>
      <c r="G964" s="221"/>
      <c r="H964" s="221"/>
      <c r="I964" s="221"/>
      <c r="J964" s="221"/>
      <c r="K964" s="221"/>
      <c r="L964" s="221"/>
      <c r="M964" s="221"/>
      <c r="N964" s="221"/>
      <c r="O964" s="221"/>
      <c r="P964" s="221"/>
      <c r="Q964" s="221"/>
      <c r="R964" s="221"/>
      <c r="S964" s="221"/>
      <c r="T964" s="221"/>
      <c r="U964" s="221"/>
    </row>
    <row r="965" spans="2:21" x14ac:dyDescent="0.2">
      <c r="B965" s="221"/>
      <c r="C965" s="221"/>
      <c r="D965" s="221"/>
      <c r="E965" s="221"/>
      <c r="F965" s="221"/>
      <c r="G965" s="221"/>
      <c r="H965" s="221"/>
      <c r="I965" s="221"/>
      <c r="J965" s="221"/>
      <c r="K965" s="221"/>
      <c r="L965" s="221"/>
      <c r="M965" s="221"/>
      <c r="N965" s="221"/>
      <c r="O965" s="221"/>
      <c r="P965" s="221"/>
      <c r="Q965" s="221"/>
      <c r="R965" s="221"/>
      <c r="S965" s="221"/>
      <c r="T965" s="221"/>
      <c r="U965" s="221"/>
    </row>
    <row r="966" spans="2:21" x14ac:dyDescent="0.2">
      <c r="B966" s="221"/>
      <c r="C966" s="221"/>
      <c r="D966" s="221"/>
      <c r="E966" s="221"/>
      <c r="F966" s="221"/>
      <c r="G966" s="221"/>
      <c r="H966" s="221"/>
      <c r="I966" s="221"/>
      <c r="J966" s="221"/>
      <c r="K966" s="221"/>
      <c r="L966" s="221"/>
      <c r="M966" s="221"/>
      <c r="N966" s="221"/>
      <c r="O966" s="221"/>
      <c r="P966" s="221"/>
      <c r="Q966" s="221"/>
      <c r="R966" s="221"/>
      <c r="S966" s="221"/>
      <c r="T966" s="221"/>
      <c r="U966" s="221"/>
    </row>
    <row r="967" spans="2:21" x14ac:dyDescent="0.2">
      <c r="B967" s="221"/>
      <c r="C967" s="221"/>
      <c r="D967" s="221"/>
      <c r="E967" s="221"/>
      <c r="F967" s="221"/>
      <c r="G967" s="221"/>
      <c r="H967" s="221"/>
      <c r="I967" s="221"/>
      <c r="J967" s="221"/>
      <c r="K967" s="221"/>
      <c r="L967" s="221"/>
      <c r="M967" s="221"/>
      <c r="N967" s="221"/>
      <c r="O967" s="221"/>
      <c r="P967" s="221"/>
      <c r="Q967" s="221"/>
      <c r="R967" s="221"/>
      <c r="S967" s="221"/>
      <c r="T967" s="221"/>
      <c r="U967" s="221"/>
    </row>
    <row r="968" spans="2:21" x14ac:dyDescent="0.2">
      <c r="B968" s="221"/>
      <c r="C968" s="221"/>
      <c r="D968" s="221"/>
      <c r="E968" s="221"/>
      <c r="F968" s="221"/>
      <c r="G968" s="221"/>
      <c r="H968" s="221"/>
      <c r="I968" s="221"/>
      <c r="J968" s="221"/>
      <c r="K968" s="221"/>
      <c r="L968" s="221"/>
      <c r="M968" s="221"/>
      <c r="N968" s="221"/>
      <c r="O968" s="221"/>
      <c r="P968" s="221"/>
      <c r="Q968" s="221"/>
      <c r="R968" s="221"/>
      <c r="S968" s="221"/>
      <c r="T968" s="221"/>
      <c r="U968" s="221"/>
    </row>
    <row r="969" spans="2:21" x14ac:dyDescent="0.2">
      <c r="B969" s="221"/>
      <c r="C969" s="221"/>
      <c r="D969" s="221"/>
      <c r="E969" s="221"/>
      <c r="F969" s="221"/>
      <c r="G969" s="221"/>
      <c r="H969" s="221"/>
      <c r="I969" s="221"/>
      <c r="J969" s="221"/>
      <c r="K969" s="221"/>
      <c r="L969" s="221"/>
      <c r="M969" s="221"/>
      <c r="N969" s="221"/>
      <c r="O969" s="221"/>
      <c r="P969" s="221"/>
      <c r="Q969" s="221"/>
      <c r="R969" s="221"/>
      <c r="S969" s="221"/>
      <c r="T969" s="221"/>
      <c r="U969" s="221"/>
    </row>
    <row r="970" spans="2:21" x14ac:dyDescent="0.2">
      <c r="B970" s="221"/>
      <c r="C970" s="221"/>
      <c r="D970" s="221"/>
      <c r="E970" s="221"/>
      <c r="F970" s="221"/>
      <c r="G970" s="221"/>
      <c r="H970" s="221"/>
      <c r="I970" s="221"/>
      <c r="J970" s="221"/>
      <c r="K970" s="221"/>
      <c r="L970" s="221"/>
      <c r="M970" s="221"/>
      <c r="N970" s="221"/>
      <c r="O970" s="221"/>
      <c r="P970" s="221"/>
      <c r="Q970" s="221"/>
      <c r="R970" s="221"/>
      <c r="S970" s="221"/>
      <c r="T970" s="221"/>
      <c r="U970" s="221"/>
    </row>
    <row r="971" spans="2:21" x14ac:dyDescent="0.2">
      <c r="B971" s="221"/>
      <c r="C971" s="221"/>
      <c r="D971" s="221"/>
      <c r="E971" s="221"/>
      <c r="F971" s="221"/>
      <c r="G971" s="221"/>
      <c r="H971" s="221"/>
      <c r="I971" s="221"/>
      <c r="J971" s="221"/>
      <c r="K971" s="221"/>
      <c r="L971" s="221"/>
      <c r="M971" s="221"/>
      <c r="N971" s="221"/>
      <c r="O971" s="221"/>
      <c r="P971" s="221"/>
      <c r="Q971" s="221"/>
      <c r="R971" s="221"/>
      <c r="S971" s="221"/>
      <c r="T971" s="221"/>
      <c r="U971" s="221"/>
    </row>
    <row r="972" spans="2:21" x14ac:dyDescent="0.2">
      <c r="B972" s="221"/>
      <c r="C972" s="221"/>
      <c r="D972" s="221"/>
      <c r="E972" s="221"/>
      <c r="F972" s="221"/>
      <c r="G972" s="221"/>
      <c r="H972" s="221"/>
      <c r="I972" s="221"/>
      <c r="J972" s="221"/>
      <c r="K972" s="221"/>
      <c r="L972" s="221"/>
      <c r="M972" s="221"/>
      <c r="N972" s="221"/>
      <c r="O972" s="221"/>
      <c r="P972" s="221"/>
      <c r="Q972" s="221"/>
      <c r="R972" s="221"/>
      <c r="S972" s="221"/>
      <c r="T972" s="221"/>
      <c r="U972" s="221"/>
    </row>
    <row r="973" spans="2:21" x14ac:dyDescent="0.2">
      <c r="B973" s="221"/>
      <c r="C973" s="221"/>
      <c r="D973" s="221"/>
      <c r="E973" s="221"/>
      <c r="F973" s="221"/>
      <c r="G973" s="221"/>
      <c r="H973" s="221"/>
      <c r="I973" s="221"/>
      <c r="J973" s="221"/>
      <c r="K973" s="221"/>
      <c r="L973" s="221"/>
      <c r="M973" s="221"/>
      <c r="N973" s="221"/>
      <c r="O973" s="221"/>
      <c r="P973" s="221"/>
      <c r="Q973" s="221"/>
      <c r="R973" s="221"/>
      <c r="S973" s="221"/>
      <c r="T973" s="221"/>
      <c r="U973" s="221"/>
    </row>
    <row r="974" spans="2:21" x14ac:dyDescent="0.2">
      <c r="B974" s="221"/>
      <c r="C974" s="221"/>
      <c r="D974" s="221"/>
      <c r="E974" s="221"/>
      <c r="F974" s="221"/>
      <c r="G974" s="221"/>
      <c r="H974" s="221"/>
      <c r="I974" s="221"/>
      <c r="J974" s="221"/>
      <c r="K974" s="221"/>
      <c r="L974" s="221"/>
      <c r="M974" s="221"/>
      <c r="N974" s="221"/>
      <c r="O974" s="221"/>
      <c r="P974" s="221"/>
      <c r="Q974" s="221"/>
      <c r="R974" s="221"/>
      <c r="S974" s="221"/>
      <c r="T974" s="221"/>
      <c r="U974" s="221"/>
    </row>
    <row r="975" spans="2:21" x14ac:dyDescent="0.2">
      <c r="B975" s="221"/>
      <c r="C975" s="221"/>
      <c r="D975" s="221"/>
      <c r="E975" s="221"/>
      <c r="F975" s="221"/>
      <c r="G975" s="221"/>
      <c r="H975" s="221"/>
      <c r="I975" s="221"/>
      <c r="J975" s="221"/>
      <c r="K975" s="221"/>
      <c r="L975" s="221"/>
      <c r="M975" s="221"/>
      <c r="N975" s="221"/>
      <c r="O975" s="221"/>
      <c r="P975" s="221"/>
      <c r="Q975" s="221"/>
      <c r="R975" s="221"/>
      <c r="S975" s="221"/>
      <c r="T975" s="221"/>
      <c r="U975" s="221"/>
    </row>
    <row r="976" spans="2:21" x14ac:dyDescent="0.2">
      <c r="B976" s="221"/>
      <c r="C976" s="221"/>
      <c r="D976" s="221"/>
      <c r="E976" s="221"/>
      <c r="F976" s="221"/>
      <c r="G976" s="221"/>
      <c r="H976" s="221"/>
      <c r="I976" s="221"/>
      <c r="J976" s="221"/>
      <c r="K976" s="221"/>
      <c r="L976" s="221"/>
      <c r="M976" s="221"/>
      <c r="N976" s="221"/>
      <c r="O976" s="221"/>
      <c r="P976" s="221"/>
      <c r="Q976" s="221"/>
      <c r="R976" s="221"/>
      <c r="S976" s="221"/>
      <c r="T976" s="221"/>
      <c r="U976" s="221"/>
    </row>
    <row r="977" spans="2:21" x14ac:dyDescent="0.2">
      <c r="B977" s="221"/>
      <c r="C977" s="221"/>
      <c r="D977" s="221"/>
      <c r="E977" s="221"/>
      <c r="F977" s="221"/>
      <c r="G977" s="221"/>
      <c r="H977" s="221"/>
      <c r="I977" s="221"/>
      <c r="J977" s="221"/>
      <c r="K977" s="221"/>
      <c r="L977" s="221"/>
      <c r="M977" s="221"/>
      <c r="N977" s="221"/>
      <c r="O977" s="221"/>
      <c r="P977" s="221"/>
      <c r="Q977" s="221"/>
      <c r="R977" s="221"/>
      <c r="S977" s="221"/>
      <c r="T977" s="221"/>
      <c r="U977" s="221"/>
    </row>
    <row r="978" spans="2:21" x14ac:dyDescent="0.2">
      <c r="B978" s="221"/>
      <c r="C978" s="221"/>
      <c r="D978" s="221"/>
      <c r="E978" s="221"/>
      <c r="F978" s="221"/>
      <c r="G978" s="221"/>
      <c r="H978" s="221"/>
      <c r="I978" s="221"/>
      <c r="J978" s="221"/>
      <c r="K978" s="221"/>
      <c r="L978" s="221"/>
      <c r="M978" s="221"/>
      <c r="N978" s="221"/>
      <c r="O978" s="221"/>
      <c r="P978" s="221"/>
      <c r="Q978" s="221"/>
      <c r="R978" s="221"/>
      <c r="S978" s="221"/>
      <c r="T978" s="221"/>
      <c r="U978" s="221"/>
    </row>
    <row r="979" spans="2:21" x14ac:dyDescent="0.2">
      <c r="B979" s="221"/>
      <c r="C979" s="221"/>
      <c r="D979" s="221"/>
      <c r="E979" s="221"/>
      <c r="F979" s="221"/>
      <c r="G979" s="221"/>
      <c r="H979" s="221"/>
      <c r="I979" s="221"/>
      <c r="J979" s="221"/>
      <c r="K979" s="221"/>
      <c r="L979" s="221"/>
      <c r="M979" s="221"/>
      <c r="N979" s="221"/>
      <c r="O979" s="221"/>
      <c r="P979" s="221"/>
      <c r="Q979" s="221"/>
      <c r="R979" s="221"/>
      <c r="S979" s="221"/>
      <c r="T979" s="221"/>
      <c r="U979" s="221"/>
    </row>
    <row r="980" spans="2:21" x14ac:dyDescent="0.2">
      <c r="B980" s="221"/>
      <c r="C980" s="221"/>
      <c r="D980" s="221"/>
      <c r="E980" s="221"/>
      <c r="F980" s="221"/>
      <c r="G980" s="221"/>
      <c r="H980" s="221"/>
      <c r="I980" s="221"/>
      <c r="J980" s="221"/>
      <c r="K980" s="221"/>
      <c r="L980" s="221"/>
      <c r="M980" s="221"/>
      <c r="N980" s="221"/>
      <c r="O980" s="221"/>
      <c r="P980" s="221"/>
      <c r="Q980" s="221"/>
      <c r="R980" s="221"/>
      <c r="S980" s="221"/>
      <c r="T980" s="221"/>
      <c r="U980" s="221"/>
    </row>
    <row r="981" spans="2:21" x14ac:dyDescent="0.2">
      <c r="B981" s="221"/>
      <c r="C981" s="221"/>
      <c r="D981" s="221"/>
      <c r="E981" s="221"/>
      <c r="F981" s="221"/>
      <c r="G981" s="221"/>
      <c r="H981" s="221"/>
      <c r="I981" s="221"/>
      <c r="J981" s="221"/>
      <c r="K981" s="221"/>
      <c r="L981" s="221"/>
      <c r="M981" s="221"/>
      <c r="N981" s="221"/>
      <c r="O981" s="221"/>
      <c r="P981" s="221"/>
      <c r="Q981" s="221"/>
      <c r="R981" s="221"/>
      <c r="S981" s="221"/>
      <c r="T981" s="221"/>
      <c r="U981" s="221"/>
    </row>
    <row r="982" spans="2:21" x14ac:dyDescent="0.2">
      <c r="B982" s="221"/>
      <c r="C982" s="221"/>
      <c r="D982" s="221"/>
      <c r="E982" s="221"/>
      <c r="F982" s="221"/>
      <c r="G982" s="221"/>
      <c r="H982" s="221"/>
      <c r="I982" s="221"/>
      <c r="J982" s="221"/>
      <c r="K982" s="221"/>
      <c r="L982" s="221"/>
      <c r="M982" s="221"/>
      <c r="N982" s="221"/>
      <c r="O982" s="221"/>
      <c r="P982" s="221"/>
      <c r="Q982" s="221"/>
      <c r="R982" s="221"/>
      <c r="S982" s="221"/>
      <c r="T982" s="221"/>
      <c r="U982" s="221"/>
    </row>
    <row r="983" spans="2:21" x14ac:dyDescent="0.2">
      <c r="B983" s="221"/>
      <c r="C983" s="221"/>
      <c r="D983" s="221"/>
      <c r="E983" s="221"/>
      <c r="F983" s="221"/>
      <c r="G983" s="221"/>
      <c r="H983" s="221"/>
      <c r="I983" s="221"/>
      <c r="J983" s="221"/>
      <c r="K983" s="221"/>
      <c r="L983" s="221"/>
      <c r="M983" s="221"/>
      <c r="N983" s="221"/>
      <c r="O983" s="221"/>
      <c r="P983" s="221"/>
      <c r="Q983" s="221"/>
      <c r="R983" s="221"/>
      <c r="S983" s="221"/>
      <c r="T983" s="221"/>
      <c r="U983" s="221"/>
    </row>
    <row r="984" spans="2:21" x14ac:dyDescent="0.2">
      <c r="B984" s="221"/>
      <c r="C984" s="221"/>
      <c r="D984" s="221"/>
      <c r="E984" s="221"/>
      <c r="F984" s="221"/>
      <c r="G984" s="221"/>
      <c r="H984" s="221"/>
      <c r="I984" s="221"/>
      <c r="J984" s="221"/>
      <c r="K984" s="221"/>
      <c r="L984" s="221"/>
      <c r="M984" s="221"/>
      <c r="N984" s="221"/>
      <c r="O984" s="221"/>
      <c r="P984" s="221"/>
      <c r="Q984" s="221"/>
      <c r="R984" s="221"/>
      <c r="S984" s="221"/>
      <c r="T984" s="221"/>
      <c r="U984" s="221"/>
    </row>
    <row r="985" spans="2:21" x14ac:dyDescent="0.2">
      <c r="B985" s="221"/>
      <c r="C985" s="221"/>
      <c r="D985" s="221"/>
      <c r="E985" s="221"/>
      <c r="F985" s="221"/>
      <c r="G985" s="221"/>
      <c r="H985" s="221"/>
      <c r="I985" s="221"/>
      <c r="J985" s="221"/>
      <c r="K985" s="221"/>
      <c r="L985" s="221"/>
      <c r="M985" s="221"/>
      <c r="N985" s="221"/>
      <c r="O985" s="221"/>
      <c r="P985" s="221"/>
      <c r="Q985" s="221"/>
      <c r="R985" s="221"/>
      <c r="S985" s="221"/>
      <c r="T985" s="221"/>
      <c r="U985" s="221"/>
    </row>
    <row r="986" spans="2:21" x14ac:dyDescent="0.2">
      <c r="B986" s="221"/>
      <c r="C986" s="221"/>
      <c r="D986" s="221"/>
      <c r="E986" s="221"/>
      <c r="F986" s="221"/>
      <c r="G986" s="221"/>
      <c r="H986" s="221"/>
      <c r="I986" s="221"/>
      <c r="J986" s="221"/>
      <c r="K986" s="221"/>
      <c r="L986" s="221"/>
      <c r="M986" s="221"/>
      <c r="N986" s="221"/>
      <c r="O986" s="221"/>
      <c r="P986" s="221"/>
      <c r="Q986" s="221"/>
      <c r="R986" s="221"/>
      <c r="S986" s="221"/>
      <c r="T986" s="221"/>
      <c r="U986" s="221"/>
    </row>
    <row r="987" spans="2:21" x14ac:dyDescent="0.2">
      <c r="B987" s="221"/>
      <c r="C987" s="221"/>
      <c r="D987" s="221"/>
      <c r="E987" s="221"/>
      <c r="F987" s="221"/>
      <c r="G987" s="221"/>
      <c r="H987" s="221"/>
      <c r="I987" s="221"/>
      <c r="J987" s="221"/>
      <c r="K987" s="221"/>
      <c r="L987" s="221"/>
      <c r="M987" s="221"/>
      <c r="N987" s="221"/>
      <c r="O987" s="221"/>
      <c r="P987" s="221"/>
      <c r="Q987" s="221"/>
      <c r="R987" s="221"/>
      <c r="S987" s="221"/>
      <c r="T987" s="221"/>
      <c r="U987" s="221"/>
    </row>
    <row r="988" spans="2:21" x14ac:dyDescent="0.2">
      <c r="B988" s="221"/>
      <c r="C988" s="221"/>
      <c r="D988" s="221"/>
      <c r="E988" s="221"/>
      <c r="F988" s="221"/>
      <c r="G988" s="221"/>
      <c r="H988" s="221"/>
      <c r="I988" s="221"/>
      <c r="J988" s="221"/>
      <c r="K988" s="221"/>
      <c r="L988" s="221"/>
      <c r="M988" s="221"/>
      <c r="N988" s="221"/>
      <c r="O988" s="221"/>
      <c r="P988" s="221"/>
      <c r="Q988" s="221"/>
      <c r="R988" s="221"/>
      <c r="S988" s="221"/>
      <c r="T988" s="221"/>
      <c r="U988" s="221"/>
    </row>
    <row r="989" spans="2:21" x14ac:dyDescent="0.2">
      <c r="B989" s="221"/>
      <c r="C989" s="221"/>
      <c r="D989" s="221"/>
      <c r="E989" s="221"/>
      <c r="F989" s="221"/>
      <c r="G989" s="221"/>
      <c r="H989" s="221"/>
      <c r="I989" s="221"/>
      <c r="J989" s="221"/>
      <c r="K989" s="221"/>
      <c r="L989" s="221"/>
      <c r="M989" s="221"/>
      <c r="N989" s="221"/>
      <c r="O989" s="221"/>
      <c r="P989" s="221"/>
      <c r="Q989" s="221"/>
      <c r="R989" s="221"/>
      <c r="S989" s="221"/>
      <c r="T989" s="221"/>
      <c r="U989" s="221"/>
    </row>
    <row r="990" spans="2:21" x14ac:dyDescent="0.2">
      <c r="B990" s="221"/>
      <c r="C990" s="221"/>
      <c r="D990" s="221"/>
      <c r="E990" s="221"/>
      <c r="F990" s="221"/>
      <c r="G990" s="221"/>
      <c r="H990" s="221"/>
      <c r="I990" s="221"/>
      <c r="J990" s="221"/>
      <c r="K990" s="221"/>
      <c r="L990" s="221"/>
      <c r="M990" s="221"/>
      <c r="N990" s="221"/>
      <c r="O990" s="221"/>
      <c r="P990" s="221"/>
      <c r="Q990" s="221"/>
      <c r="R990" s="221"/>
      <c r="S990" s="221"/>
      <c r="T990" s="221"/>
      <c r="U990" s="221"/>
    </row>
    <row r="991" spans="2:21" x14ac:dyDescent="0.2">
      <c r="B991" s="221"/>
      <c r="C991" s="221"/>
      <c r="D991" s="221"/>
      <c r="E991" s="221"/>
      <c r="F991" s="221"/>
      <c r="G991" s="221"/>
      <c r="H991" s="221"/>
      <c r="I991" s="221"/>
      <c r="J991" s="221"/>
      <c r="K991" s="221"/>
      <c r="L991" s="221"/>
      <c r="M991" s="221"/>
      <c r="N991" s="221"/>
      <c r="O991" s="221"/>
      <c r="P991" s="221"/>
      <c r="Q991" s="221"/>
      <c r="R991" s="221"/>
      <c r="S991" s="221"/>
      <c r="T991" s="221"/>
      <c r="U991" s="221"/>
    </row>
    <row r="992" spans="2:21" x14ac:dyDescent="0.2">
      <c r="B992" s="221"/>
      <c r="C992" s="221"/>
      <c r="D992" s="221"/>
      <c r="E992" s="221"/>
      <c r="F992" s="221"/>
      <c r="G992" s="221"/>
      <c r="H992" s="221"/>
      <c r="I992" s="221"/>
      <c r="J992" s="221"/>
      <c r="K992" s="221"/>
      <c r="L992" s="221"/>
      <c r="M992" s="221"/>
      <c r="N992" s="221"/>
      <c r="O992" s="221"/>
      <c r="P992" s="221"/>
      <c r="Q992" s="221"/>
      <c r="R992" s="221"/>
      <c r="S992" s="221"/>
      <c r="T992" s="221"/>
      <c r="U992" s="221"/>
    </row>
    <row r="993" spans="2:21" x14ac:dyDescent="0.2">
      <c r="B993" s="221"/>
      <c r="C993" s="221"/>
      <c r="D993" s="221"/>
      <c r="E993" s="221"/>
      <c r="F993" s="221"/>
      <c r="G993" s="221"/>
      <c r="H993" s="221"/>
      <c r="I993" s="221"/>
      <c r="J993" s="221"/>
      <c r="K993" s="221"/>
      <c r="L993" s="221"/>
      <c r="M993" s="221"/>
      <c r="N993" s="221"/>
      <c r="O993" s="221"/>
      <c r="P993" s="221"/>
      <c r="Q993" s="221"/>
      <c r="R993" s="221"/>
      <c r="S993" s="221"/>
      <c r="T993" s="221"/>
      <c r="U993" s="221"/>
    </row>
    <row r="994" spans="2:21" x14ac:dyDescent="0.2">
      <c r="B994" s="221"/>
      <c r="C994" s="221"/>
      <c r="D994" s="221"/>
      <c r="E994" s="221"/>
      <c r="F994" s="221"/>
      <c r="G994" s="221"/>
      <c r="H994" s="221"/>
      <c r="I994" s="221"/>
      <c r="J994" s="221"/>
      <c r="K994" s="221"/>
      <c r="L994" s="221"/>
      <c r="M994" s="221"/>
      <c r="N994" s="221"/>
      <c r="O994" s="221"/>
      <c r="P994" s="221"/>
      <c r="Q994" s="221"/>
      <c r="R994" s="221"/>
      <c r="S994" s="221"/>
      <c r="T994" s="221"/>
      <c r="U994" s="221"/>
    </row>
    <row r="995" spans="2:21" x14ac:dyDescent="0.2">
      <c r="B995" s="221"/>
      <c r="C995" s="221"/>
      <c r="D995" s="221"/>
      <c r="E995" s="221"/>
      <c r="F995" s="221"/>
      <c r="G995" s="221"/>
      <c r="H995" s="221"/>
      <c r="I995" s="221"/>
      <c r="J995" s="221"/>
      <c r="K995" s="221"/>
      <c r="L995" s="221"/>
      <c r="M995" s="221"/>
      <c r="N995" s="221"/>
      <c r="O995" s="221"/>
      <c r="P995" s="221"/>
      <c r="Q995" s="221"/>
      <c r="R995" s="221"/>
      <c r="S995" s="221"/>
      <c r="T995" s="221"/>
      <c r="U995" s="221"/>
    </row>
    <row r="996" spans="2:21" x14ac:dyDescent="0.2">
      <c r="B996" s="221"/>
      <c r="C996" s="221"/>
      <c r="D996" s="221"/>
      <c r="E996" s="221"/>
      <c r="F996" s="221"/>
      <c r="G996" s="221"/>
      <c r="H996" s="221"/>
      <c r="I996" s="221"/>
      <c r="J996" s="221"/>
      <c r="K996" s="221"/>
      <c r="L996" s="221"/>
      <c r="M996" s="221"/>
      <c r="N996" s="221"/>
      <c r="O996" s="221"/>
      <c r="P996" s="221"/>
      <c r="Q996" s="221"/>
      <c r="R996" s="221"/>
      <c r="S996" s="221"/>
      <c r="T996" s="221"/>
      <c r="U996" s="221"/>
    </row>
    <row r="997" spans="2:21" x14ac:dyDescent="0.2">
      <c r="B997" s="221"/>
      <c r="C997" s="221"/>
      <c r="D997" s="221"/>
      <c r="E997" s="221"/>
      <c r="F997" s="221"/>
      <c r="G997" s="221"/>
      <c r="H997" s="221"/>
      <c r="I997" s="221"/>
      <c r="J997" s="221"/>
      <c r="K997" s="221"/>
      <c r="L997" s="221"/>
      <c r="M997" s="221"/>
      <c r="N997" s="221"/>
      <c r="O997" s="221"/>
      <c r="P997" s="221"/>
      <c r="Q997" s="221"/>
      <c r="R997" s="221"/>
      <c r="S997" s="221"/>
      <c r="T997" s="221"/>
      <c r="U997" s="221"/>
    </row>
    <row r="998" spans="2:21" x14ac:dyDescent="0.2">
      <c r="B998" s="221"/>
      <c r="C998" s="221"/>
      <c r="D998" s="221"/>
      <c r="E998" s="221"/>
      <c r="F998" s="221"/>
      <c r="G998" s="221"/>
      <c r="H998" s="221"/>
      <c r="I998" s="221"/>
      <c r="J998" s="221"/>
      <c r="K998" s="221"/>
      <c r="L998" s="221"/>
      <c r="M998" s="221"/>
      <c r="N998" s="221"/>
      <c r="O998" s="221"/>
      <c r="P998" s="221"/>
      <c r="Q998" s="221"/>
      <c r="R998" s="221"/>
      <c r="S998" s="221"/>
      <c r="T998" s="221"/>
      <c r="U998" s="221"/>
    </row>
    <row r="999" spans="2:21" x14ac:dyDescent="0.2">
      <c r="B999" s="221"/>
      <c r="C999" s="221"/>
      <c r="D999" s="221"/>
      <c r="E999" s="221"/>
      <c r="F999" s="221"/>
      <c r="G999" s="221"/>
      <c r="H999" s="221"/>
      <c r="I999" s="221"/>
      <c r="J999" s="221"/>
      <c r="K999" s="221"/>
      <c r="L999" s="221"/>
      <c r="M999" s="221"/>
      <c r="N999" s="221"/>
      <c r="O999" s="221"/>
      <c r="P999" s="221"/>
      <c r="Q999" s="221"/>
      <c r="R999" s="221"/>
      <c r="S999" s="221"/>
      <c r="T999" s="221"/>
      <c r="U999" s="221"/>
    </row>
    <row r="1000" spans="2:21" x14ac:dyDescent="0.2">
      <c r="B1000" s="221"/>
      <c r="C1000" s="221"/>
      <c r="D1000" s="221"/>
      <c r="E1000" s="221"/>
      <c r="F1000" s="221"/>
      <c r="G1000" s="221"/>
      <c r="H1000" s="221"/>
      <c r="I1000" s="221"/>
      <c r="J1000" s="221"/>
      <c r="K1000" s="221"/>
      <c r="L1000" s="221"/>
      <c r="M1000" s="221"/>
      <c r="N1000" s="221"/>
      <c r="O1000" s="221"/>
      <c r="P1000" s="221"/>
      <c r="Q1000" s="221"/>
      <c r="R1000" s="221"/>
      <c r="S1000" s="221"/>
      <c r="T1000" s="221"/>
      <c r="U1000" s="221"/>
    </row>
    <row r="1001" spans="2:21" x14ac:dyDescent="0.2">
      <c r="B1001" s="221"/>
      <c r="C1001" s="221"/>
      <c r="D1001" s="221"/>
      <c r="E1001" s="221"/>
      <c r="F1001" s="221"/>
      <c r="G1001" s="221"/>
      <c r="H1001" s="221"/>
      <c r="I1001" s="221"/>
      <c r="J1001" s="221"/>
      <c r="K1001" s="221"/>
      <c r="L1001" s="221"/>
      <c r="M1001" s="221"/>
      <c r="N1001" s="221"/>
      <c r="O1001" s="221"/>
      <c r="P1001" s="221"/>
      <c r="Q1001" s="221"/>
      <c r="R1001" s="221"/>
      <c r="S1001" s="221"/>
      <c r="T1001" s="221"/>
      <c r="U1001" s="221"/>
    </row>
    <row r="1002" spans="2:21" x14ac:dyDescent="0.2">
      <c r="B1002" s="221"/>
      <c r="C1002" s="221"/>
      <c r="D1002" s="221"/>
      <c r="E1002" s="221"/>
      <c r="F1002" s="221"/>
      <c r="G1002" s="221"/>
      <c r="H1002" s="221"/>
      <c r="I1002" s="221"/>
      <c r="J1002" s="221"/>
      <c r="K1002" s="221"/>
      <c r="L1002" s="221"/>
      <c r="M1002" s="221"/>
      <c r="N1002" s="221"/>
      <c r="O1002" s="221"/>
      <c r="P1002" s="221"/>
      <c r="Q1002" s="221"/>
      <c r="R1002" s="221"/>
      <c r="S1002" s="221"/>
      <c r="T1002" s="221"/>
      <c r="U1002" s="221"/>
    </row>
    <row r="1003" spans="2:21" x14ac:dyDescent="0.2">
      <c r="B1003" s="221"/>
      <c r="C1003" s="221"/>
      <c r="D1003" s="221"/>
      <c r="E1003" s="221"/>
      <c r="F1003" s="221"/>
      <c r="G1003" s="221"/>
      <c r="H1003" s="221"/>
      <c r="I1003" s="221"/>
      <c r="J1003" s="221"/>
      <c r="K1003" s="221"/>
      <c r="L1003" s="221"/>
      <c r="M1003" s="221"/>
      <c r="N1003" s="221"/>
      <c r="O1003" s="221"/>
      <c r="P1003" s="221"/>
      <c r="Q1003" s="221"/>
      <c r="R1003" s="221"/>
      <c r="S1003" s="221"/>
      <c r="T1003" s="221"/>
      <c r="U1003" s="221"/>
    </row>
    <row r="1004" spans="2:21" x14ac:dyDescent="0.2">
      <c r="B1004" s="221"/>
      <c r="C1004" s="221"/>
      <c r="D1004" s="221"/>
      <c r="E1004" s="221"/>
      <c r="F1004" s="221"/>
      <c r="G1004" s="221"/>
      <c r="H1004" s="221"/>
      <c r="I1004" s="221"/>
      <c r="J1004" s="221"/>
      <c r="K1004" s="221"/>
      <c r="L1004" s="221"/>
      <c r="M1004" s="221"/>
      <c r="N1004" s="221"/>
      <c r="O1004" s="221"/>
      <c r="P1004" s="221"/>
      <c r="Q1004" s="221"/>
      <c r="R1004" s="221"/>
      <c r="S1004" s="221"/>
      <c r="T1004" s="221"/>
      <c r="U1004" s="221"/>
    </row>
    <row r="1005" spans="2:21" x14ac:dyDescent="0.2">
      <c r="B1005" s="221"/>
      <c r="C1005" s="221"/>
      <c r="D1005" s="221"/>
      <c r="E1005" s="221"/>
      <c r="F1005" s="221"/>
      <c r="G1005" s="221"/>
      <c r="H1005" s="221"/>
      <c r="I1005" s="221"/>
      <c r="J1005" s="221"/>
      <c r="K1005" s="221"/>
      <c r="L1005" s="221"/>
      <c r="M1005" s="221"/>
      <c r="N1005" s="221"/>
      <c r="O1005" s="221"/>
      <c r="P1005" s="221"/>
      <c r="Q1005" s="221"/>
      <c r="R1005" s="221"/>
      <c r="S1005" s="221"/>
      <c r="T1005" s="221"/>
      <c r="U1005" s="221"/>
    </row>
    <row r="1006" spans="2:21" x14ac:dyDescent="0.2">
      <c r="B1006" s="221"/>
      <c r="C1006" s="221"/>
      <c r="D1006" s="221"/>
      <c r="E1006" s="221"/>
      <c r="F1006" s="221"/>
      <c r="G1006" s="221"/>
      <c r="H1006" s="221"/>
      <c r="I1006" s="221"/>
      <c r="J1006" s="221"/>
      <c r="K1006" s="221"/>
      <c r="L1006" s="221"/>
      <c r="M1006" s="221"/>
      <c r="N1006" s="221"/>
      <c r="O1006" s="221"/>
      <c r="P1006" s="221"/>
      <c r="Q1006" s="221"/>
      <c r="R1006" s="221"/>
      <c r="S1006" s="221"/>
      <c r="T1006" s="221"/>
      <c r="U1006" s="221"/>
    </row>
    <row r="1007" spans="2:21" x14ac:dyDescent="0.2">
      <c r="B1007" s="221"/>
      <c r="C1007" s="221"/>
      <c r="D1007" s="221"/>
      <c r="E1007" s="221"/>
      <c r="F1007" s="221"/>
      <c r="G1007" s="221"/>
      <c r="H1007" s="221"/>
      <c r="I1007" s="221"/>
      <c r="J1007" s="221"/>
      <c r="K1007" s="221"/>
      <c r="L1007" s="221"/>
      <c r="M1007" s="221"/>
      <c r="N1007" s="221"/>
      <c r="O1007" s="221"/>
      <c r="P1007" s="221"/>
      <c r="Q1007" s="221"/>
      <c r="R1007" s="221"/>
      <c r="S1007" s="221"/>
      <c r="T1007" s="221"/>
      <c r="U1007" s="221"/>
    </row>
    <row r="1008" spans="2:21" x14ac:dyDescent="0.2">
      <c r="B1008" s="221"/>
      <c r="C1008" s="221"/>
      <c r="D1008" s="221"/>
      <c r="E1008" s="221"/>
      <c r="F1008" s="221"/>
      <c r="G1008" s="221"/>
      <c r="H1008" s="221"/>
      <c r="I1008" s="221"/>
      <c r="J1008" s="221"/>
      <c r="K1008" s="221"/>
      <c r="L1008" s="221"/>
      <c r="M1008" s="221"/>
      <c r="N1008" s="221"/>
      <c r="O1008" s="221"/>
      <c r="P1008" s="221"/>
      <c r="Q1008" s="221"/>
      <c r="R1008" s="221"/>
      <c r="S1008" s="221"/>
      <c r="T1008" s="221"/>
      <c r="U1008" s="221"/>
    </row>
    <row r="1009" spans="2:21" x14ac:dyDescent="0.2">
      <c r="B1009" s="221"/>
      <c r="C1009" s="221"/>
      <c r="D1009" s="221"/>
      <c r="E1009" s="221"/>
      <c r="F1009" s="221"/>
      <c r="G1009" s="221"/>
      <c r="H1009" s="221"/>
      <c r="I1009" s="221"/>
      <c r="J1009" s="221"/>
      <c r="K1009" s="221"/>
      <c r="L1009" s="221"/>
      <c r="M1009" s="221"/>
      <c r="N1009" s="221"/>
      <c r="O1009" s="221"/>
      <c r="P1009" s="221"/>
      <c r="Q1009" s="221"/>
      <c r="R1009" s="221"/>
      <c r="S1009" s="221"/>
      <c r="T1009" s="221"/>
      <c r="U1009" s="221"/>
    </row>
    <row r="1010" spans="2:21" x14ac:dyDescent="0.2">
      <c r="B1010" s="221"/>
      <c r="C1010" s="221"/>
      <c r="D1010" s="221"/>
      <c r="E1010" s="221"/>
      <c r="F1010" s="221"/>
      <c r="G1010" s="221"/>
      <c r="H1010" s="221"/>
      <c r="I1010" s="221"/>
      <c r="J1010" s="221"/>
      <c r="K1010" s="221"/>
      <c r="L1010" s="221"/>
      <c r="M1010" s="221"/>
      <c r="N1010" s="221"/>
      <c r="O1010" s="221"/>
      <c r="P1010" s="221"/>
      <c r="Q1010" s="221"/>
      <c r="R1010" s="221"/>
      <c r="S1010" s="221"/>
      <c r="T1010" s="221"/>
      <c r="U1010" s="221"/>
    </row>
    <row r="1011" spans="2:21" x14ac:dyDescent="0.2">
      <c r="B1011" s="221"/>
      <c r="C1011" s="221"/>
      <c r="D1011" s="221"/>
      <c r="E1011" s="221"/>
      <c r="F1011" s="221"/>
      <c r="G1011" s="221"/>
      <c r="H1011" s="221"/>
      <c r="I1011" s="221"/>
      <c r="J1011" s="221"/>
      <c r="K1011" s="221"/>
      <c r="L1011" s="221"/>
      <c r="M1011" s="221"/>
      <c r="N1011" s="221"/>
      <c r="O1011" s="221"/>
      <c r="P1011" s="221"/>
      <c r="Q1011" s="221"/>
      <c r="R1011" s="221"/>
      <c r="S1011" s="221"/>
      <c r="T1011" s="221"/>
      <c r="U1011" s="221"/>
    </row>
    <row r="1012" spans="2:21" x14ac:dyDescent="0.2">
      <c r="B1012" s="221"/>
      <c r="C1012" s="221"/>
      <c r="D1012" s="221"/>
      <c r="E1012" s="221"/>
      <c r="F1012" s="221"/>
      <c r="G1012" s="221"/>
      <c r="H1012" s="221"/>
      <c r="I1012" s="221"/>
      <c r="J1012" s="221"/>
      <c r="K1012" s="221"/>
      <c r="L1012" s="221"/>
      <c r="M1012" s="221"/>
      <c r="N1012" s="221"/>
      <c r="O1012" s="221"/>
      <c r="P1012" s="221"/>
      <c r="Q1012" s="221"/>
      <c r="R1012" s="221"/>
      <c r="S1012" s="221"/>
      <c r="T1012" s="221"/>
      <c r="U1012" s="221"/>
    </row>
    <row r="1013" spans="2:21" x14ac:dyDescent="0.2">
      <c r="B1013" s="221"/>
      <c r="C1013" s="221"/>
      <c r="D1013" s="221"/>
      <c r="E1013" s="221"/>
      <c r="F1013" s="221"/>
      <c r="G1013" s="221"/>
      <c r="H1013" s="221"/>
      <c r="I1013" s="221"/>
      <c r="J1013" s="221"/>
      <c r="K1013" s="221"/>
      <c r="L1013" s="221"/>
      <c r="M1013" s="221"/>
      <c r="N1013" s="221"/>
      <c r="O1013" s="221"/>
      <c r="P1013" s="221"/>
      <c r="Q1013" s="221"/>
      <c r="R1013" s="221"/>
      <c r="S1013" s="221"/>
      <c r="T1013" s="221"/>
      <c r="U1013" s="221"/>
    </row>
    <row r="1014" spans="2:21" x14ac:dyDescent="0.2">
      <c r="B1014" s="221"/>
      <c r="C1014" s="221"/>
      <c r="D1014" s="221"/>
      <c r="E1014" s="221"/>
      <c r="F1014" s="221"/>
      <c r="G1014" s="221"/>
      <c r="H1014" s="221"/>
      <c r="I1014" s="221"/>
      <c r="J1014" s="221"/>
      <c r="K1014" s="221"/>
      <c r="L1014" s="221"/>
      <c r="M1014" s="221"/>
      <c r="N1014" s="221"/>
      <c r="O1014" s="221"/>
      <c r="P1014" s="221"/>
      <c r="Q1014" s="221"/>
      <c r="R1014" s="221"/>
      <c r="S1014" s="221"/>
      <c r="T1014" s="221"/>
      <c r="U1014" s="221"/>
    </row>
    <row r="1015" spans="2:21" x14ac:dyDescent="0.2">
      <c r="B1015" s="221"/>
      <c r="C1015" s="221"/>
      <c r="D1015" s="221"/>
      <c r="E1015" s="221"/>
      <c r="F1015" s="221"/>
      <c r="G1015" s="221"/>
      <c r="H1015" s="221"/>
      <c r="I1015" s="221"/>
      <c r="J1015" s="221"/>
      <c r="K1015" s="221"/>
      <c r="L1015" s="221"/>
      <c r="M1015" s="221"/>
      <c r="N1015" s="221"/>
      <c r="O1015" s="221"/>
      <c r="P1015" s="221"/>
      <c r="Q1015" s="221"/>
      <c r="R1015" s="221"/>
      <c r="S1015" s="221"/>
      <c r="T1015" s="221"/>
      <c r="U1015" s="221"/>
    </row>
    <row r="1016" spans="2:21" x14ac:dyDescent="0.2">
      <c r="B1016" s="221"/>
      <c r="C1016" s="221"/>
      <c r="D1016" s="221"/>
      <c r="E1016" s="221"/>
      <c r="F1016" s="221"/>
      <c r="G1016" s="221"/>
      <c r="H1016" s="221"/>
      <c r="I1016" s="221"/>
      <c r="J1016" s="221"/>
      <c r="K1016" s="221"/>
      <c r="L1016" s="221"/>
      <c r="M1016" s="221"/>
      <c r="N1016" s="221"/>
      <c r="O1016" s="221"/>
      <c r="P1016" s="221"/>
      <c r="Q1016" s="221"/>
      <c r="R1016" s="221"/>
      <c r="S1016" s="221"/>
      <c r="T1016" s="221"/>
      <c r="U1016" s="221"/>
    </row>
    <row r="1017" spans="2:21" x14ac:dyDescent="0.2">
      <c r="B1017" s="221"/>
      <c r="C1017" s="221"/>
      <c r="D1017" s="221"/>
      <c r="E1017" s="221"/>
      <c r="F1017" s="221"/>
      <c r="G1017" s="221"/>
      <c r="H1017" s="221"/>
      <c r="I1017" s="221"/>
      <c r="J1017" s="221"/>
      <c r="K1017" s="221"/>
      <c r="L1017" s="221"/>
      <c r="M1017" s="221"/>
      <c r="N1017" s="221"/>
      <c r="O1017" s="221"/>
      <c r="P1017" s="221"/>
      <c r="Q1017" s="221"/>
      <c r="R1017" s="221"/>
      <c r="S1017" s="221"/>
      <c r="T1017" s="221"/>
      <c r="U1017" s="221"/>
    </row>
    <row r="1018" spans="2:21" x14ac:dyDescent="0.2">
      <c r="B1018" s="221"/>
      <c r="C1018" s="221"/>
      <c r="D1018" s="221"/>
      <c r="E1018" s="221"/>
      <c r="F1018" s="221"/>
      <c r="G1018" s="221"/>
      <c r="H1018" s="221"/>
      <c r="I1018" s="221"/>
      <c r="J1018" s="221"/>
      <c r="K1018" s="221"/>
      <c r="L1018" s="221"/>
      <c r="M1018" s="221"/>
      <c r="N1018" s="221"/>
      <c r="O1018" s="221"/>
      <c r="P1018" s="221"/>
      <c r="Q1018" s="221"/>
      <c r="R1018" s="221"/>
      <c r="S1018" s="221"/>
      <c r="T1018" s="221"/>
      <c r="U1018" s="221"/>
    </row>
    <row r="1019" spans="2:21" x14ac:dyDescent="0.2">
      <c r="B1019" s="221"/>
      <c r="C1019" s="221"/>
      <c r="D1019" s="221"/>
      <c r="E1019" s="221"/>
      <c r="F1019" s="221"/>
      <c r="G1019" s="221"/>
      <c r="H1019" s="221"/>
      <c r="I1019" s="221"/>
      <c r="J1019" s="221"/>
      <c r="K1019" s="221"/>
      <c r="L1019" s="221"/>
      <c r="M1019" s="221"/>
      <c r="N1019" s="221"/>
      <c r="O1019" s="221"/>
      <c r="P1019" s="221"/>
      <c r="Q1019" s="221"/>
      <c r="R1019" s="221"/>
      <c r="S1019" s="221"/>
      <c r="T1019" s="221"/>
      <c r="U1019" s="221"/>
    </row>
    <row r="1020" spans="2:21" x14ac:dyDescent="0.2">
      <c r="B1020" s="221"/>
      <c r="C1020" s="221"/>
      <c r="D1020" s="221"/>
      <c r="E1020" s="221"/>
      <c r="F1020" s="221"/>
      <c r="G1020" s="221"/>
      <c r="H1020" s="221"/>
      <c r="I1020" s="221"/>
      <c r="J1020" s="221"/>
      <c r="K1020" s="221"/>
      <c r="L1020" s="221"/>
      <c r="M1020" s="221"/>
      <c r="N1020" s="221"/>
      <c r="O1020" s="221"/>
      <c r="P1020" s="221"/>
      <c r="Q1020" s="221"/>
      <c r="R1020" s="221"/>
      <c r="S1020" s="221"/>
      <c r="T1020" s="221"/>
      <c r="U1020" s="221"/>
    </row>
    <row r="1021" spans="2:21" x14ac:dyDescent="0.2">
      <c r="B1021" s="221"/>
      <c r="C1021" s="221"/>
      <c r="D1021" s="221"/>
      <c r="E1021" s="221"/>
      <c r="F1021" s="221"/>
      <c r="G1021" s="221"/>
      <c r="H1021" s="221"/>
      <c r="I1021" s="221"/>
      <c r="J1021" s="221"/>
      <c r="K1021" s="221"/>
      <c r="L1021" s="221"/>
      <c r="M1021" s="221"/>
      <c r="N1021" s="221"/>
      <c r="O1021" s="221"/>
      <c r="P1021" s="221"/>
      <c r="Q1021" s="221"/>
      <c r="R1021" s="221"/>
      <c r="S1021" s="221"/>
      <c r="T1021" s="221"/>
      <c r="U1021" s="221"/>
    </row>
    <row r="1022" spans="2:21" x14ac:dyDescent="0.2">
      <c r="B1022" s="221"/>
      <c r="C1022" s="221"/>
      <c r="D1022" s="221"/>
      <c r="E1022" s="221"/>
      <c r="F1022" s="221"/>
      <c r="G1022" s="221"/>
      <c r="H1022" s="221"/>
      <c r="I1022" s="221"/>
      <c r="J1022" s="221"/>
      <c r="K1022" s="221"/>
      <c r="L1022" s="221"/>
      <c r="M1022" s="221"/>
      <c r="N1022" s="221"/>
      <c r="O1022" s="221"/>
      <c r="P1022" s="221"/>
      <c r="Q1022" s="221"/>
      <c r="R1022" s="221"/>
      <c r="S1022" s="221"/>
      <c r="T1022" s="221"/>
      <c r="U1022" s="221"/>
    </row>
    <row r="1023" spans="2:21" x14ac:dyDescent="0.2">
      <c r="B1023" s="221"/>
      <c r="C1023" s="221"/>
      <c r="D1023" s="221"/>
      <c r="E1023" s="221"/>
      <c r="F1023" s="221"/>
      <c r="G1023" s="221"/>
      <c r="H1023" s="221"/>
      <c r="I1023" s="221"/>
      <c r="J1023" s="221"/>
      <c r="K1023" s="221"/>
      <c r="L1023" s="221"/>
      <c r="M1023" s="221"/>
      <c r="N1023" s="221"/>
      <c r="O1023" s="221"/>
      <c r="P1023" s="221"/>
      <c r="Q1023" s="221"/>
      <c r="R1023" s="221"/>
      <c r="S1023" s="221"/>
      <c r="T1023" s="221"/>
      <c r="U1023" s="221"/>
    </row>
    <row r="1024" spans="2:21" x14ac:dyDescent="0.2">
      <c r="B1024" s="221"/>
      <c r="C1024" s="221"/>
      <c r="D1024" s="221"/>
      <c r="E1024" s="221"/>
      <c r="F1024" s="221"/>
      <c r="G1024" s="221"/>
      <c r="H1024" s="221"/>
      <c r="I1024" s="221"/>
      <c r="J1024" s="221"/>
      <c r="K1024" s="221"/>
      <c r="L1024" s="221"/>
      <c r="M1024" s="221"/>
      <c r="N1024" s="221"/>
      <c r="O1024" s="221"/>
      <c r="P1024" s="221"/>
      <c r="Q1024" s="221"/>
      <c r="R1024" s="221"/>
      <c r="S1024" s="221"/>
      <c r="T1024" s="221"/>
      <c r="U1024" s="221"/>
    </row>
    <row r="1025" spans="2:21" x14ac:dyDescent="0.2">
      <c r="B1025" s="221"/>
      <c r="C1025" s="221"/>
      <c r="D1025" s="221"/>
      <c r="E1025" s="221"/>
      <c r="F1025" s="221"/>
      <c r="G1025" s="221"/>
      <c r="H1025" s="221"/>
      <c r="I1025" s="221"/>
      <c r="J1025" s="221"/>
      <c r="K1025" s="221"/>
      <c r="L1025" s="221"/>
      <c r="M1025" s="221"/>
      <c r="N1025" s="221"/>
      <c r="O1025" s="221"/>
      <c r="P1025" s="221"/>
      <c r="Q1025" s="221"/>
      <c r="R1025" s="221"/>
      <c r="S1025" s="221"/>
      <c r="T1025" s="221"/>
      <c r="U1025" s="221"/>
    </row>
    <row r="1026" spans="2:21" x14ac:dyDescent="0.2">
      <c r="B1026" s="221"/>
      <c r="C1026" s="221"/>
      <c r="D1026" s="221"/>
      <c r="E1026" s="221"/>
      <c r="F1026" s="221"/>
      <c r="G1026" s="221"/>
      <c r="H1026" s="221"/>
      <c r="I1026" s="221"/>
      <c r="J1026" s="221"/>
      <c r="K1026" s="221"/>
      <c r="L1026" s="221"/>
      <c r="M1026" s="221"/>
      <c r="N1026" s="221"/>
      <c r="O1026" s="221"/>
      <c r="P1026" s="221"/>
      <c r="Q1026" s="221"/>
      <c r="R1026" s="221"/>
      <c r="S1026" s="221"/>
      <c r="T1026" s="221"/>
      <c r="U1026" s="221"/>
    </row>
    <row r="1027" spans="2:21" x14ac:dyDescent="0.2">
      <c r="B1027" s="221"/>
      <c r="C1027" s="221"/>
      <c r="D1027" s="221"/>
      <c r="E1027" s="221"/>
      <c r="F1027" s="221"/>
      <c r="G1027" s="221"/>
      <c r="H1027" s="221"/>
      <c r="I1027" s="221"/>
      <c r="J1027" s="221"/>
      <c r="K1027" s="221"/>
      <c r="L1027" s="221"/>
      <c r="M1027" s="221"/>
      <c r="N1027" s="221"/>
      <c r="O1027" s="221"/>
      <c r="P1027" s="221"/>
      <c r="Q1027" s="221"/>
      <c r="R1027" s="221"/>
      <c r="S1027" s="221"/>
      <c r="T1027" s="221"/>
      <c r="U1027" s="221"/>
    </row>
    <row r="1028" spans="2:21" x14ac:dyDescent="0.2">
      <c r="B1028" s="221"/>
      <c r="C1028" s="221"/>
      <c r="D1028" s="221"/>
      <c r="E1028" s="221"/>
      <c r="F1028" s="221"/>
      <c r="G1028" s="221"/>
      <c r="H1028" s="221"/>
      <c r="I1028" s="221"/>
      <c r="J1028" s="221"/>
      <c r="K1028" s="221"/>
      <c r="L1028" s="221"/>
      <c r="M1028" s="221"/>
      <c r="N1028" s="221"/>
      <c r="O1028" s="221"/>
      <c r="P1028" s="221"/>
      <c r="Q1028" s="221"/>
      <c r="R1028" s="221"/>
      <c r="S1028" s="221"/>
      <c r="T1028" s="221"/>
      <c r="U1028" s="221"/>
    </row>
    <row r="1029" spans="2:21" x14ac:dyDescent="0.2">
      <c r="B1029" s="221"/>
      <c r="C1029" s="221"/>
      <c r="D1029" s="221"/>
      <c r="E1029" s="221"/>
      <c r="F1029" s="221"/>
      <c r="G1029" s="221"/>
      <c r="H1029" s="221"/>
      <c r="I1029" s="221"/>
      <c r="J1029" s="221"/>
      <c r="K1029" s="221"/>
      <c r="L1029" s="221"/>
      <c r="M1029" s="221"/>
      <c r="N1029" s="221"/>
      <c r="O1029" s="221"/>
      <c r="P1029" s="221"/>
      <c r="Q1029" s="221"/>
      <c r="R1029" s="221"/>
      <c r="S1029" s="221"/>
      <c r="T1029" s="221"/>
      <c r="U1029" s="221"/>
    </row>
    <row r="1030" spans="2:21" x14ac:dyDescent="0.2">
      <c r="B1030" s="221"/>
      <c r="C1030" s="221"/>
      <c r="D1030" s="221"/>
      <c r="E1030" s="221"/>
      <c r="F1030" s="221"/>
      <c r="G1030" s="221"/>
      <c r="H1030" s="221"/>
      <c r="I1030" s="221"/>
      <c r="J1030" s="221"/>
      <c r="K1030" s="221"/>
      <c r="L1030" s="221"/>
      <c r="M1030" s="221"/>
      <c r="N1030" s="221"/>
      <c r="O1030" s="221"/>
      <c r="P1030" s="221"/>
      <c r="Q1030" s="221"/>
      <c r="R1030" s="221"/>
      <c r="S1030" s="221"/>
      <c r="T1030" s="221"/>
      <c r="U1030" s="221"/>
    </row>
    <row r="1031" spans="2:21" x14ac:dyDescent="0.2">
      <c r="B1031" s="221"/>
      <c r="C1031" s="221"/>
      <c r="D1031" s="221"/>
      <c r="E1031" s="221"/>
      <c r="F1031" s="221"/>
      <c r="G1031" s="221"/>
      <c r="H1031" s="221"/>
      <c r="I1031" s="221"/>
      <c r="J1031" s="221"/>
      <c r="K1031" s="221"/>
      <c r="L1031" s="221"/>
      <c r="M1031" s="221"/>
      <c r="N1031" s="221"/>
      <c r="O1031" s="221"/>
      <c r="P1031" s="221"/>
      <c r="Q1031" s="221"/>
      <c r="R1031" s="221"/>
      <c r="S1031" s="221"/>
      <c r="T1031" s="221"/>
      <c r="U1031" s="221"/>
    </row>
    <row r="1032" spans="2:21" x14ac:dyDescent="0.2">
      <c r="B1032" s="221"/>
      <c r="C1032" s="221"/>
      <c r="D1032" s="221"/>
      <c r="E1032" s="221"/>
      <c r="F1032" s="221"/>
      <c r="G1032" s="221"/>
      <c r="H1032" s="221"/>
      <c r="I1032" s="221"/>
      <c r="J1032" s="221"/>
      <c r="K1032" s="221"/>
      <c r="L1032" s="221"/>
      <c r="M1032" s="221"/>
      <c r="N1032" s="221"/>
      <c r="O1032" s="221"/>
      <c r="P1032" s="221"/>
      <c r="Q1032" s="221"/>
      <c r="R1032" s="221"/>
      <c r="S1032" s="221"/>
      <c r="T1032" s="221"/>
      <c r="U1032" s="221"/>
    </row>
    <row r="1033" spans="2:21" x14ac:dyDescent="0.2">
      <c r="B1033" s="221"/>
      <c r="C1033" s="221"/>
      <c r="D1033" s="221"/>
      <c r="E1033" s="221"/>
      <c r="F1033" s="221"/>
      <c r="G1033" s="221"/>
      <c r="H1033" s="221"/>
      <c r="I1033" s="221"/>
      <c r="J1033" s="221"/>
      <c r="K1033" s="221"/>
      <c r="L1033" s="221"/>
      <c r="M1033" s="221"/>
      <c r="N1033" s="221"/>
      <c r="O1033" s="221"/>
      <c r="P1033" s="221"/>
      <c r="Q1033" s="221"/>
      <c r="R1033" s="221"/>
      <c r="S1033" s="221"/>
      <c r="T1033" s="221"/>
      <c r="U1033" s="221"/>
    </row>
    <row r="1034" spans="2:21" x14ac:dyDescent="0.2">
      <c r="B1034" s="221"/>
      <c r="C1034" s="221"/>
      <c r="D1034" s="221"/>
      <c r="E1034" s="221"/>
      <c r="F1034" s="221"/>
      <c r="G1034" s="221"/>
      <c r="H1034" s="221"/>
      <c r="I1034" s="221"/>
      <c r="J1034" s="221"/>
      <c r="K1034" s="221"/>
      <c r="L1034" s="221"/>
      <c r="M1034" s="221"/>
      <c r="N1034" s="221"/>
      <c r="O1034" s="221"/>
      <c r="P1034" s="221"/>
      <c r="Q1034" s="221"/>
      <c r="R1034" s="221"/>
      <c r="S1034" s="221"/>
      <c r="T1034" s="221"/>
      <c r="U1034" s="221"/>
    </row>
    <row r="1035" spans="2:21" x14ac:dyDescent="0.2">
      <c r="B1035" s="221"/>
      <c r="C1035" s="221"/>
      <c r="D1035" s="221"/>
      <c r="E1035" s="221"/>
      <c r="F1035" s="221"/>
      <c r="G1035" s="221"/>
      <c r="H1035" s="221"/>
      <c r="I1035" s="221"/>
      <c r="J1035" s="221"/>
      <c r="K1035" s="221"/>
      <c r="L1035" s="221"/>
      <c r="M1035" s="221"/>
      <c r="N1035" s="221"/>
      <c r="O1035" s="221"/>
      <c r="P1035" s="221"/>
      <c r="Q1035" s="221"/>
      <c r="R1035" s="221"/>
      <c r="S1035" s="221"/>
      <c r="T1035" s="221"/>
      <c r="U1035" s="221"/>
    </row>
    <row r="1036" spans="2:21" x14ac:dyDescent="0.2">
      <c r="B1036" s="221"/>
      <c r="C1036" s="221"/>
      <c r="D1036" s="221"/>
      <c r="E1036" s="221"/>
      <c r="F1036" s="221"/>
      <c r="G1036" s="221"/>
      <c r="H1036" s="221"/>
      <c r="I1036" s="221"/>
      <c r="J1036" s="221"/>
      <c r="K1036" s="221"/>
      <c r="L1036" s="221"/>
      <c r="M1036" s="221"/>
      <c r="N1036" s="221"/>
      <c r="O1036" s="221"/>
      <c r="P1036" s="221"/>
      <c r="Q1036" s="221"/>
      <c r="R1036" s="221"/>
      <c r="S1036" s="221"/>
      <c r="T1036" s="221"/>
      <c r="U1036" s="221"/>
    </row>
    <row r="1037" spans="2:21" x14ac:dyDescent="0.2">
      <c r="B1037" s="221"/>
      <c r="C1037" s="221"/>
      <c r="D1037" s="221"/>
      <c r="E1037" s="221"/>
      <c r="F1037" s="221"/>
      <c r="G1037" s="221"/>
      <c r="H1037" s="221"/>
      <c r="I1037" s="221"/>
      <c r="J1037" s="221"/>
      <c r="K1037" s="221"/>
      <c r="L1037" s="221"/>
      <c r="M1037" s="221"/>
      <c r="N1037" s="221"/>
      <c r="O1037" s="221"/>
      <c r="P1037" s="221"/>
      <c r="Q1037" s="221"/>
      <c r="R1037" s="221"/>
      <c r="S1037" s="221"/>
      <c r="T1037" s="221"/>
      <c r="U1037" s="221"/>
    </row>
    <row r="1038" spans="2:21" x14ac:dyDescent="0.2">
      <c r="B1038" s="221"/>
      <c r="C1038" s="221"/>
      <c r="D1038" s="221"/>
      <c r="E1038" s="221"/>
      <c r="F1038" s="221"/>
      <c r="G1038" s="221"/>
      <c r="H1038" s="221"/>
      <c r="I1038" s="221"/>
      <c r="J1038" s="221"/>
      <c r="K1038" s="221"/>
      <c r="L1038" s="221"/>
      <c r="M1038" s="221"/>
      <c r="N1038" s="221"/>
      <c r="O1038" s="221"/>
      <c r="P1038" s="221"/>
      <c r="Q1038" s="221"/>
      <c r="R1038" s="221"/>
      <c r="S1038" s="221"/>
      <c r="T1038" s="221"/>
      <c r="U1038" s="221"/>
    </row>
    <row r="1039" spans="2:21" x14ac:dyDescent="0.2">
      <c r="B1039" s="221"/>
      <c r="C1039" s="221"/>
      <c r="D1039" s="221"/>
      <c r="E1039" s="221"/>
      <c r="F1039" s="221"/>
      <c r="G1039" s="221"/>
      <c r="H1039" s="221"/>
      <c r="I1039" s="221"/>
      <c r="J1039" s="221"/>
      <c r="K1039" s="221"/>
      <c r="L1039" s="221"/>
      <c r="M1039" s="221"/>
      <c r="N1039" s="221"/>
      <c r="O1039" s="221"/>
      <c r="P1039" s="221"/>
      <c r="Q1039" s="221"/>
      <c r="R1039" s="221"/>
      <c r="S1039" s="221"/>
      <c r="T1039" s="221"/>
      <c r="U1039" s="221"/>
    </row>
    <row r="1040" spans="2:21" x14ac:dyDescent="0.2">
      <c r="B1040" s="221"/>
      <c r="C1040" s="221"/>
      <c r="D1040" s="221"/>
      <c r="E1040" s="221"/>
      <c r="F1040" s="221"/>
      <c r="G1040" s="221"/>
      <c r="H1040" s="221"/>
      <c r="I1040" s="221"/>
      <c r="J1040" s="221"/>
      <c r="K1040" s="221"/>
      <c r="L1040" s="221"/>
      <c r="M1040" s="221"/>
      <c r="N1040" s="221"/>
      <c r="O1040" s="221"/>
      <c r="P1040" s="221"/>
      <c r="Q1040" s="221"/>
      <c r="R1040" s="221"/>
      <c r="S1040" s="221"/>
      <c r="T1040" s="221"/>
      <c r="U1040" s="221"/>
    </row>
    <row r="1041" spans="2:21" x14ac:dyDescent="0.2">
      <c r="B1041" s="221"/>
      <c r="C1041" s="221"/>
      <c r="D1041" s="221"/>
      <c r="E1041" s="221"/>
      <c r="F1041" s="221"/>
      <c r="G1041" s="221"/>
      <c r="H1041" s="221"/>
      <c r="I1041" s="221"/>
      <c r="J1041" s="221"/>
      <c r="K1041" s="221"/>
      <c r="L1041" s="221"/>
      <c r="M1041" s="221"/>
      <c r="N1041" s="221"/>
      <c r="O1041" s="221"/>
      <c r="P1041" s="221"/>
      <c r="Q1041" s="221"/>
      <c r="R1041" s="221"/>
      <c r="S1041" s="221"/>
      <c r="T1041" s="221"/>
      <c r="U1041" s="221"/>
    </row>
    <row r="1042" spans="2:21" x14ac:dyDescent="0.2">
      <c r="B1042" s="221"/>
      <c r="C1042" s="221"/>
      <c r="D1042" s="221"/>
      <c r="E1042" s="221"/>
      <c r="F1042" s="221"/>
      <c r="G1042" s="221"/>
      <c r="H1042" s="221"/>
      <c r="I1042" s="221"/>
      <c r="J1042" s="221"/>
      <c r="K1042" s="221"/>
      <c r="L1042" s="221"/>
      <c r="M1042" s="221"/>
      <c r="N1042" s="221"/>
      <c r="O1042" s="221"/>
      <c r="P1042" s="221"/>
      <c r="Q1042" s="221"/>
      <c r="R1042" s="221"/>
      <c r="S1042" s="221"/>
      <c r="T1042" s="221"/>
      <c r="U1042" s="221"/>
    </row>
    <row r="1043" spans="2:21" x14ac:dyDescent="0.2">
      <c r="B1043" s="221"/>
      <c r="C1043" s="221"/>
      <c r="D1043" s="221"/>
      <c r="E1043" s="221"/>
      <c r="F1043" s="221"/>
      <c r="G1043" s="221"/>
      <c r="H1043" s="221"/>
      <c r="I1043" s="221"/>
      <c r="J1043" s="221"/>
      <c r="K1043" s="221"/>
      <c r="L1043" s="221"/>
      <c r="M1043" s="221"/>
      <c r="N1043" s="221"/>
      <c r="O1043" s="221"/>
      <c r="P1043" s="221"/>
      <c r="Q1043" s="221"/>
      <c r="R1043" s="221"/>
      <c r="S1043" s="221"/>
      <c r="T1043" s="221"/>
      <c r="U1043" s="221"/>
    </row>
    <row r="1044" spans="2:21" x14ac:dyDescent="0.2">
      <c r="B1044" s="221"/>
      <c r="C1044" s="221"/>
      <c r="D1044" s="221"/>
      <c r="E1044" s="221"/>
      <c r="F1044" s="221"/>
      <c r="G1044" s="221"/>
      <c r="H1044" s="221"/>
      <c r="I1044" s="221"/>
      <c r="J1044" s="221"/>
      <c r="K1044" s="221"/>
      <c r="L1044" s="221"/>
      <c r="M1044" s="221"/>
      <c r="N1044" s="221"/>
      <c r="O1044" s="221"/>
      <c r="P1044" s="221"/>
      <c r="Q1044" s="221"/>
      <c r="R1044" s="221"/>
      <c r="S1044" s="221"/>
      <c r="T1044" s="221"/>
      <c r="U1044" s="221"/>
    </row>
    <row r="1045" spans="2:21" x14ac:dyDescent="0.2">
      <c r="B1045" s="221"/>
      <c r="C1045" s="221"/>
      <c r="D1045" s="221"/>
      <c r="E1045" s="221"/>
      <c r="F1045" s="221"/>
      <c r="G1045" s="221"/>
      <c r="H1045" s="221"/>
      <c r="I1045" s="221"/>
      <c r="J1045" s="221"/>
      <c r="K1045" s="221"/>
      <c r="L1045" s="221"/>
      <c r="M1045" s="221"/>
      <c r="N1045" s="221"/>
      <c r="O1045" s="221"/>
      <c r="P1045" s="221"/>
      <c r="Q1045" s="221"/>
      <c r="R1045" s="221"/>
      <c r="S1045" s="221"/>
      <c r="T1045" s="221"/>
      <c r="U1045" s="221"/>
    </row>
    <row r="1046" spans="2:21" x14ac:dyDescent="0.2">
      <c r="B1046" s="221"/>
      <c r="C1046" s="221"/>
      <c r="D1046" s="221"/>
      <c r="E1046" s="221"/>
      <c r="F1046" s="221"/>
      <c r="G1046" s="221"/>
      <c r="H1046" s="221"/>
      <c r="I1046" s="221"/>
      <c r="J1046" s="221"/>
      <c r="K1046" s="221"/>
      <c r="L1046" s="221"/>
      <c r="M1046" s="221"/>
      <c r="N1046" s="221"/>
      <c r="O1046" s="221"/>
      <c r="P1046" s="221"/>
      <c r="Q1046" s="221"/>
      <c r="R1046" s="221"/>
      <c r="S1046" s="221"/>
      <c r="T1046" s="221"/>
      <c r="U1046" s="221"/>
    </row>
    <row r="1047" spans="2:21" x14ac:dyDescent="0.2">
      <c r="B1047" s="221"/>
      <c r="C1047" s="221"/>
      <c r="D1047" s="221"/>
      <c r="E1047" s="221"/>
      <c r="F1047" s="221"/>
      <c r="G1047" s="221"/>
      <c r="H1047" s="221"/>
      <c r="I1047" s="221"/>
      <c r="J1047" s="221"/>
      <c r="K1047" s="221"/>
      <c r="L1047" s="221"/>
      <c r="M1047" s="221"/>
      <c r="N1047" s="221"/>
      <c r="O1047" s="221"/>
      <c r="P1047" s="221"/>
      <c r="Q1047" s="221"/>
      <c r="R1047" s="221"/>
      <c r="S1047" s="221"/>
      <c r="T1047" s="221"/>
      <c r="U1047" s="221"/>
    </row>
    <row r="1048" spans="2:21" x14ac:dyDescent="0.2">
      <c r="B1048" s="221"/>
      <c r="C1048" s="221"/>
      <c r="D1048" s="221"/>
      <c r="E1048" s="221"/>
      <c r="F1048" s="221"/>
      <c r="G1048" s="221"/>
      <c r="H1048" s="221"/>
      <c r="I1048" s="221"/>
      <c r="J1048" s="221"/>
      <c r="K1048" s="221"/>
      <c r="L1048" s="221"/>
      <c r="M1048" s="221"/>
      <c r="N1048" s="221"/>
      <c r="O1048" s="221"/>
      <c r="P1048" s="221"/>
      <c r="Q1048" s="221"/>
      <c r="R1048" s="221"/>
      <c r="S1048" s="221"/>
      <c r="T1048" s="221"/>
      <c r="U1048" s="221"/>
    </row>
    <row r="1049" spans="2:21" x14ac:dyDescent="0.2">
      <c r="B1049" s="221"/>
      <c r="C1049" s="221"/>
      <c r="D1049" s="221"/>
      <c r="E1049" s="221"/>
      <c r="F1049" s="221"/>
      <c r="G1049" s="221"/>
      <c r="H1049" s="221"/>
      <c r="I1049" s="221"/>
      <c r="J1049" s="221"/>
      <c r="K1049" s="221"/>
      <c r="L1049" s="221"/>
      <c r="M1049" s="221"/>
      <c r="N1049" s="221"/>
      <c r="O1049" s="221"/>
      <c r="P1049" s="221"/>
      <c r="Q1049" s="221"/>
      <c r="R1049" s="221"/>
      <c r="S1049" s="221"/>
      <c r="T1049" s="221"/>
      <c r="U1049" s="221"/>
    </row>
    <row r="1050" spans="2:21" x14ac:dyDescent="0.2">
      <c r="B1050" s="221"/>
      <c r="C1050" s="221"/>
      <c r="D1050" s="221"/>
      <c r="E1050" s="221"/>
      <c r="F1050" s="221"/>
      <c r="G1050" s="221"/>
      <c r="H1050" s="221"/>
      <c r="I1050" s="221"/>
      <c r="J1050" s="221"/>
      <c r="K1050" s="221"/>
      <c r="L1050" s="221"/>
      <c r="M1050" s="221"/>
      <c r="N1050" s="221"/>
      <c r="O1050" s="221"/>
      <c r="P1050" s="221"/>
      <c r="Q1050" s="221"/>
      <c r="R1050" s="221"/>
      <c r="S1050" s="221"/>
      <c r="T1050" s="221"/>
      <c r="U1050" s="221"/>
    </row>
    <row r="1051" spans="2:21" x14ac:dyDescent="0.2">
      <c r="B1051" s="221"/>
      <c r="C1051" s="221"/>
      <c r="D1051" s="221"/>
      <c r="E1051" s="221"/>
      <c r="F1051" s="221"/>
      <c r="G1051" s="221"/>
      <c r="H1051" s="221"/>
      <c r="I1051" s="221"/>
      <c r="J1051" s="221"/>
      <c r="K1051" s="221"/>
      <c r="L1051" s="221"/>
      <c r="M1051" s="221"/>
      <c r="N1051" s="221"/>
      <c r="O1051" s="221"/>
      <c r="P1051" s="221"/>
      <c r="Q1051" s="221"/>
      <c r="R1051" s="221"/>
      <c r="S1051" s="221"/>
      <c r="T1051" s="221"/>
      <c r="U1051" s="221"/>
    </row>
    <row r="1052" spans="2:21" x14ac:dyDescent="0.2">
      <c r="B1052" s="221"/>
      <c r="C1052" s="221"/>
      <c r="D1052" s="221"/>
      <c r="E1052" s="221"/>
      <c r="F1052" s="221"/>
      <c r="G1052" s="221"/>
      <c r="H1052" s="221"/>
      <c r="I1052" s="221"/>
      <c r="J1052" s="221"/>
      <c r="K1052" s="221"/>
      <c r="L1052" s="221"/>
      <c r="M1052" s="221"/>
      <c r="N1052" s="221"/>
      <c r="O1052" s="221"/>
      <c r="P1052" s="221"/>
      <c r="Q1052" s="221"/>
      <c r="R1052" s="221"/>
      <c r="S1052" s="221"/>
      <c r="T1052" s="221"/>
      <c r="U1052" s="221"/>
    </row>
    <row r="1053" spans="2:21" x14ac:dyDescent="0.2">
      <c r="B1053" s="221"/>
      <c r="C1053" s="221"/>
      <c r="D1053" s="221"/>
      <c r="E1053" s="221"/>
      <c r="F1053" s="221"/>
      <c r="G1053" s="221"/>
      <c r="H1053" s="221"/>
      <c r="I1053" s="221"/>
      <c r="J1053" s="221"/>
      <c r="K1053" s="221"/>
      <c r="L1053" s="221"/>
      <c r="M1053" s="221"/>
      <c r="N1053" s="221"/>
      <c r="O1053" s="221"/>
      <c r="P1053" s="221"/>
      <c r="Q1053" s="221"/>
      <c r="R1053" s="221"/>
      <c r="S1053" s="221"/>
      <c r="T1053" s="221"/>
      <c r="U1053" s="221"/>
    </row>
    <row r="1054" spans="2:21" x14ac:dyDescent="0.2">
      <c r="B1054" s="221"/>
      <c r="C1054" s="221"/>
      <c r="D1054" s="221"/>
      <c r="E1054" s="221"/>
      <c r="F1054" s="221"/>
      <c r="G1054" s="221"/>
      <c r="H1054" s="221"/>
      <c r="I1054" s="221"/>
      <c r="J1054" s="221"/>
      <c r="K1054" s="221"/>
      <c r="L1054" s="221"/>
      <c r="M1054" s="221"/>
      <c r="N1054" s="221"/>
      <c r="O1054" s="221"/>
      <c r="P1054" s="221"/>
      <c r="Q1054" s="221"/>
      <c r="R1054" s="221"/>
      <c r="S1054" s="221"/>
      <c r="T1054" s="221"/>
      <c r="U1054" s="221"/>
    </row>
    <row r="1055" spans="2:21" x14ac:dyDescent="0.2">
      <c r="B1055" s="221"/>
      <c r="C1055" s="221"/>
      <c r="D1055" s="221"/>
      <c r="E1055" s="221"/>
      <c r="F1055" s="221"/>
      <c r="G1055" s="221"/>
      <c r="H1055" s="221"/>
      <c r="I1055" s="221"/>
      <c r="J1055" s="221"/>
      <c r="K1055" s="221"/>
      <c r="L1055" s="221"/>
      <c r="M1055" s="221"/>
      <c r="N1055" s="221"/>
      <c r="O1055" s="221"/>
      <c r="P1055" s="221"/>
      <c r="Q1055" s="221"/>
      <c r="R1055" s="221"/>
      <c r="S1055" s="221"/>
      <c r="T1055" s="221"/>
      <c r="U1055" s="221"/>
    </row>
    <row r="1056" spans="2:21" x14ac:dyDescent="0.2">
      <c r="B1056" s="221"/>
      <c r="C1056" s="221"/>
      <c r="D1056" s="221"/>
      <c r="E1056" s="221"/>
      <c r="F1056" s="221"/>
      <c r="G1056" s="221"/>
      <c r="H1056" s="221"/>
      <c r="I1056" s="221"/>
      <c r="J1056" s="221"/>
      <c r="K1056" s="221"/>
      <c r="L1056" s="221"/>
      <c r="M1056" s="221"/>
      <c r="N1056" s="221"/>
      <c r="O1056" s="221"/>
      <c r="P1056" s="221"/>
      <c r="Q1056" s="221"/>
      <c r="R1056" s="221"/>
      <c r="S1056" s="221"/>
      <c r="T1056" s="221"/>
      <c r="U1056" s="221"/>
    </row>
    <row r="1057" spans="2:21" x14ac:dyDescent="0.2">
      <c r="B1057" s="221"/>
      <c r="C1057" s="221"/>
      <c r="D1057" s="221"/>
      <c r="E1057" s="221"/>
      <c r="F1057" s="221"/>
      <c r="G1057" s="221"/>
      <c r="H1057" s="221"/>
      <c r="I1057" s="221"/>
      <c r="J1057" s="221"/>
      <c r="K1057" s="221"/>
      <c r="L1057" s="221"/>
      <c r="M1057" s="221"/>
      <c r="N1057" s="221"/>
      <c r="O1057" s="221"/>
      <c r="P1057" s="221"/>
      <c r="Q1057" s="221"/>
      <c r="R1057" s="221"/>
      <c r="S1057" s="221"/>
      <c r="T1057" s="221"/>
      <c r="U1057" s="221"/>
    </row>
    <row r="1058" spans="2:21" x14ac:dyDescent="0.2">
      <c r="B1058" s="221"/>
      <c r="C1058" s="221"/>
      <c r="D1058" s="221"/>
      <c r="E1058" s="221"/>
      <c r="F1058" s="221"/>
      <c r="G1058" s="221"/>
      <c r="H1058" s="221"/>
      <c r="I1058" s="221"/>
      <c r="J1058" s="221"/>
      <c r="K1058" s="221"/>
      <c r="L1058" s="221"/>
      <c r="M1058" s="221"/>
      <c r="N1058" s="221"/>
      <c r="O1058" s="221"/>
      <c r="P1058" s="221"/>
      <c r="Q1058" s="221"/>
      <c r="R1058" s="221"/>
      <c r="S1058" s="221"/>
      <c r="T1058" s="221"/>
      <c r="U1058" s="221"/>
    </row>
    <row r="1059" spans="2:21" x14ac:dyDescent="0.2">
      <c r="B1059" s="221"/>
      <c r="C1059" s="221"/>
      <c r="D1059" s="221"/>
      <c r="E1059" s="221"/>
      <c r="F1059" s="221"/>
      <c r="G1059" s="221"/>
      <c r="H1059" s="221"/>
      <c r="I1059" s="221"/>
      <c r="J1059" s="221"/>
      <c r="K1059" s="221"/>
      <c r="L1059" s="221"/>
      <c r="M1059" s="221"/>
      <c r="N1059" s="221"/>
      <c r="O1059" s="221"/>
      <c r="P1059" s="221"/>
      <c r="Q1059" s="221"/>
      <c r="R1059" s="221"/>
      <c r="S1059" s="221"/>
      <c r="T1059" s="221"/>
      <c r="U1059" s="221"/>
    </row>
    <row r="1060" spans="2:21" x14ac:dyDescent="0.2">
      <c r="B1060" s="221"/>
      <c r="C1060" s="221"/>
      <c r="D1060" s="221"/>
      <c r="E1060" s="221"/>
      <c r="F1060" s="221"/>
      <c r="G1060" s="221"/>
      <c r="H1060" s="221"/>
      <c r="I1060" s="221"/>
      <c r="J1060" s="221"/>
      <c r="K1060" s="221"/>
      <c r="L1060" s="221"/>
      <c r="M1060" s="221"/>
      <c r="N1060" s="221"/>
      <c r="O1060" s="221"/>
      <c r="P1060" s="221"/>
      <c r="Q1060" s="221"/>
      <c r="R1060" s="221"/>
      <c r="S1060" s="221"/>
      <c r="T1060" s="221"/>
      <c r="U1060" s="221"/>
    </row>
    <row r="1061" spans="2:21" x14ac:dyDescent="0.2">
      <c r="B1061" s="221"/>
      <c r="C1061" s="221"/>
      <c r="D1061" s="221"/>
      <c r="E1061" s="221"/>
      <c r="F1061" s="221"/>
      <c r="G1061" s="221"/>
      <c r="H1061" s="221"/>
      <c r="I1061" s="221"/>
      <c r="J1061" s="221"/>
      <c r="K1061" s="221"/>
      <c r="L1061" s="221"/>
      <c r="M1061" s="221"/>
      <c r="N1061" s="221"/>
      <c r="O1061" s="221"/>
      <c r="P1061" s="221"/>
      <c r="Q1061" s="221"/>
      <c r="R1061" s="221"/>
      <c r="S1061" s="221"/>
      <c r="T1061" s="221"/>
      <c r="U1061" s="221"/>
    </row>
    <row r="1062" spans="2:21" x14ac:dyDescent="0.2">
      <c r="B1062" s="221"/>
      <c r="C1062" s="221"/>
      <c r="D1062" s="221"/>
      <c r="E1062" s="221"/>
      <c r="F1062" s="221"/>
      <c r="G1062" s="221"/>
      <c r="H1062" s="221"/>
      <c r="I1062" s="221"/>
      <c r="J1062" s="221"/>
      <c r="K1062" s="221"/>
      <c r="L1062" s="221"/>
      <c r="M1062" s="221"/>
      <c r="N1062" s="221"/>
      <c r="O1062" s="221"/>
      <c r="P1062" s="221"/>
      <c r="Q1062" s="221"/>
      <c r="R1062" s="221"/>
      <c r="S1062" s="221"/>
      <c r="T1062" s="221"/>
      <c r="U1062" s="221"/>
    </row>
    <row r="1063" spans="2:21" x14ac:dyDescent="0.2">
      <c r="B1063" s="221"/>
      <c r="C1063" s="221"/>
      <c r="D1063" s="221"/>
      <c r="E1063" s="221"/>
      <c r="F1063" s="221"/>
      <c r="G1063" s="221"/>
      <c r="H1063" s="221"/>
      <c r="I1063" s="221"/>
      <c r="J1063" s="221"/>
      <c r="K1063" s="221"/>
      <c r="L1063" s="221"/>
      <c r="M1063" s="221"/>
      <c r="N1063" s="221"/>
      <c r="O1063" s="221"/>
      <c r="P1063" s="221"/>
      <c r="Q1063" s="221"/>
      <c r="R1063" s="221"/>
      <c r="S1063" s="221"/>
      <c r="T1063" s="221"/>
      <c r="U1063" s="221"/>
    </row>
    <row r="1064" spans="2:21" x14ac:dyDescent="0.2">
      <c r="B1064" s="221"/>
      <c r="C1064" s="221"/>
      <c r="D1064" s="221"/>
      <c r="E1064" s="221"/>
      <c r="F1064" s="221"/>
      <c r="G1064" s="221"/>
      <c r="H1064" s="221"/>
      <c r="I1064" s="221"/>
      <c r="J1064" s="221"/>
      <c r="K1064" s="221"/>
      <c r="L1064" s="221"/>
      <c r="M1064" s="221"/>
      <c r="N1064" s="221"/>
      <c r="O1064" s="221"/>
      <c r="P1064" s="221"/>
      <c r="Q1064" s="221"/>
      <c r="R1064" s="221"/>
      <c r="S1064" s="221"/>
      <c r="T1064" s="221"/>
      <c r="U1064" s="221"/>
    </row>
    <row r="1065" spans="2:21" x14ac:dyDescent="0.2">
      <c r="B1065" s="221"/>
      <c r="C1065" s="221"/>
      <c r="D1065" s="221"/>
      <c r="E1065" s="221"/>
      <c r="F1065" s="221"/>
      <c r="G1065" s="221"/>
      <c r="H1065" s="221"/>
      <c r="I1065" s="221"/>
      <c r="J1065" s="221"/>
      <c r="K1065" s="221"/>
      <c r="L1065" s="221"/>
      <c r="M1065" s="221"/>
      <c r="N1065" s="221"/>
      <c r="O1065" s="221"/>
      <c r="P1065" s="221"/>
      <c r="Q1065" s="221"/>
      <c r="R1065" s="221"/>
      <c r="S1065" s="221"/>
      <c r="T1065" s="221"/>
      <c r="U1065" s="221"/>
    </row>
    <row r="1066" spans="2:21" x14ac:dyDescent="0.2">
      <c r="B1066" s="221"/>
      <c r="C1066" s="221"/>
      <c r="D1066" s="221"/>
      <c r="E1066" s="221"/>
      <c r="F1066" s="221"/>
      <c r="G1066" s="221"/>
      <c r="H1066" s="221"/>
      <c r="I1066" s="221"/>
      <c r="J1066" s="221"/>
      <c r="K1066" s="221"/>
      <c r="L1066" s="221"/>
      <c r="M1066" s="221"/>
      <c r="N1066" s="221"/>
      <c r="O1066" s="221"/>
      <c r="P1066" s="221"/>
      <c r="Q1066" s="221"/>
      <c r="R1066" s="221"/>
      <c r="S1066" s="221"/>
      <c r="T1066" s="221"/>
      <c r="U1066" s="221"/>
    </row>
    <row r="1067" spans="2:21" x14ac:dyDescent="0.2">
      <c r="B1067" s="221"/>
      <c r="C1067" s="221"/>
      <c r="D1067" s="221"/>
      <c r="E1067" s="221"/>
      <c r="F1067" s="221"/>
      <c r="G1067" s="221"/>
      <c r="H1067" s="221"/>
      <c r="I1067" s="221"/>
      <c r="J1067" s="221"/>
      <c r="K1067" s="221"/>
      <c r="L1067" s="221"/>
      <c r="M1067" s="221"/>
      <c r="N1067" s="221"/>
      <c r="O1067" s="221"/>
      <c r="P1067" s="221"/>
      <c r="Q1067" s="221"/>
      <c r="R1067" s="221"/>
      <c r="S1067" s="221"/>
      <c r="T1067" s="221"/>
      <c r="U1067" s="221"/>
    </row>
    <row r="1068" spans="2:21" x14ac:dyDescent="0.2">
      <c r="B1068" s="221"/>
      <c r="C1068" s="221"/>
      <c r="D1068" s="221"/>
      <c r="E1068" s="221"/>
      <c r="F1068" s="221"/>
      <c r="G1068" s="221"/>
      <c r="H1068" s="221"/>
      <c r="I1068" s="221"/>
      <c r="J1068" s="221"/>
      <c r="K1068" s="221"/>
      <c r="L1068" s="221"/>
      <c r="M1068" s="221"/>
      <c r="N1068" s="221"/>
      <c r="O1068" s="221"/>
      <c r="P1068" s="221"/>
      <c r="Q1068" s="221"/>
      <c r="R1068" s="221"/>
      <c r="S1068" s="221"/>
      <c r="T1068" s="221"/>
      <c r="U1068" s="221"/>
    </row>
    <row r="1069" spans="2:21" x14ac:dyDescent="0.2">
      <c r="B1069" s="221"/>
      <c r="C1069" s="221"/>
      <c r="D1069" s="221"/>
      <c r="E1069" s="221"/>
      <c r="F1069" s="221"/>
      <c r="G1069" s="221"/>
      <c r="H1069" s="221"/>
      <c r="I1069" s="221"/>
      <c r="J1069" s="221"/>
      <c r="K1069" s="221"/>
      <c r="L1069" s="221"/>
      <c r="M1069" s="221"/>
      <c r="N1069" s="221"/>
      <c r="O1069" s="221"/>
      <c r="P1069" s="221"/>
      <c r="Q1069" s="221"/>
      <c r="R1069" s="221"/>
      <c r="S1069" s="221"/>
      <c r="T1069" s="221"/>
      <c r="U1069" s="221"/>
    </row>
    <row r="1070" spans="2:21" x14ac:dyDescent="0.2">
      <c r="B1070" s="221"/>
      <c r="C1070" s="221"/>
      <c r="D1070" s="221"/>
      <c r="E1070" s="221"/>
      <c r="F1070" s="221"/>
      <c r="G1070" s="221"/>
      <c r="H1070" s="221"/>
      <c r="I1070" s="221"/>
      <c r="J1070" s="221"/>
      <c r="K1070" s="221"/>
      <c r="L1070" s="221"/>
      <c r="M1070" s="221"/>
      <c r="N1070" s="221"/>
      <c r="O1070" s="221"/>
      <c r="P1070" s="221"/>
      <c r="Q1070" s="221"/>
      <c r="R1070" s="221"/>
      <c r="S1070" s="221"/>
      <c r="T1070" s="221"/>
      <c r="U1070" s="221"/>
    </row>
    <row r="1071" spans="2:21" x14ac:dyDescent="0.2">
      <c r="B1071" s="221"/>
      <c r="C1071" s="221"/>
      <c r="D1071" s="221"/>
      <c r="E1071" s="221"/>
      <c r="F1071" s="221"/>
      <c r="G1071" s="221"/>
      <c r="H1071" s="221"/>
      <c r="I1071" s="221"/>
      <c r="J1071" s="221"/>
      <c r="K1071" s="221"/>
      <c r="L1071" s="221"/>
      <c r="M1071" s="221"/>
      <c r="N1071" s="221"/>
      <c r="O1071" s="221"/>
      <c r="P1071" s="221"/>
      <c r="Q1071" s="221"/>
      <c r="R1071" s="221"/>
      <c r="S1071" s="221"/>
      <c r="T1071" s="221"/>
      <c r="U1071" s="221"/>
    </row>
    <row r="1072" spans="2:21" x14ac:dyDescent="0.2">
      <c r="B1072" s="221"/>
      <c r="C1072" s="221"/>
      <c r="D1072" s="221"/>
      <c r="E1072" s="221"/>
      <c r="F1072" s="221"/>
      <c r="G1072" s="221"/>
      <c r="H1072" s="221"/>
      <c r="I1072" s="221"/>
      <c r="J1072" s="221"/>
      <c r="K1072" s="221"/>
      <c r="L1072" s="221"/>
      <c r="M1072" s="221"/>
      <c r="N1072" s="221"/>
      <c r="O1072" s="221"/>
      <c r="P1072" s="221"/>
      <c r="Q1072" s="221"/>
      <c r="R1072" s="221"/>
      <c r="S1072" s="221"/>
      <c r="T1072" s="221"/>
      <c r="U1072" s="221"/>
    </row>
    <row r="1073" spans="2:21" x14ac:dyDescent="0.2">
      <c r="B1073" s="221"/>
      <c r="C1073" s="221"/>
      <c r="D1073" s="221"/>
      <c r="E1073" s="221"/>
      <c r="F1073" s="221"/>
      <c r="G1073" s="221"/>
      <c r="H1073" s="221"/>
      <c r="I1073" s="221"/>
      <c r="J1073" s="221"/>
      <c r="K1073" s="221"/>
      <c r="L1073" s="221"/>
      <c r="M1073" s="221"/>
      <c r="N1073" s="221"/>
      <c r="O1073" s="221"/>
      <c r="P1073" s="221"/>
      <c r="Q1073" s="221"/>
      <c r="R1073" s="221"/>
      <c r="S1073" s="221"/>
      <c r="T1073" s="221"/>
      <c r="U1073" s="221"/>
    </row>
    <row r="1074" spans="2:21" x14ac:dyDescent="0.2">
      <c r="B1074" s="221"/>
      <c r="C1074" s="221"/>
      <c r="D1074" s="221"/>
      <c r="E1074" s="221"/>
      <c r="F1074" s="221"/>
      <c r="G1074" s="221"/>
      <c r="H1074" s="221"/>
      <c r="I1074" s="221"/>
      <c r="J1074" s="221"/>
      <c r="K1074" s="221"/>
      <c r="L1074" s="221"/>
      <c r="M1074" s="221"/>
      <c r="N1074" s="221"/>
      <c r="O1074" s="221"/>
      <c r="P1074" s="221"/>
      <c r="Q1074" s="221"/>
      <c r="R1074" s="221"/>
      <c r="S1074" s="221"/>
      <c r="T1074" s="221"/>
      <c r="U1074" s="221"/>
    </row>
    <row r="1075" spans="2:21" x14ac:dyDescent="0.2">
      <c r="B1075" s="221"/>
      <c r="C1075" s="221"/>
      <c r="D1075" s="221"/>
      <c r="E1075" s="221"/>
      <c r="F1075" s="221"/>
      <c r="G1075" s="221"/>
      <c r="H1075" s="221"/>
      <c r="I1075" s="221"/>
      <c r="J1075" s="221"/>
      <c r="K1075" s="221"/>
      <c r="L1075" s="221"/>
      <c r="M1075" s="221"/>
      <c r="N1075" s="221"/>
      <c r="O1075" s="221"/>
      <c r="P1075" s="221"/>
      <c r="Q1075" s="221"/>
      <c r="R1075" s="221"/>
      <c r="S1075" s="221"/>
      <c r="T1075" s="221"/>
      <c r="U1075" s="221"/>
    </row>
    <row r="1076" spans="2:21" x14ac:dyDescent="0.2">
      <c r="B1076" s="221"/>
      <c r="C1076" s="221"/>
      <c r="D1076" s="221"/>
      <c r="E1076" s="221"/>
      <c r="F1076" s="221"/>
      <c r="G1076" s="221"/>
      <c r="H1076" s="221"/>
      <c r="I1076" s="221"/>
      <c r="J1076" s="221"/>
      <c r="K1076" s="221"/>
      <c r="L1076" s="221"/>
      <c r="M1076" s="221"/>
      <c r="N1076" s="221"/>
      <c r="O1076" s="221"/>
      <c r="P1076" s="221"/>
      <c r="Q1076" s="221"/>
      <c r="R1076" s="221"/>
      <c r="S1076" s="221"/>
      <c r="T1076" s="221"/>
      <c r="U1076" s="221"/>
    </row>
    <row r="1077" spans="2:21" x14ac:dyDescent="0.2">
      <c r="B1077" s="221"/>
      <c r="C1077" s="221"/>
      <c r="D1077" s="221"/>
      <c r="E1077" s="221"/>
      <c r="F1077" s="221"/>
      <c r="G1077" s="221"/>
      <c r="H1077" s="221"/>
      <c r="I1077" s="221"/>
      <c r="J1077" s="221"/>
      <c r="K1077" s="221"/>
      <c r="L1077" s="221"/>
      <c r="M1077" s="221"/>
      <c r="N1077" s="221"/>
      <c r="O1077" s="221"/>
      <c r="P1077" s="221"/>
      <c r="Q1077" s="221"/>
      <c r="R1077" s="221"/>
      <c r="S1077" s="221"/>
      <c r="T1077" s="221"/>
      <c r="U1077" s="221"/>
    </row>
    <row r="1078" spans="2:21" x14ac:dyDescent="0.2">
      <c r="B1078" s="221"/>
      <c r="C1078" s="221"/>
      <c r="D1078" s="221"/>
      <c r="E1078" s="221"/>
      <c r="F1078" s="221"/>
      <c r="G1078" s="221"/>
      <c r="H1078" s="221"/>
      <c r="I1078" s="221"/>
      <c r="J1078" s="221"/>
      <c r="K1078" s="221"/>
      <c r="L1078" s="221"/>
      <c r="M1078" s="221"/>
      <c r="N1078" s="221"/>
      <c r="O1078" s="221"/>
      <c r="P1078" s="221"/>
      <c r="Q1078" s="221"/>
      <c r="R1078" s="221"/>
      <c r="S1078" s="221"/>
      <c r="T1078" s="221"/>
      <c r="U1078" s="221"/>
    </row>
    <row r="1079" spans="2:21" x14ac:dyDescent="0.2">
      <c r="B1079" s="221"/>
      <c r="C1079" s="221"/>
      <c r="D1079" s="221"/>
      <c r="E1079" s="221"/>
      <c r="F1079" s="221"/>
      <c r="G1079" s="221"/>
      <c r="H1079" s="221"/>
      <c r="I1079" s="221"/>
      <c r="J1079" s="221"/>
      <c r="K1079" s="221"/>
      <c r="L1079" s="221"/>
      <c r="M1079" s="221"/>
      <c r="N1079" s="221"/>
      <c r="O1079" s="221"/>
      <c r="P1079" s="221"/>
      <c r="Q1079" s="221"/>
      <c r="R1079" s="221"/>
      <c r="S1079" s="221"/>
      <c r="T1079" s="221"/>
      <c r="U1079" s="221"/>
    </row>
    <row r="1080" spans="2:21" x14ac:dyDescent="0.2">
      <c r="B1080" s="221"/>
      <c r="C1080" s="221"/>
      <c r="D1080" s="221"/>
      <c r="E1080" s="221"/>
      <c r="F1080" s="221"/>
      <c r="G1080" s="221"/>
      <c r="H1080" s="221"/>
      <c r="I1080" s="221"/>
      <c r="J1080" s="221"/>
      <c r="K1080" s="221"/>
      <c r="L1080" s="221"/>
      <c r="M1080" s="221"/>
      <c r="N1080" s="221"/>
      <c r="O1080" s="221"/>
      <c r="P1080" s="221"/>
      <c r="Q1080" s="221"/>
      <c r="R1080" s="221"/>
      <c r="S1080" s="221"/>
      <c r="T1080" s="221"/>
      <c r="U1080" s="221"/>
    </row>
    <row r="1081" spans="2:21" x14ac:dyDescent="0.2">
      <c r="B1081" s="221"/>
      <c r="C1081" s="221"/>
      <c r="D1081" s="221"/>
      <c r="E1081" s="221"/>
      <c r="F1081" s="221"/>
      <c r="G1081" s="221"/>
      <c r="H1081" s="221"/>
      <c r="I1081" s="221"/>
      <c r="J1081" s="221"/>
      <c r="K1081" s="221"/>
      <c r="L1081" s="221"/>
      <c r="M1081" s="221"/>
      <c r="N1081" s="221"/>
      <c r="O1081" s="221"/>
      <c r="P1081" s="221"/>
      <c r="Q1081" s="221"/>
      <c r="R1081" s="221"/>
      <c r="S1081" s="221"/>
      <c r="T1081" s="221"/>
      <c r="U1081" s="221"/>
    </row>
    <row r="1082" spans="2:21" x14ac:dyDescent="0.2">
      <c r="B1082" s="221"/>
      <c r="C1082" s="221"/>
      <c r="D1082" s="221"/>
      <c r="E1082" s="221"/>
      <c r="F1082" s="221"/>
      <c r="G1082" s="221"/>
      <c r="H1082" s="221"/>
      <c r="I1082" s="221"/>
      <c r="J1082" s="221"/>
      <c r="K1082" s="221"/>
      <c r="L1082" s="221"/>
      <c r="M1082" s="221"/>
      <c r="N1082" s="221"/>
      <c r="O1082" s="221"/>
      <c r="P1082" s="221"/>
      <c r="Q1082" s="221"/>
      <c r="R1082" s="221"/>
      <c r="S1082" s="221"/>
      <c r="T1082" s="221"/>
      <c r="U1082" s="221"/>
    </row>
    <row r="1083" spans="2:21" x14ac:dyDescent="0.2">
      <c r="B1083" s="221"/>
      <c r="C1083" s="221"/>
      <c r="D1083" s="221"/>
      <c r="E1083" s="221"/>
      <c r="F1083" s="221"/>
      <c r="G1083" s="221"/>
      <c r="H1083" s="221"/>
      <c r="I1083" s="221"/>
      <c r="J1083" s="221"/>
      <c r="K1083" s="221"/>
      <c r="L1083" s="221"/>
      <c r="M1083" s="221"/>
      <c r="N1083" s="221"/>
      <c r="O1083" s="221"/>
      <c r="P1083" s="221"/>
      <c r="Q1083" s="221"/>
      <c r="R1083" s="221"/>
      <c r="S1083" s="221"/>
      <c r="T1083" s="221"/>
      <c r="U1083" s="221"/>
    </row>
    <row r="1084" spans="2:21" x14ac:dyDescent="0.2">
      <c r="B1084" s="221"/>
      <c r="C1084" s="221"/>
      <c r="D1084" s="221"/>
      <c r="E1084" s="221"/>
      <c r="F1084" s="221"/>
      <c r="G1084" s="221"/>
      <c r="H1084" s="221"/>
      <c r="I1084" s="221"/>
      <c r="J1084" s="221"/>
      <c r="K1084" s="221"/>
      <c r="L1084" s="221"/>
      <c r="M1084" s="221"/>
      <c r="N1084" s="221"/>
      <c r="O1084" s="221"/>
      <c r="P1084" s="221"/>
      <c r="Q1084" s="221"/>
      <c r="R1084" s="221"/>
      <c r="S1084" s="221"/>
      <c r="T1084" s="221"/>
      <c r="U1084" s="221"/>
    </row>
    <row r="1085" spans="2:21" x14ac:dyDescent="0.2">
      <c r="B1085" s="221"/>
      <c r="C1085" s="221"/>
      <c r="D1085" s="221"/>
      <c r="E1085" s="221"/>
      <c r="F1085" s="221"/>
      <c r="G1085" s="221"/>
      <c r="H1085" s="221"/>
      <c r="I1085" s="221"/>
      <c r="J1085" s="221"/>
      <c r="K1085" s="221"/>
      <c r="L1085" s="221"/>
      <c r="M1085" s="221"/>
      <c r="N1085" s="221"/>
      <c r="O1085" s="221"/>
      <c r="P1085" s="221"/>
      <c r="Q1085" s="221"/>
      <c r="R1085" s="221"/>
      <c r="S1085" s="221"/>
      <c r="T1085" s="221"/>
      <c r="U1085" s="221"/>
    </row>
    <row r="1086" spans="2:21" x14ac:dyDescent="0.2">
      <c r="B1086" s="221"/>
      <c r="C1086" s="221"/>
      <c r="D1086" s="221"/>
      <c r="E1086" s="221"/>
      <c r="F1086" s="221"/>
      <c r="G1086" s="221"/>
      <c r="H1086" s="221"/>
      <c r="I1086" s="221"/>
      <c r="J1086" s="221"/>
      <c r="K1086" s="221"/>
      <c r="L1086" s="221"/>
      <c r="M1086" s="221"/>
      <c r="N1086" s="221"/>
      <c r="O1086" s="221"/>
      <c r="P1086" s="221"/>
      <c r="Q1086" s="221"/>
      <c r="R1086" s="221"/>
      <c r="S1086" s="221"/>
      <c r="T1086" s="221"/>
      <c r="U1086" s="221"/>
    </row>
    <row r="1087" spans="2:21" x14ac:dyDescent="0.2">
      <c r="B1087" s="221"/>
      <c r="C1087" s="221"/>
      <c r="D1087" s="221"/>
      <c r="E1087" s="221"/>
      <c r="F1087" s="221"/>
      <c r="G1087" s="221"/>
      <c r="H1087" s="221"/>
      <c r="I1087" s="221"/>
      <c r="J1087" s="221"/>
      <c r="K1087" s="221"/>
      <c r="L1087" s="221"/>
      <c r="M1087" s="221"/>
      <c r="N1087" s="221"/>
      <c r="O1087" s="221"/>
      <c r="P1087" s="221"/>
      <c r="Q1087" s="221"/>
      <c r="R1087" s="221"/>
      <c r="S1087" s="221"/>
      <c r="T1087" s="221"/>
      <c r="U1087" s="221"/>
    </row>
    <row r="1088" spans="2:21" x14ac:dyDescent="0.2">
      <c r="B1088" s="221"/>
      <c r="C1088" s="221"/>
      <c r="D1088" s="221"/>
      <c r="E1088" s="221"/>
      <c r="F1088" s="221"/>
      <c r="G1088" s="221"/>
      <c r="H1088" s="221"/>
      <c r="I1088" s="221"/>
      <c r="J1088" s="221"/>
      <c r="K1088" s="221"/>
      <c r="L1088" s="221"/>
      <c r="M1088" s="221"/>
      <c r="N1088" s="221"/>
      <c r="O1088" s="221"/>
      <c r="P1088" s="221"/>
      <c r="Q1088" s="221"/>
      <c r="R1088" s="221"/>
      <c r="S1088" s="221"/>
      <c r="T1088" s="221"/>
      <c r="U1088" s="221"/>
    </row>
    <row r="1089" spans="2:21" x14ac:dyDescent="0.2">
      <c r="B1089" s="221"/>
      <c r="C1089" s="221"/>
      <c r="D1089" s="221"/>
      <c r="E1089" s="221"/>
      <c r="F1089" s="221"/>
      <c r="G1089" s="221"/>
      <c r="H1089" s="221"/>
      <c r="I1089" s="221"/>
      <c r="J1089" s="221"/>
      <c r="K1089" s="221"/>
      <c r="L1089" s="221"/>
      <c r="M1089" s="221"/>
      <c r="N1089" s="221"/>
      <c r="O1089" s="221"/>
      <c r="P1089" s="221"/>
      <c r="Q1089" s="221"/>
      <c r="R1089" s="221"/>
      <c r="S1089" s="221"/>
      <c r="T1089" s="221"/>
      <c r="U1089" s="221"/>
    </row>
    <row r="1090" spans="2:21" x14ac:dyDescent="0.2">
      <c r="B1090" s="221"/>
      <c r="C1090" s="221"/>
      <c r="D1090" s="221"/>
      <c r="E1090" s="221"/>
      <c r="F1090" s="221"/>
      <c r="G1090" s="221"/>
      <c r="H1090" s="221"/>
      <c r="I1090" s="221"/>
      <c r="J1090" s="221"/>
      <c r="K1090" s="221"/>
      <c r="L1090" s="221"/>
      <c r="M1090" s="221"/>
      <c r="N1090" s="221"/>
      <c r="O1090" s="221"/>
      <c r="P1090" s="221"/>
      <c r="Q1090" s="221"/>
      <c r="R1090" s="221"/>
      <c r="S1090" s="221"/>
      <c r="T1090" s="221"/>
      <c r="U1090" s="221"/>
    </row>
    <row r="1091" spans="2:21" x14ac:dyDescent="0.2">
      <c r="B1091" s="221"/>
      <c r="C1091" s="221"/>
      <c r="D1091" s="221"/>
      <c r="E1091" s="221"/>
      <c r="F1091" s="221"/>
      <c r="G1091" s="221"/>
      <c r="H1091" s="221"/>
      <c r="I1091" s="221"/>
      <c r="J1091" s="221"/>
      <c r="K1091" s="221"/>
      <c r="L1091" s="221"/>
      <c r="M1091" s="221"/>
      <c r="N1091" s="221"/>
      <c r="O1091" s="221"/>
      <c r="P1091" s="221"/>
      <c r="Q1091" s="221"/>
      <c r="R1091" s="221"/>
      <c r="S1091" s="221"/>
      <c r="T1091" s="221"/>
      <c r="U1091" s="221"/>
    </row>
    <row r="1092" spans="2:21" x14ac:dyDescent="0.2">
      <c r="B1092" s="221"/>
      <c r="C1092" s="221"/>
      <c r="D1092" s="221"/>
      <c r="E1092" s="221"/>
      <c r="F1092" s="221"/>
      <c r="G1092" s="221"/>
      <c r="H1092" s="221"/>
      <c r="I1092" s="221"/>
      <c r="J1092" s="221"/>
      <c r="K1092" s="221"/>
      <c r="L1092" s="221"/>
      <c r="M1092" s="221"/>
      <c r="N1092" s="221"/>
      <c r="O1092" s="221"/>
      <c r="P1092" s="221"/>
      <c r="Q1092" s="221"/>
      <c r="R1092" s="221"/>
      <c r="S1092" s="221"/>
      <c r="T1092" s="221"/>
      <c r="U1092" s="221"/>
    </row>
    <row r="1093" spans="2:21" x14ac:dyDescent="0.2">
      <c r="B1093" s="221"/>
      <c r="C1093" s="221"/>
      <c r="D1093" s="221"/>
      <c r="E1093" s="221"/>
      <c r="F1093" s="221"/>
      <c r="G1093" s="221"/>
      <c r="H1093" s="221"/>
      <c r="I1093" s="221"/>
      <c r="J1093" s="221"/>
      <c r="K1093" s="221"/>
      <c r="L1093" s="221"/>
      <c r="M1093" s="221"/>
      <c r="N1093" s="221"/>
      <c r="O1093" s="221"/>
      <c r="P1093" s="221"/>
      <c r="Q1093" s="221"/>
      <c r="R1093" s="221"/>
      <c r="S1093" s="221"/>
      <c r="T1093" s="221"/>
      <c r="U1093" s="221"/>
    </row>
    <row r="1094" spans="2:21" x14ac:dyDescent="0.2">
      <c r="B1094" s="221"/>
      <c r="C1094" s="221"/>
      <c r="D1094" s="221"/>
      <c r="E1094" s="221"/>
      <c r="F1094" s="221"/>
      <c r="G1094" s="221"/>
      <c r="H1094" s="221"/>
      <c r="I1094" s="221"/>
      <c r="J1094" s="221"/>
      <c r="K1094" s="221"/>
      <c r="L1094" s="221"/>
      <c r="M1094" s="221"/>
      <c r="N1094" s="221"/>
      <c r="O1094" s="221"/>
      <c r="P1094" s="221"/>
      <c r="Q1094" s="221"/>
      <c r="R1094" s="221"/>
      <c r="S1094" s="221"/>
      <c r="T1094" s="221"/>
      <c r="U1094" s="221"/>
    </row>
    <row r="1095" spans="2:21" x14ac:dyDescent="0.2">
      <c r="B1095" s="221"/>
      <c r="C1095" s="221"/>
      <c r="D1095" s="221"/>
      <c r="E1095" s="221"/>
      <c r="F1095" s="221"/>
      <c r="G1095" s="221"/>
      <c r="H1095" s="221"/>
      <c r="I1095" s="221"/>
      <c r="J1095" s="221"/>
      <c r="K1095" s="221"/>
      <c r="L1095" s="221"/>
      <c r="M1095" s="221"/>
      <c r="N1095" s="221"/>
      <c r="O1095" s="221"/>
      <c r="P1095" s="221"/>
      <c r="Q1095" s="221"/>
      <c r="R1095" s="221"/>
      <c r="S1095" s="221"/>
      <c r="T1095" s="221"/>
      <c r="U1095" s="221"/>
    </row>
    <row r="1096" spans="2:21" x14ac:dyDescent="0.2">
      <c r="B1096" s="221"/>
      <c r="C1096" s="221"/>
      <c r="D1096" s="221"/>
      <c r="E1096" s="221"/>
      <c r="F1096" s="221"/>
      <c r="G1096" s="221"/>
      <c r="H1096" s="221"/>
      <c r="I1096" s="221"/>
      <c r="J1096" s="221"/>
      <c r="K1096" s="221"/>
      <c r="L1096" s="221"/>
      <c r="M1096" s="221"/>
      <c r="N1096" s="221"/>
      <c r="O1096" s="221"/>
      <c r="P1096" s="221"/>
      <c r="Q1096" s="221"/>
      <c r="R1096" s="221"/>
      <c r="S1096" s="221"/>
      <c r="T1096" s="221"/>
      <c r="U1096" s="221"/>
    </row>
    <row r="1097" spans="2:21" x14ac:dyDescent="0.2">
      <c r="B1097" s="221"/>
      <c r="C1097" s="221"/>
      <c r="D1097" s="221"/>
      <c r="E1097" s="221"/>
      <c r="F1097" s="221"/>
      <c r="G1097" s="221"/>
      <c r="H1097" s="221"/>
      <c r="I1097" s="221"/>
      <c r="J1097" s="221"/>
      <c r="K1097" s="221"/>
      <c r="L1097" s="221"/>
      <c r="M1097" s="221"/>
      <c r="N1097" s="221"/>
      <c r="O1097" s="221"/>
      <c r="P1097" s="221"/>
      <c r="Q1097" s="221"/>
      <c r="R1097" s="221"/>
      <c r="S1097" s="221"/>
      <c r="T1097" s="221"/>
      <c r="U1097" s="221"/>
    </row>
    <row r="1098" spans="2:21" x14ac:dyDescent="0.2">
      <c r="B1098" s="221"/>
      <c r="C1098" s="221"/>
      <c r="D1098" s="221"/>
      <c r="E1098" s="221"/>
      <c r="F1098" s="221"/>
      <c r="G1098" s="221"/>
      <c r="H1098" s="221"/>
      <c r="I1098" s="221"/>
      <c r="J1098" s="221"/>
      <c r="K1098" s="221"/>
      <c r="L1098" s="221"/>
      <c r="M1098" s="221"/>
      <c r="N1098" s="221"/>
      <c r="O1098" s="221"/>
      <c r="P1098" s="221"/>
      <c r="Q1098" s="221"/>
      <c r="R1098" s="221"/>
      <c r="S1098" s="221"/>
      <c r="T1098" s="221"/>
      <c r="U1098" s="221"/>
    </row>
    <row r="1099" spans="2:21" x14ac:dyDescent="0.2">
      <c r="B1099" s="221"/>
      <c r="C1099" s="221"/>
      <c r="D1099" s="221"/>
      <c r="E1099" s="221"/>
      <c r="F1099" s="221"/>
      <c r="G1099" s="221"/>
      <c r="H1099" s="221"/>
      <c r="I1099" s="221"/>
      <c r="J1099" s="221"/>
      <c r="K1099" s="221"/>
      <c r="L1099" s="221"/>
      <c r="M1099" s="221"/>
      <c r="N1099" s="221"/>
      <c r="O1099" s="221"/>
      <c r="P1099" s="221"/>
      <c r="Q1099" s="221"/>
      <c r="R1099" s="221"/>
      <c r="S1099" s="221"/>
      <c r="T1099" s="221"/>
      <c r="U1099" s="221"/>
    </row>
    <row r="1100" spans="2:21" x14ac:dyDescent="0.2">
      <c r="B1100" s="221"/>
      <c r="C1100" s="221"/>
      <c r="D1100" s="221"/>
      <c r="E1100" s="221"/>
      <c r="F1100" s="221"/>
      <c r="G1100" s="221"/>
      <c r="H1100" s="221"/>
      <c r="I1100" s="221"/>
      <c r="J1100" s="221"/>
      <c r="K1100" s="221"/>
      <c r="L1100" s="221"/>
      <c r="M1100" s="221"/>
      <c r="N1100" s="221"/>
      <c r="O1100" s="221"/>
      <c r="P1100" s="221"/>
      <c r="Q1100" s="221"/>
      <c r="R1100" s="221"/>
      <c r="S1100" s="221"/>
      <c r="T1100" s="221"/>
      <c r="U1100" s="221"/>
    </row>
    <row r="1101" spans="2:21" x14ac:dyDescent="0.2">
      <c r="B1101" s="221"/>
      <c r="C1101" s="221"/>
      <c r="D1101" s="221"/>
      <c r="E1101" s="221"/>
      <c r="F1101" s="221"/>
      <c r="G1101" s="221"/>
      <c r="H1101" s="221"/>
      <c r="I1101" s="221"/>
      <c r="J1101" s="221"/>
      <c r="K1101" s="221"/>
      <c r="L1101" s="221"/>
      <c r="M1101" s="221"/>
      <c r="N1101" s="221"/>
      <c r="O1101" s="221"/>
      <c r="P1101" s="221"/>
      <c r="Q1101" s="221"/>
      <c r="R1101" s="221"/>
      <c r="S1101" s="221"/>
      <c r="T1101" s="221"/>
      <c r="U1101" s="221"/>
    </row>
    <row r="1102" spans="2:21" x14ac:dyDescent="0.2">
      <c r="B1102" s="221"/>
      <c r="C1102" s="221"/>
      <c r="D1102" s="221"/>
      <c r="E1102" s="221"/>
      <c r="F1102" s="221"/>
      <c r="G1102" s="221"/>
      <c r="H1102" s="221"/>
      <c r="I1102" s="221"/>
      <c r="J1102" s="221"/>
      <c r="K1102" s="221"/>
      <c r="L1102" s="221"/>
      <c r="M1102" s="221"/>
      <c r="N1102" s="221"/>
      <c r="O1102" s="221"/>
      <c r="P1102" s="221"/>
      <c r="Q1102" s="221"/>
      <c r="R1102" s="221"/>
      <c r="S1102" s="221"/>
      <c r="T1102" s="221"/>
      <c r="U1102" s="221"/>
    </row>
    <row r="1103" spans="2:21" x14ac:dyDescent="0.2">
      <c r="B1103" s="221"/>
      <c r="C1103" s="221"/>
      <c r="D1103" s="221"/>
      <c r="E1103" s="221"/>
      <c r="F1103" s="221"/>
      <c r="G1103" s="221"/>
      <c r="H1103" s="221"/>
      <c r="I1103" s="221"/>
      <c r="J1103" s="221"/>
      <c r="K1103" s="221"/>
      <c r="L1103" s="221"/>
      <c r="M1103" s="221"/>
      <c r="N1103" s="221"/>
      <c r="O1103" s="221"/>
      <c r="P1103" s="221"/>
      <c r="Q1103" s="221"/>
      <c r="R1103" s="221"/>
      <c r="S1103" s="221"/>
      <c r="T1103" s="221"/>
      <c r="U1103" s="221"/>
    </row>
    <row r="1104" spans="2:21" x14ac:dyDescent="0.2">
      <c r="B1104" s="221"/>
      <c r="C1104" s="221"/>
      <c r="D1104" s="221"/>
      <c r="E1104" s="221"/>
      <c r="F1104" s="221"/>
      <c r="G1104" s="221"/>
      <c r="H1104" s="221"/>
      <c r="I1104" s="221"/>
      <c r="J1104" s="221"/>
      <c r="K1104" s="221"/>
      <c r="L1104" s="221"/>
      <c r="M1104" s="221"/>
      <c r="N1104" s="221"/>
      <c r="O1104" s="221"/>
      <c r="P1104" s="221"/>
      <c r="Q1104" s="221"/>
      <c r="R1104" s="221"/>
      <c r="S1104" s="221"/>
      <c r="T1104" s="221"/>
      <c r="U1104" s="221"/>
    </row>
    <row r="1105" spans="2:21" x14ac:dyDescent="0.2">
      <c r="B1105" s="221"/>
      <c r="C1105" s="221"/>
      <c r="D1105" s="221"/>
      <c r="E1105" s="221"/>
      <c r="F1105" s="221"/>
      <c r="G1105" s="221"/>
      <c r="H1105" s="221"/>
      <c r="I1105" s="221"/>
      <c r="J1105" s="221"/>
      <c r="K1105" s="221"/>
      <c r="L1105" s="221"/>
      <c r="M1105" s="221"/>
      <c r="N1105" s="221"/>
      <c r="O1105" s="221"/>
      <c r="P1105" s="221"/>
      <c r="Q1105" s="221"/>
      <c r="R1105" s="221"/>
      <c r="S1105" s="221"/>
      <c r="T1105" s="221"/>
      <c r="U1105" s="221"/>
    </row>
    <row r="1106" spans="2:21" x14ac:dyDescent="0.2">
      <c r="B1106" s="221"/>
      <c r="C1106" s="221"/>
      <c r="D1106" s="221"/>
      <c r="E1106" s="221"/>
      <c r="F1106" s="221"/>
      <c r="G1106" s="221"/>
      <c r="H1106" s="221"/>
      <c r="I1106" s="221"/>
      <c r="J1106" s="221"/>
      <c r="K1106" s="221"/>
      <c r="L1106" s="221"/>
      <c r="M1106" s="221"/>
      <c r="N1106" s="221"/>
      <c r="O1106" s="221"/>
      <c r="P1106" s="221"/>
      <c r="Q1106" s="221"/>
      <c r="R1106" s="221"/>
      <c r="S1106" s="221"/>
      <c r="T1106" s="221"/>
      <c r="U1106" s="221"/>
    </row>
    <row r="1107" spans="2:21" x14ac:dyDescent="0.2">
      <c r="B1107" s="221"/>
      <c r="C1107" s="221"/>
      <c r="D1107" s="221"/>
      <c r="E1107" s="221"/>
      <c r="F1107" s="221"/>
      <c r="G1107" s="221"/>
      <c r="H1107" s="221"/>
      <c r="I1107" s="221"/>
      <c r="J1107" s="221"/>
      <c r="K1107" s="221"/>
      <c r="L1107" s="221"/>
      <c r="M1107" s="221"/>
      <c r="N1107" s="221"/>
      <c r="O1107" s="221"/>
      <c r="P1107" s="221"/>
      <c r="Q1107" s="221"/>
      <c r="R1107" s="221"/>
      <c r="S1107" s="221"/>
      <c r="T1107" s="221"/>
      <c r="U1107" s="221"/>
    </row>
    <row r="1108" spans="2:21" x14ac:dyDescent="0.2">
      <c r="B1108" s="221"/>
      <c r="C1108" s="221"/>
      <c r="D1108" s="221"/>
      <c r="E1108" s="221"/>
      <c r="F1108" s="221"/>
      <c r="G1108" s="221"/>
      <c r="H1108" s="221"/>
      <c r="I1108" s="221"/>
      <c r="J1108" s="221"/>
      <c r="K1108" s="221"/>
      <c r="L1108" s="221"/>
      <c r="M1108" s="221"/>
      <c r="N1108" s="221"/>
      <c r="O1108" s="221"/>
      <c r="P1108" s="221"/>
      <c r="Q1108" s="221"/>
      <c r="R1108" s="221"/>
      <c r="S1108" s="221"/>
      <c r="T1108" s="221"/>
      <c r="U1108" s="221"/>
    </row>
    <row r="1109" spans="2:21" x14ac:dyDescent="0.2">
      <c r="B1109" s="221"/>
      <c r="C1109" s="221"/>
      <c r="D1109" s="221"/>
      <c r="E1109" s="221"/>
      <c r="F1109" s="221"/>
      <c r="G1109" s="221"/>
      <c r="H1109" s="221"/>
      <c r="I1109" s="221"/>
      <c r="J1109" s="221"/>
      <c r="K1109" s="221"/>
      <c r="L1109" s="221"/>
      <c r="M1109" s="221"/>
      <c r="N1109" s="221"/>
      <c r="O1109" s="221"/>
      <c r="P1109" s="221"/>
      <c r="Q1109" s="221"/>
      <c r="R1109" s="221"/>
      <c r="S1109" s="221"/>
      <c r="T1109" s="221"/>
      <c r="U1109" s="221"/>
    </row>
    <row r="1110" spans="2:21" x14ac:dyDescent="0.2">
      <c r="B1110" s="221"/>
      <c r="C1110" s="221"/>
      <c r="D1110" s="221"/>
      <c r="E1110" s="221"/>
      <c r="F1110" s="221"/>
      <c r="G1110" s="221"/>
      <c r="H1110" s="221"/>
      <c r="I1110" s="221"/>
      <c r="J1110" s="221"/>
      <c r="K1110" s="221"/>
      <c r="L1110" s="221"/>
      <c r="M1110" s="221"/>
      <c r="N1110" s="221"/>
      <c r="O1110" s="221"/>
      <c r="P1110" s="221"/>
      <c r="Q1110" s="221"/>
      <c r="R1110" s="221"/>
      <c r="S1110" s="221"/>
      <c r="T1110" s="221"/>
      <c r="U1110" s="221"/>
    </row>
    <row r="1111" spans="2:21" x14ac:dyDescent="0.2">
      <c r="B1111" s="221"/>
      <c r="C1111" s="221"/>
      <c r="D1111" s="221"/>
      <c r="E1111" s="221"/>
      <c r="F1111" s="221"/>
      <c r="G1111" s="221"/>
      <c r="H1111" s="221"/>
      <c r="I1111" s="221"/>
      <c r="J1111" s="221"/>
      <c r="K1111" s="221"/>
      <c r="L1111" s="221"/>
      <c r="M1111" s="221"/>
      <c r="N1111" s="221"/>
      <c r="O1111" s="221"/>
      <c r="P1111" s="221"/>
      <c r="Q1111" s="221"/>
      <c r="R1111" s="221"/>
      <c r="S1111" s="221"/>
      <c r="T1111" s="221"/>
      <c r="U1111" s="221"/>
    </row>
    <row r="1112" spans="2:21" x14ac:dyDescent="0.2">
      <c r="B1112" s="221"/>
      <c r="C1112" s="221"/>
      <c r="D1112" s="221"/>
      <c r="E1112" s="221"/>
      <c r="F1112" s="221"/>
      <c r="G1112" s="221"/>
      <c r="H1112" s="221"/>
      <c r="I1112" s="221"/>
      <c r="J1112" s="221"/>
      <c r="K1112" s="221"/>
      <c r="L1112" s="221"/>
      <c r="M1112" s="221"/>
      <c r="N1112" s="221"/>
      <c r="O1112" s="221"/>
      <c r="P1112" s="221"/>
      <c r="Q1112" s="221"/>
      <c r="R1112" s="221"/>
      <c r="S1112" s="221"/>
      <c r="T1112" s="221"/>
      <c r="U1112" s="221"/>
    </row>
    <row r="1113" spans="2:21" x14ac:dyDescent="0.2">
      <c r="B1113" s="221"/>
      <c r="C1113" s="221"/>
      <c r="D1113" s="221"/>
      <c r="E1113" s="221"/>
      <c r="F1113" s="221"/>
      <c r="G1113" s="221"/>
      <c r="H1113" s="221"/>
      <c r="I1113" s="221"/>
      <c r="J1113" s="221"/>
      <c r="K1113" s="221"/>
      <c r="L1113" s="221"/>
      <c r="M1113" s="221"/>
      <c r="N1113" s="221"/>
      <c r="O1113" s="221"/>
      <c r="P1113" s="221"/>
      <c r="Q1113" s="221"/>
      <c r="R1113" s="221"/>
      <c r="S1113" s="221"/>
      <c r="T1113" s="221"/>
      <c r="U1113" s="221"/>
    </row>
    <row r="1114" spans="2:21" x14ac:dyDescent="0.2">
      <c r="B1114" s="221"/>
      <c r="C1114" s="221"/>
      <c r="D1114" s="221"/>
      <c r="E1114" s="221"/>
      <c r="F1114" s="221"/>
      <c r="G1114" s="221"/>
      <c r="H1114" s="221"/>
      <c r="I1114" s="221"/>
      <c r="J1114" s="221"/>
      <c r="K1114" s="221"/>
      <c r="L1114" s="221"/>
      <c r="M1114" s="221"/>
      <c r="N1114" s="221"/>
      <c r="O1114" s="221"/>
      <c r="P1114" s="221"/>
      <c r="Q1114" s="221"/>
      <c r="R1114" s="221"/>
      <c r="S1114" s="221"/>
      <c r="T1114" s="221"/>
      <c r="U1114" s="221"/>
    </row>
    <row r="1115" spans="2:21" x14ac:dyDescent="0.2">
      <c r="B1115" s="221"/>
      <c r="C1115" s="221"/>
      <c r="D1115" s="221"/>
      <c r="E1115" s="221"/>
      <c r="F1115" s="221"/>
      <c r="G1115" s="221"/>
      <c r="H1115" s="221"/>
      <c r="I1115" s="221"/>
      <c r="J1115" s="221"/>
      <c r="K1115" s="221"/>
      <c r="L1115" s="221"/>
      <c r="M1115" s="221"/>
      <c r="N1115" s="221"/>
      <c r="O1115" s="221"/>
      <c r="P1115" s="221"/>
      <c r="Q1115" s="221"/>
      <c r="R1115" s="221"/>
      <c r="S1115" s="221"/>
      <c r="T1115" s="221"/>
      <c r="U1115" s="221"/>
    </row>
    <row r="1116" spans="2:21" x14ac:dyDescent="0.2">
      <c r="B1116" s="221"/>
      <c r="C1116" s="221"/>
      <c r="D1116" s="221"/>
      <c r="E1116" s="221"/>
      <c r="F1116" s="221"/>
      <c r="G1116" s="221"/>
      <c r="H1116" s="221"/>
      <c r="I1116" s="221"/>
      <c r="J1116" s="221"/>
      <c r="K1116" s="221"/>
      <c r="L1116" s="221"/>
      <c r="M1116" s="221"/>
      <c r="N1116" s="221"/>
      <c r="O1116" s="221"/>
      <c r="P1116" s="221"/>
      <c r="Q1116" s="221"/>
      <c r="R1116" s="221"/>
      <c r="S1116" s="221"/>
      <c r="T1116" s="221"/>
      <c r="U1116" s="221"/>
    </row>
    <row r="1117" spans="2:21" x14ac:dyDescent="0.2">
      <c r="B1117" s="221"/>
      <c r="C1117" s="221"/>
      <c r="D1117" s="221"/>
      <c r="E1117" s="221"/>
      <c r="F1117" s="221"/>
      <c r="G1117" s="221"/>
      <c r="H1117" s="221"/>
      <c r="I1117" s="221"/>
      <c r="J1117" s="221"/>
      <c r="K1117" s="221"/>
      <c r="L1117" s="221"/>
      <c r="M1117" s="221"/>
      <c r="N1117" s="221"/>
      <c r="O1117" s="221"/>
      <c r="P1117" s="221"/>
      <c r="Q1117" s="221"/>
      <c r="R1117" s="221"/>
      <c r="S1117" s="221"/>
      <c r="T1117" s="221"/>
      <c r="U1117" s="221"/>
    </row>
    <row r="1118" spans="2:21" x14ac:dyDescent="0.2">
      <c r="B1118" s="221"/>
      <c r="C1118" s="221"/>
      <c r="D1118" s="221"/>
      <c r="E1118" s="221"/>
      <c r="F1118" s="221"/>
      <c r="G1118" s="221"/>
      <c r="H1118" s="221"/>
      <c r="I1118" s="221"/>
      <c r="J1118" s="221"/>
      <c r="K1118" s="221"/>
      <c r="L1118" s="221"/>
      <c r="M1118" s="221"/>
      <c r="N1118" s="221"/>
      <c r="O1118" s="221"/>
      <c r="P1118" s="221"/>
      <c r="Q1118" s="221"/>
      <c r="R1118" s="221"/>
      <c r="S1118" s="221"/>
      <c r="T1118" s="221"/>
      <c r="U1118" s="221"/>
    </row>
    <row r="1119" spans="2:21" x14ac:dyDescent="0.2">
      <c r="B1119" s="221"/>
      <c r="C1119" s="221"/>
      <c r="D1119" s="221"/>
      <c r="E1119" s="221"/>
      <c r="F1119" s="221"/>
      <c r="G1119" s="221"/>
      <c r="H1119" s="221"/>
      <c r="I1119" s="221"/>
      <c r="J1119" s="221"/>
      <c r="K1119" s="221"/>
      <c r="L1119" s="221"/>
      <c r="M1119" s="221"/>
      <c r="N1119" s="221"/>
      <c r="O1119" s="221"/>
      <c r="P1119" s="221"/>
      <c r="Q1119" s="221"/>
      <c r="R1119" s="221"/>
      <c r="S1119" s="221"/>
      <c r="T1119" s="221"/>
      <c r="U1119" s="221"/>
    </row>
    <row r="1120" spans="2:21" x14ac:dyDescent="0.2">
      <c r="B1120" s="221"/>
      <c r="C1120" s="221"/>
      <c r="D1120" s="221"/>
      <c r="E1120" s="221"/>
      <c r="F1120" s="221"/>
      <c r="G1120" s="221"/>
      <c r="H1120" s="221"/>
      <c r="I1120" s="221"/>
      <c r="J1120" s="221"/>
      <c r="K1120" s="221"/>
      <c r="L1120" s="221"/>
      <c r="M1120" s="221"/>
      <c r="N1120" s="221"/>
      <c r="O1120" s="221"/>
      <c r="P1120" s="221"/>
      <c r="Q1120" s="221"/>
      <c r="R1120" s="221"/>
      <c r="S1120" s="221"/>
      <c r="T1120" s="221"/>
      <c r="U1120" s="221"/>
    </row>
    <row r="1121" spans="2:21" x14ac:dyDescent="0.2">
      <c r="B1121" s="221"/>
      <c r="C1121" s="221"/>
      <c r="D1121" s="221"/>
      <c r="E1121" s="221"/>
      <c r="F1121" s="221"/>
      <c r="G1121" s="221"/>
      <c r="H1121" s="221"/>
      <c r="I1121" s="221"/>
      <c r="J1121" s="221"/>
      <c r="K1121" s="221"/>
      <c r="L1121" s="221"/>
      <c r="M1121" s="221"/>
      <c r="N1121" s="221"/>
      <c r="O1121" s="221"/>
      <c r="P1121" s="221"/>
      <c r="Q1121" s="221"/>
      <c r="R1121" s="221"/>
      <c r="S1121" s="221"/>
      <c r="T1121" s="221"/>
      <c r="U1121" s="221"/>
    </row>
    <row r="1122" spans="2:21" x14ac:dyDescent="0.2">
      <c r="B1122" s="221"/>
      <c r="C1122" s="221"/>
      <c r="D1122" s="221"/>
      <c r="E1122" s="221"/>
      <c r="F1122" s="221"/>
      <c r="G1122" s="221"/>
      <c r="H1122" s="221"/>
      <c r="I1122" s="221"/>
      <c r="J1122" s="221"/>
      <c r="K1122" s="221"/>
      <c r="L1122" s="221"/>
      <c r="M1122" s="221"/>
      <c r="N1122" s="221"/>
      <c r="O1122" s="221"/>
      <c r="P1122" s="221"/>
      <c r="Q1122" s="221"/>
      <c r="R1122" s="221"/>
      <c r="S1122" s="221"/>
      <c r="T1122" s="221"/>
      <c r="U1122" s="221"/>
    </row>
    <row r="1123" spans="2:21" x14ac:dyDescent="0.2">
      <c r="B1123" s="221"/>
      <c r="C1123" s="221"/>
      <c r="D1123" s="221"/>
      <c r="E1123" s="221"/>
      <c r="F1123" s="221"/>
      <c r="G1123" s="221"/>
      <c r="H1123" s="221"/>
      <c r="I1123" s="221"/>
      <c r="J1123" s="221"/>
      <c r="K1123" s="221"/>
      <c r="L1123" s="221"/>
      <c r="M1123" s="221"/>
      <c r="N1123" s="221"/>
      <c r="O1123" s="221"/>
      <c r="P1123" s="221"/>
      <c r="Q1123" s="221"/>
      <c r="R1123" s="221"/>
      <c r="S1123" s="221"/>
      <c r="T1123" s="221"/>
      <c r="U1123" s="221"/>
    </row>
    <row r="1124" spans="2:21" x14ac:dyDescent="0.2">
      <c r="B1124" s="221"/>
      <c r="C1124" s="221"/>
      <c r="D1124" s="221"/>
      <c r="E1124" s="221"/>
      <c r="F1124" s="221"/>
      <c r="G1124" s="221"/>
      <c r="H1124" s="221"/>
      <c r="I1124" s="221"/>
      <c r="J1124" s="221"/>
      <c r="K1124" s="221"/>
      <c r="L1124" s="221"/>
      <c r="M1124" s="221"/>
      <c r="N1124" s="221"/>
      <c r="O1124" s="221"/>
      <c r="P1124" s="221"/>
      <c r="Q1124" s="221"/>
      <c r="R1124" s="221"/>
      <c r="S1124" s="221"/>
      <c r="T1124" s="221"/>
      <c r="U1124" s="221"/>
    </row>
    <row r="1125" spans="2:21" x14ac:dyDescent="0.2">
      <c r="B1125" s="221"/>
      <c r="C1125" s="221"/>
      <c r="D1125" s="221"/>
      <c r="E1125" s="221"/>
      <c r="F1125" s="221"/>
      <c r="G1125" s="221"/>
      <c r="H1125" s="221"/>
      <c r="I1125" s="221"/>
      <c r="J1125" s="221"/>
      <c r="K1125" s="221"/>
      <c r="L1125" s="221"/>
      <c r="M1125" s="221"/>
      <c r="N1125" s="221"/>
      <c r="O1125" s="221"/>
      <c r="P1125" s="221"/>
      <c r="Q1125" s="221"/>
      <c r="R1125" s="221"/>
      <c r="S1125" s="221"/>
      <c r="T1125" s="221"/>
      <c r="U1125" s="221"/>
    </row>
    <row r="1126" spans="2:21" x14ac:dyDescent="0.2">
      <c r="B1126" s="221"/>
      <c r="C1126" s="221"/>
      <c r="D1126" s="221"/>
      <c r="E1126" s="221"/>
      <c r="F1126" s="221"/>
      <c r="G1126" s="221"/>
      <c r="H1126" s="221"/>
      <c r="I1126" s="221"/>
      <c r="J1126" s="221"/>
      <c r="K1126" s="221"/>
      <c r="L1126" s="221"/>
      <c r="M1126" s="221"/>
      <c r="N1126" s="221"/>
      <c r="O1126" s="221"/>
      <c r="P1126" s="221"/>
      <c r="Q1126" s="221"/>
      <c r="R1126" s="221"/>
      <c r="S1126" s="221"/>
      <c r="T1126" s="221"/>
      <c r="U1126" s="221"/>
    </row>
    <row r="1127" spans="2:21" x14ac:dyDescent="0.2">
      <c r="B1127" s="221"/>
      <c r="C1127" s="221"/>
      <c r="D1127" s="221"/>
      <c r="E1127" s="221"/>
      <c r="F1127" s="221"/>
      <c r="G1127" s="221"/>
      <c r="H1127" s="221"/>
      <c r="I1127" s="221"/>
      <c r="J1127" s="221"/>
      <c r="K1127" s="221"/>
      <c r="L1127" s="221"/>
      <c r="M1127" s="221"/>
      <c r="N1127" s="221"/>
      <c r="O1127" s="221"/>
      <c r="P1127" s="221"/>
      <c r="Q1127" s="221"/>
      <c r="R1127" s="221"/>
      <c r="S1127" s="221"/>
      <c r="T1127" s="221"/>
      <c r="U1127" s="221"/>
    </row>
    <row r="1128" spans="2:21" x14ac:dyDescent="0.2">
      <c r="B1128" s="221"/>
      <c r="C1128" s="221"/>
      <c r="D1128" s="221"/>
      <c r="E1128" s="221"/>
      <c r="F1128" s="221"/>
      <c r="G1128" s="221"/>
      <c r="H1128" s="221"/>
      <c r="I1128" s="221"/>
      <c r="J1128" s="221"/>
      <c r="K1128" s="221"/>
      <c r="L1128" s="221"/>
      <c r="M1128" s="221"/>
      <c r="N1128" s="221"/>
      <c r="O1128" s="221"/>
      <c r="P1128" s="221"/>
      <c r="Q1128" s="221"/>
      <c r="R1128" s="221"/>
      <c r="S1128" s="221"/>
      <c r="T1128" s="221"/>
      <c r="U1128" s="221"/>
    </row>
    <row r="1129" spans="2:21" x14ac:dyDescent="0.2">
      <c r="B1129" s="221"/>
      <c r="C1129" s="221"/>
      <c r="D1129" s="221"/>
      <c r="E1129" s="221"/>
      <c r="F1129" s="221"/>
      <c r="G1129" s="221"/>
      <c r="H1129" s="221"/>
      <c r="I1129" s="221"/>
      <c r="J1129" s="221"/>
      <c r="K1129" s="221"/>
      <c r="L1129" s="221"/>
      <c r="M1129" s="221"/>
      <c r="N1129" s="221"/>
      <c r="O1129" s="221"/>
      <c r="P1129" s="221"/>
      <c r="Q1129" s="221"/>
      <c r="R1129" s="221"/>
      <c r="S1129" s="221"/>
      <c r="T1129" s="221"/>
      <c r="U1129" s="221"/>
    </row>
    <row r="1130" spans="2:21" x14ac:dyDescent="0.2">
      <c r="B1130" s="221"/>
      <c r="C1130" s="221"/>
      <c r="D1130" s="221"/>
      <c r="E1130" s="221"/>
      <c r="F1130" s="221"/>
      <c r="G1130" s="221"/>
      <c r="H1130" s="221"/>
      <c r="I1130" s="221"/>
      <c r="J1130" s="221"/>
      <c r="K1130" s="221"/>
      <c r="L1130" s="221"/>
      <c r="M1130" s="221"/>
      <c r="N1130" s="221"/>
      <c r="O1130" s="221"/>
      <c r="P1130" s="221"/>
      <c r="Q1130" s="221"/>
      <c r="R1130" s="221"/>
      <c r="S1130" s="221"/>
      <c r="T1130" s="221"/>
      <c r="U1130" s="221"/>
    </row>
    <row r="1131" spans="2:21" x14ac:dyDescent="0.2">
      <c r="B1131" s="221"/>
      <c r="C1131" s="221"/>
      <c r="D1131" s="221"/>
      <c r="E1131" s="221"/>
      <c r="F1131" s="221"/>
      <c r="G1131" s="221"/>
      <c r="H1131" s="221"/>
      <c r="I1131" s="221"/>
      <c r="J1131" s="221"/>
      <c r="K1131" s="221"/>
      <c r="L1131" s="221"/>
      <c r="M1131" s="221"/>
      <c r="N1131" s="221"/>
      <c r="O1131" s="221"/>
      <c r="P1131" s="221"/>
      <c r="Q1131" s="221"/>
      <c r="R1131" s="221"/>
      <c r="S1131" s="221"/>
      <c r="T1131" s="221"/>
      <c r="U1131" s="221"/>
    </row>
    <row r="1132" spans="2:21" x14ac:dyDescent="0.2">
      <c r="B1132" s="221"/>
      <c r="C1132" s="221"/>
      <c r="D1132" s="221"/>
      <c r="E1132" s="221"/>
      <c r="F1132" s="221"/>
      <c r="G1132" s="221"/>
      <c r="H1132" s="221"/>
      <c r="I1132" s="221"/>
      <c r="J1132" s="221"/>
      <c r="K1132" s="221"/>
      <c r="L1132" s="221"/>
      <c r="M1132" s="221"/>
      <c r="N1132" s="221"/>
      <c r="O1132" s="221"/>
      <c r="P1132" s="221"/>
      <c r="Q1132" s="221"/>
      <c r="R1132" s="221"/>
      <c r="S1132" s="221"/>
      <c r="T1132" s="221"/>
      <c r="U1132" s="221"/>
    </row>
    <row r="1133" spans="2:21" x14ac:dyDescent="0.2">
      <c r="B1133" s="221"/>
      <c r="C1133" s="221"/>
      <c r="D1133" s="221"/>
      <c r="E1133" s="221"/>
      <c r="F1133" s="221"/>
      <c r="G1133" s="221"/>
      <c r="H1133" s="221"/>
      <c r="I1133" s="221"/>
      <c r="J1133" s="221"/>
      <c r="K1133" s="221"/>
      <c r="L1133" s="221"/>
      <c r="M1133" s="221"/>
      <c r="N1133" s="221"/>
      <c r="O1133" s="221"/>
      <c r="P1133" s="221"/>
      <c r="Q1133" s="221"/>
      <c r="R1133" s="221"/>
      <c r="S1133" s="221"/>
      <c r="T1133" s="221"/>
      <c r="U1133" s="221"/>
    </row>
    <row r="1134" spans="2:21" x14ac:dyDescent="0.2">
      <c r="B1134" s="221"/>
      <c r="C1134" s="221"/>
      <c r="D1134" s="221"/>
      <c r="E1134" s="221"/>
      <c r="F1134" s="221"/>
      <c r="G1134" s="221"/>
      <c r="H1134" s="221"/>
      <c r="I1134" s="221"/>
      <c r="J1134" s="221"/>
      <c r="K1134" s="221"/>
      <c r="L1134" s="221"/>
      <c r="M1134" s="221"/>
      <c r="N1134" s="221"/>
      <c r="O1134" s="221"/>
      <c r="P1134" s="221"/>
      <c r="Q1134" s="221"/>
      <c r="R1134" s="221"/>
      <c r="S1134" s="221"/>
      <c r="T1134" s="221"/>
      <c r="U1134" s="221"/>
    </row>
    <row r="1135" spans="2:21" x14ac:dyDescent="0.2">
      <c r="B1135" s="221"/>
      <c r="C1135" s="221"/>
      <c r="D1135" s="221"/>
      <c r="E1135" s="221"/>
      <c r="F1135" s="221"/>
      <c r="G1135" s="221"/>
      <c r="H1135" s="221"/>
      <c r="I1135" s="221"/>
      <c r="J1135" s="221"/>
      <c r="K1135" s="221"/>
      <c r="L1135" s="221"/>
      <c r="M1135" s="221"/>
      <c r="N1135" s="221"/>
      <c r="O1135" s="221"/>
      <c r="P1135" s="221"/>
      <c r="Q1135" s="221"/>
      <c r="R1135" s="221"/>
      <c r="S1135" s="221"/>
      <c r="T1135" s="221"/>
      <c r="U1135" s="221"/>
    </row>
    <row r="1136" spans="2:21" x14ac:dyDescent="0.2">
      <c r="B1136" s="221"/>
      <c r="C1136" s="221"/>
      <c r="D1136" s="221"/>
      <c r="E1136" s="221"/>
      <c r="F1136" s="221"/>
      <c r="G1136" s="221"/>
      <c r="H1136" s="221"/>
      <c r="I1136" s="221"/>
      <c r="J1136" s="221"/>
      <c r="K1136" s="221"/>
      <c r="L1136" s="221"/>
      <c r="M1136" s="221"/>
      <c r="N1136" s="221"/>
      <c r="O1136" s="221"/>
      <c r="P1136" s="221"/>
      <c r="Q1136" s="221"/>
      <c r="R1136" s="221"/>
      <c r="S1136" s="221"/>
      <c r="T1136" s="221"/>
      <c r="U1136" s="221"/>
    </row>
    <row r="1137" spans="2:21" x14ac:dyDescent="0.2">
      <c r="B1137" s="221"/>
      <c r="C1137" s="221"/>
      <c r="D1137" s="221"/>
      <c r="E1137" s="221"/>
      <c r="F1137" s="221"/>
      <c r="G1137" s="221"/>
      <c r="H1137" s="221"/>
      <c r="I1137" s="221"/>
      <c r="J1137" s="221"/>
      <c r="K1137" s="221"/>
      <c r="L1137" s="221"/>
      <c r="M1137" s="221"/>
      <c r="N1137" s="221"/>
      <c r="O1137" s="221"/>
      <c r="P1137" s="221"/>
      <c r="Q1137" s="221"/>
      <c r="R1137" s="221"/>
      <c r="S1137" s="221"/>
      <c r="T1137" s="221"/>
      <c r="U1137" s="221"/>
    </row>
    <row r="1138" spans="2:21" x14ac:dyDescent="0.2">
      <c r="B1138" s="221"/>
      <c r="C1138" s="221"/>
      <c r="D1138" s="221"/>
      <c r="E1138" s="221"/>
      <c r="F1138" s="221"/>
      <c r="G1138" s="221"/>
      <c r="H1138" s="221"/>
      <c r="I1138" s="221"/>
      <c r="J1138" s="221"/>
      <c r="K1138" s="221"/>
      <c r="L1138" s="221"/>
      <c r="M1138" s="221"/>
      <c r="N1138" s="221"/>
      <c r="O1138" s="221"/>
      <c r="P1138" s="221"/>
      <c r="Q1138" s="221"/>
      <c r="R1138" s="221"/>
      <c r="S1138" s="221"/>
      <c r="T1138" s="221"/>
      <c r="U1138" s="221"/>
    </row>
    <row r="1139" spans="2:21" x14ac:dyDescent="0.2">
      <c r="B1139" s="221"/>
      <c r="C1139" s="221"/>
      <c r="D1139" s="221"/>
      <c r="E1139" s="221"/>
      <c r="F1139" s="221"/>
      <c r="G1139" s="221"/>
      <c r="H1139" s="221"/>
      <c r="I1139" s="221"/>
      <c r="J1139" s="221"/>
      <c r="K1139" s="221"/>
      <c r="L1139" s="221"/>
      <c r="M1139" s="221"/>
      <c r="N1139" s="221"/>
      <c r="O1139" s="221"/>
      <c r="P1139" s="221"/>
      <c r="Q1139" s="221"/>
      <c r="R1139" s="221"/>
      <c r="S1139" s="221"/>
      <c r="T1139" s="221"/>
      <c r="U1139" s="221"/>
    </row>
    <row r="1140" spans="2:21" x14ac:dyDescent="0.2">
      <c r="B1140" s="221"/>
      <c r="C1140" s="221"/>
      <c r="D1140" s="221"/>
      <c r="E1140" s="221"/>
      <c r="F1140" s="221"/>
      <c r="G1140" s="221"/>
      <c r="H1140" s="221"/>
      <c r="I1140" s="221"/>
      <c r="J1140" s="221"/>
      <c r="K1140" s="221"/>
      <c r="L1140" s="221"/>
      <c r="M1140" s="221"/>
      <c r="N1140" s="221"/>
      <c r="O1140" s="221"/>
      <c r="P1140" s="221"/>
      <c r="Q1140" s="221"/>
      <c r="R1140" s="221"/>
      <c r="S1140" s="221"/>
      <c r="T1140" s="221"/>
      <c r="U1140" s="221"/>
    </row>
    <row r="1141" spans="2:21" x14ac:dyDescent="0.2">
      <c r="B1141" s="221"/>
      <c r="C1141" s="221"/>
      <c r="D1141" s="221"/>
      <c r="E1141" s="221"/>
      <c r="F1141" s="221"/>
      <c r="G1141" s="221"/>
      <c r="H1141" s="221"/>
      <c r="I1141" s="221"/>
      <c r="J1141" s="221"/>
      <c r="K1141" s="221"/>
      <c r="L1141" s="221"/>
      <c r="M1141" s="221"/>
      <c r="N1141" s="221"/>
      <c r="O1141" s="221"/>
      <c r="P1141" s="221"/>
      <c r="Q1141" s="221"/>
      <c r="R1141" s="221"/>
      <c r="S1141" s="221"/>
      <c r="T1141" s="221"/>
      <c r="U1141" s="221"/>
    </row>
    <row r="1142" spans="2:21" x14ac:dyDescent="0.2">
      <c r="B1142" s="221"/>
      <c r="C1142" s="221"/>
      <c r="D1142" s="221"/>
      <c r="E1142" s="221"/>
      <c r="F1142" s="221"/>
      <c r="G1142" s="221"/>
      <c r="H1142" s="221"/>
      <c r="I1142" s="221"/>
      <c r="J1142" s="221"/>
      <c r="K1142" s="221"/>
      <c r="L1142" s="221"/>
      <c r="M1142" s="221"/>
      <c r="N1142" s="221"/>
      <c r="O1142" s="221"/>
      <c r="P1142" s="221"/>
      <c r="Q1142" s="221"/>
      <c r="R1142" s="221"/>
      <c r="S1142" s="221"/>
      <c r="T1142" s="221"/>
      <c r="U1142" s="221"/>
    </row>
    <row r="1143" spans="2:21" x14ac:dyDescent="0.2">
      <c r="B1143" s="221"/>
      <c r="C1143" s="221"/>
      <c r="D1143" s="221"/>
      <c r="E1143" s="221"/>
      <c r="F1143" s="221"/>
      <c r="G1143" s="221"/>
      <c r="H1143" s="221"/>
      <c r="I1143" s="221"/>
      <c r="J1143" s="221"/>
      <c r="K1143" s="221"/>
      <c r="L1143" s="221"/>
      <c r="M1143" s="221"/>
      <c r="N1143" s="221"/>
      <c r="O1143" s="221"/>
      <c r="P1143" s="221"/>
      <c r="Q1143" s="221"/>
      <c r="R1143" s="221"/>
      <c r="S1143" s="221"/>
      <c r="T1143" s="221"/>
      <c r="U1143" s="221"/>
    </row>
    <row r="1144" spans="2:21" x14ac:dyDescent="0.2">
      <c r="B1144" s="221"/>
      <c r="C1144" s="221"/>
      <c r="D1144" s="221"/>
      <c r="E1144" s="221"/>
      <c r="F1144" s="221"/>
      <c r="G1144" s="221"/>
      <c r="H1144" s="221"/>
      <c r="I1144" s="221"/>
      <c r="J1144" s="221"/>
      <c r="K1144" s="221"/>
      <c r="L1144" s="221"/>
      <c r="M1144" s="221"/>
      <c r="N1144" s="221"/>
      <c r="O1144" s="221"/>
      <c r="P1144" s="221"/>
      <c r="Q1144" s="221"/>
      <c r="R1144" s="221"/>
      <c r="S1144" s="221"/>
      <c r="T1144" s="221"/>
      <c r="U1144" s="221"/>
    </row>
    <row r="1145" spans="2:21" x14ac:dyDescent="0.2">
      <c r="B1145" s="221"/>
      <c r="C1145" s="221"/>
      <c r="D1145" s="221"/>
      <c r="E1145" s="221"/>
      <c r="F1145" s="221"/>
      <c r="G1145" s="221"/>
      <c r="H1145" s="221"/>
      <c r="I1145" s="221"/>
      <c r="J1145" s="221"/>
      <c r="K1145" s="221"/>
      <c r="L1145" s="221"/>
      <c r="M1145" s="221"/>
      <c r="N1145" s="221"/>
      <c r="O1145" s="221"/>
      <c r="P1145" s="221"/>
      <c r="Q1145" s="221"/>
      <c r="R1145" s="221"/>
      <c r="S1145" s="221"/>
      <c r="T1145" s="221"/>
      <c r="U1145" s="221"/>
    </row>
    <row r="1146" spans="2:21" x14ac:dyDescent="0.2">
      <c r="B1146" s="221"/>
      <c r="C1146" s="221"/>
      <c r="D1146" s="221"/>
      <c r="E1146" s="221"/>
      <c r="F1146" s="221"/>
      <c r="G1146" s="221"/>
      <c r="H1146" s="221"/>
      <c r="I1146" s="221"/>
      <c r="J1146" s="221"/>
      <c r="K1146" s="221"/>
      <c r="L1146" s="221"/>
      <c r="M1146" s="221"/>
      <c r="N1146" s="221"/>
      <c r="O1146" s="221"/>
      <c r="P1146" s="221"/>
      <c r="Q1146" s="221"/>
      <c r="R1146" s="221"/>
      <c r="S1146" s="221"/>
      <c r="T1146" s="221"/>
      <c r="U1146" s="221"/>
    </row>
    <row r="1147" spans="2:21" x14ac:dyDescent="0.2">
      <c r="B1147" s="221"/>
      <c r="C1147" s="221"/>
      <c r="D1147" s="221"/>
      <c r="E1147" s="221"/>
      <c r="F1147" s="221"/>
      <c r="G1147" s="221"/>
      <c r="H1147" s="221"/>
      <c r="I1147" s="221"/>
      <c r="J1147" s="221"/>
      <c r="K1147" s="221"/>
      <c r="L1147" s="221"/>
      <c r="M1147" s="221"/>
      <c r="N1147" s="221"/>
      <c r="O1147" s="221"/>
      <c r="P1147" s="221"/>
      <c r="Q1147" s="221"/>
      <c r="R1147" s="221"/>
      <c r="S1147" s="221"/>
      <c r="T1147" s="221"/>
      <c r="U1147" s="221"/>
    </row>
    <row r="1148" spans="2:21" x14ac:dyDescent="0.2">
      <c r="B1148" s="221"/>
      <c r="C1148" s="221"/>
      <c r="D1148" s="221"/>
      <c r="E1148" s="221"/>
      <c r="F1148" s="221"/>
      <c r="G1148" s="221"/>
      <c r="H1148" s="221"/>
      <c r="I1148" s="221"/>
      <c r="J1148" s="221"/>
      <c r="K1148" s="221"/>
      <c r="L1148" s="221"/>
      <c r="M1148" s="221"/>
      <c r="N1148" s="221"/>
      <c r="O1148" s="221"/>
      <c r="P1148" s="221"/>
      <c r="Q1148" s="221"/>
      <c r="R1148" s="221"/>
      <c r="S1148" s="221"/>
      <c r="T1148" s="221"/>
      <c r="U1148" s="221"/>
    </row>
    <row r="1149" spans="2:21" x14ac:dyDescent="0.2">
      <c r="B1149" s="221"/>
      <c r="C1149" s="221"/>
      <c r="D1149" s="221"/>
      <c r="E1149" s="221"/>
      <c r="F1149" s="221"/>
      <c r="G1149" s="221"/>
      <c r="H1149" s="221"/>
      <c r="I1149" s="221"/>
      <c r="J1149" s="221"/>
      <c r="K1149" s="221"/>
      <c r="L1149" s="221"/>
      <c r="M1149" s="221"/>
      <c r="N1149" s="221"/>
      <c r="O1149" s="221"/>
      <c r="P1149" s="221"/>
      <c r="Q1149" s="221"/>
      <c r="R1149" s="221"/>
      <c r="S1149" s="221"/>
      <c r="T1149" s="221"/>
      <c r="U1149" s="221"/>
    </row>
    <row r="1150" spans="2:21" x14ac:dyDescent="0.2">
      <c r="B1150" s="221"/>
      <c r="C1150" s="221"/>
      <c r="D1150" s="221"/>
      <c r="E1150" s="221"/>
      <c r="F1150" s="221"/>
      <c r="G1150" s="221"/>
      <c r="H1150" s="221"/>
      <c r="I1150" s="221"/>
      <c r="J1150" s="221"/>
      <c r="K1150" s="221"/>
      <c r="L1150" s="221"/>
      <c r="M1150" s="221"/>
      <c r="N1150" s="221"/>
      <c r="O1150" s="221"/>
      <c r="P1150" s="221"/>
      <c r="Q1150" s="221"/>
      <c r="R1150" s="221"/>
      <c r="S1150" s="221"/>
      <c r="T1150" s="221"/>
      <c r="U1150" s="221"/>
    </row>
    <row r="1151" spans="2:21" x14ac:dyDescent="0.2">
      <c r="B1151" s="221"/>
      <c r="C1151" s="221"/>
      <c r="D1151" s="221"/>
      <c r="E1151" s="221"/>
      <c r="F1151" s="221"/>
      <c r="G1151" s="221"/>
      <c r="H1151" s="221"/>
      <c r="I1151" s="221"/>
      <c r="J1151" s="221"/>
      <c r="K1151" s="221"/>
      <c r="L1151" s="221"/>
      <c r="M1151" s="221"/>
      <c r="N1151" s="221"/>
      <c r="O1151" s="221"/>
      <c r="P1151" s="221"/>
      <c r="Q1151" s="221"/>
      <c r="R1151" s="221"/>
      <c r="S1151" s="221"/>
      <c r="T1151" s="221"/>
      <c r="U1151" s="221"/>
    </row>
    <row r="1152" spans="2:21" x14ac:dyDescent="0.2">
      <c r="B1152" s="221"/>
      <c r="C1152" s="221"/>
      <c r="D1152" s="221"/>
      <c r="E1152" s="221"/>
      <c r="F1152" s="221"/>
      <c r="G1152" s="221"/>
      <c r="H1152" s="221"/>
      <c r="I1152" s="221"/>
      <c r="J1152" s="221"/>
      <c r="K1152" s="221"/>
      <c r="L1152" s="221"/>
      <c r="M1152" s="221"/>
      <c r="N1152" s="221"/>
      <c r="O1152" s="221"/>
      <c r="P1152" s="221"/>
      <c r="Q1152" s="221"/>
      <c r="R1152" s="221"/>
      <c r="S1152" s="221"/>
      <c r="T1152" s="221"/>
      <c r="U1152" s="221"/>
    </row>
    <row r="1153" spans="2:21" x14ac:dyDescent="0.2">
      <c r="B1153" s="221"/>
      <c r="C1153" s="221"/>
      <c r="D1153" s="221"/>
      <c r="E1153" s="221"/>
      <c r="F1153" s="221"/>
      <c r="G1153" s="221"/>
      <c r="H1153" s="221"/>
      <c r="I1153" s="221"/>
      <c r="J1153" s="221"/>
      <c r="K1153" s="221"/>
      <c r="L1153" s="221"/>
      <c r="M1153" s="221"/>
      <c r="N1153" s="221"/>
      <c r="O1153" s="221"/>
      <c r="P1153" s="221"/>
      <c r="Q1153" s="221"/>
      <c r="R1153" s="221"/>
      <c r="S1153" s="221"/>
      <c r="T1153" s="221"/>
      <c r="U1153" s="221"/>
    </row>
    <row r="1154" spans="2:21" x14ac:dyDescent="0.2">
      <c r="B1154" s="221"/>
      <c r="C1154" s="221"/>
      <c r="D1154" s="221"/>
      <c r="E1154" s="221"/>
      <c r="F1154" s="221"/>
      <c r="G1154" s="221"/>
      <c r="H1154" s="221"/>
      <c r="I1154" s="221"/>
      <c r="J1154" s="221"/>
      <c r="K1154" s="221"/>
      <c r="L1154" s="221"/>
      <c r="M1154" s="221"/>
      <c r="N1154" s="221"/>
      <c r="O1154" s="221"/>
      <c r="P1154" s="221"/>
      <c r="Q1154" s="221"/>
      <c r="R1154" s="221"/>
      <c r="S1154" s="221"/>
      <c r="T1154" s="221"/>
      <c r="U1154" s="221"/>
    </row>
    <row r="1155" spans="2:21" x14ac:dyDescent="0.2">
      <c r="B1155" s="221"/>
      <c r="C1155" s="221"/>
      <c r="D1155" s="221"/>
      <c r="E1155" s="221"/>
      <c r="F1155" s="221"/>
      <c r="G1155" s="221"/>
      <c r="H1155" s="221"/>
      <c r="I1155" s="221"/>
      <c r="J1155" s="221"/>
      <c r="K1155" s="221"/>
      <c r="L1155" s="221"/>
      <c r="M1155" s="221"/>
      <c r="N1155" s="221"/>
      <c r="O1155" s="221"/>
      <c r="P1155" s="221"/>
      <c r="Q1155" s="221"/>
      <c r="R1155" s="221"/>
      <c r="S1155" s="221"/>
      <c r="T1155" s="221"/>
      <c r="U1155" s="221"/>
    </row>
    <row r="1156" spans="2:21" x14ac:dyDescent="0.2">
      <c r="B1156" s="221"/>
      <c r="C1156" s="221"/>
      <c r="D1156" s="221"/>
      <c r="E1156" s="221"/>
      <c r="F1156" s="221"/>
      <c r="G1156" s="221"/>
      <c r="H1156" s="221"/>
      <c r="I1156" s="221"/>
      <c r="J1156" s="221"/>
      <c r="K1156" s="221"/>
      <c r="L1156" s="221"/>
      <c r="M1156" s="221"/>
      <c r="N1156" s="221"/>
      <c r="O1156" s="221"/>
      <c r="P1156" s="221"/>
      <c r="Q1156" s="221"/>
      <c r="R1156" s="221"/>
      <c r="S1156" s="221"/>
      <c r="T1156" s="221"/>
      <c r="U1156" s="221"/>
    </row>
    <row r="1157" spans="2:21" x14ac:dyDescent="0.2">
      <c r="B1157" s="221"/>
      <c r="C1157" s="221"/>
      <c r="D1157" s="221"/>
      <c r="E1157" s="221"/>
      <c r="F1157" s="221"/>
      <c r="G1157" s="221"/>
      <c r="H1157" s="221"/>
      <c r="I1157" s="221"/>
      <c r="J1157" s="221"/>
      <c r="K1157" s="221"/>
      <c r="L1157" s="221"/>
      <c r="M1157" s="221"/>
      <c r="N1157" s="221"/>
      <c r="O1157" s="221"/>
      <c r="P1157" s="221"/>
      <c r="Q1157" s="221"/>
      <c r="R1157" s="221"/>
      <c r="S1157" s="221"/>
      <c r="T1157" s="221"/>
      <c r="U1157" s="221"/>
    </row>
    <row r="1158" spans="2:21" x14ac:dyDescent="0.2">
      <c r="B1158" s="221"/>
      <c r="C1158" s="221"/>
      <c r="D1158" s="221"/>
      <c r="E1158" s="221"/>
      <c r="F1158" s="221"/>
      <c r="G1158" s="221"/>
      <c r="H1158" s="221"/>
      <c r="I1158" s="221"/>
      <c r="J1158" s="221"/>
      <c r="K1158" s="221"/>
      <c r="L1158" s="221"/>
      <c r="M1158" s="221"/>
      <c r="N1158" s="221"/>
      <c r="O1158" s="221"/>
      <c r="P1158" s="221"/>
      <c r="Q1158" s="221"/>
      <c r="R1158" s="221"/>
      <c r="S1158" s="221"/>
      <c r="T1158" s="221"/>
      <c r="U1158" s="221"/>
    </row>
    <row r="1159" spans="2:21" x14ac:dyDescent="0.2">
      <c r="B1159" s="221"/>
      <c r="C1159" s="221"/>
      <c r="D1159" s="221"/>
      <c r="E1159" s="221"/>
      <c r="F1159" s="221"/>
      <c r="G1159" s="221"/>
      <c r="H1159" s="221"/>
      <c r="I1159" s="221"/>
      <c r="J1159" s="221"/>
      <c r="K1159" s="221"/>
      <c r="L1159" s="221"/>
      <c r="M1159" s="221"/>
      <c r="N1159" s="221"/>
      <c r="O1159" s="221"/>
      <c r="P1159" s="221"/>
      <c r="Q1159" s="221"/>
      <c r="R1159" s="221"/>
      <c r="S1159" s="221"/>
      <c r="T1159" s="221"/>
      <c r="U1159" s="221"/>
    </row>
    <row r="1160" spans="2:21" x14ac:dyDescent="0.2">
      <c r="B1160" s="221"/>
      <c r="C1160" s="221"/>
      <c r="D1160" s="221"/>
      <c r="E1160" s="221"/>
      <c r="F1160" s="221"/>
      <c r="G1160" s="221"/>
      <c r="H1160" s="221"/>
      <c r="I1160" s="221"/>
      <c r="J1160" s="221"/>
      <c r="K1160" s="221"/>
      <c r="L1160" s="221"/>
      <c r="M1160" s="221"/>
      <c r="N1160" s="221"/>
      <c r="O1160" s="221"/>
      <c r="P1160" s="221"/>
      <c r="Q1160" s="221"/>
      <c r="R1160" s="221"/>
      <c r="S1160" s="221"/>
      <c r="T1160" s="221"/>
      <c r="U1160" s="221"/>
    </row>
    <row r="1161" spans="2:21" x14ac:dyDescent="0.2">
      <c r="B1161" s="221"/>
      <c r="C1161" s="221"/>
      <c r="D1161" s="221"/>
      <c r="E1161" s="221"/>
      <c r="F1161" s="221"/>
      <c r="G1161" s="221"/>
      <c r="H1161" s="221"/>
      <c r="I1161" s="221"/>
      <c r="J1161" s="221"/>
      <c r="K1161" s="221"/>
      <c r="L1161" s="221"/>
      <c r="M1161" s="221"/>
      <c r="N1161" s="221"/>
      <c r="O1161" s="221"/>
      <c r="P1161" s="221"/>
      <c r="Q1161" s="221"/>
      <c r="R1161" s="221"/>
      <c r="S1161" s="221"/>
      <c r="T1161" s="221"/>
      <c r="U1161" s="221"/>
    </row>
    <row r="1162" spans="2:21" x14ac:dyDescent="0.2">
      <c r="B1162" s="221"/>
      <c r="C1162" s="221"/>
      <c r="D1162" s="221"/>
      <c r="E1162" s="221"/>
      <c r="F1162" s="221"/>
      <c r="G1162" s="221"/>
      <c r="H1162" s="221"/>
      <c r="I1162" s="221"/>
      <c r="J1162" s="221"/>
      <c r="K1162" s="221"/>
      <c r="L1162" s="221"/>
      <c r="M1162" s="221"/>
      <c r="N1162" s="221"/>
      <c r="O1162" s="221"/>
      <c r="P1162" s="221"/>
      <c r="Q1162" s="221"/>
      <c r="R1162" s="221"/>
      <c r="S1162" s="221"/>
      <c r="T1162" s="221"/>
      <c r="U1162" s="221"/>
    </row>
    <row r="1163" spans="2:21" x14ac:dyDescent="0.2">
      <c r="B1163" s="221"/>
      <c r="C1163" s="221"/>
      <c r="D1163" s="221"/>
      <c r="E1163" s="221"/>
      <c r="F1163" s="221"/>
      <c r="G1163" s="221"/>
      <c r="H1163" s="221"/>
      <c r="I1163" s="221"/>
      <c r="J1163" s="221"/>
      <c r="K1163" s="221"/>
      <c r="L1163" s="221"/>
      <c r="M1163" s="221"/>
      <c r="N1163" s="221"/>
      <c r="O1163" s="221"/>
      <c r="P1163" s="221"/>
      <c r="Q1163" s="221"/>
      <c r="R1163" s="221"/>
      <c r="S1163" s="221"/>
      <c r="T1163" s="221"/>
      <c r="U1163" s="221"/>
    </row>
    <row r="1164" spans="2:21" x14ac:dyDescent="0.2">
      <c r="B1164" s="221"/>
      <c r="C1164" s="221"/>
      <c r="D1164" s="221"/>
      <c r="E1164" s="221"/>
      <c r="F1164" s="221"/>
      <c r="G1164" s="221"/>
      <c r="H1164" s="221"/>
      <c r="I1164" s="221"/>
      <c r="J1164" s="221"/>
      <c r="K1164" s="221"/>
      <c r="L1164" s="221"/>
      <c r="M1164" s="221"/>
      <c r="N1164" s="221"/>
      <c r="O1164" s="221"/>
      <c r="P1164" s="221"/>
      <c r="Q1164" s="221"/>
      <c r="R1164" s="221"/>
      <c r="S1164" s="221"/>
      <c r="T1164" s="221"/>
      <c r="U1164" s="221"/>
    </row>
    <row r="1165" spans="2:21" x14ac:dyDescent="0.2">
      <c r="B1165" s="221"/>
      <c r="C1165" s="221"/>
      <c r="D1165" s="221"/>
      <c r="E1165" s="221"/>
      <c r="F1165" s="221"/>
      <c r="G1165" s="221"/>
      <c r="H1165" s="221"/>
      <c r="I1165" s="221"/>
      <c r="J1165" s="221"/>
      <c r="K1165" s="221"/>
      <c r="L1165" s="221"/>
      <c r="M1165" s="221"/>
      <c r="N1165" s="221"/>
      <c r="O1165" s="221"/>
      <c r="P1165" s="221"/>
      <c r="Q1165" s="221"/>
      <c r="R1165" s="221"/>
      <c r="S1165" s="221"/>
      <c r="T1165" s="221"/>
      <c r="U1165" s="221"/>
    </row>
    <row r="1166" spans="2:21" x14ac:dyDescent="0.2">
      <c r="B1166" s="221"/>
      <c r="C1166" s="221"/>
      <c r="D1166" s="221"/>
      <c r="E1166" s="221"/>
      <c r="F1166" s="221"/>
      <c r="G1166" s="221"/>
      <c r="H1166" s="221"/>
      <c r="I1166" s="221"/>
      <c r="J1166" s="221"/>
      <c r="K1166" s="221"/>
      <c r="L1166" s="221"/>
      <c r="M1166" s="221"/>
      <c r="N1166" s="221"/>
      <c r="O1166" s="221"/>
      <c r="P1166" s="221"/>
      <c r="Q1166" s="221"/>
      <c r="R1166" s="221"/>
      <c r="S1166" s="221"/>
      <c r="T1166" s="221"/>
      <c r="U1166" s="221"/>
    </row>
    <row r="1167" spans="2:21" x14ac:dyDescent="0.2">
      <c r="B1167" s="221"/>
      <c r="C1167" s="221"/>
      <c r="D1167" s="221"/>
      <c r="E1167" s="221"/>
      <c r="F1167" s="221"/>
      <c r="G1167" s="221"/>
      <c r="H1167" s="221"/>
      <c r="I1167" s="221"/>
      <c r="J1167" s="221"/>
      <c r="K1167" s="221"/>
      <c r="L1167" s="221"/>
      <c r="M1167" s="221"/>
      <c r="N1167" s="221"/>
      <c r="O1167" s="221"/>
      <c r="P1167" s="221"/>
      <c r="Q1167" s="221"/>
      <c r="R1167" s="221"/>
      <c r="S1167" s="221"/>
      <c r="T1167" s="221"/>
      <c r="U1167" s="221"/>
    </row>
    <row r="1168" spans="2:21" x14ac:dyDescent="0.2">
      <c r="B1168" s="221"/>
      <c r="C1168" s="221"/>
      <c r="D1168" s="221"/>
      <c r="E1168" s="221"/>
      <c r="F1168" s="221"/>
      <c r="G1168" s="221"/>
      <c r="H1168" s="221"/>
      <c r="I1168" s="221"/>
      <c r="J1168" s="221"/>
      <c r="K1168" s="221"/>
      <c r="L1168" s="221"/>
      <c r="M1168" s="221"/>
      <c r="N1168" s="221"/>
      <c r="O1168" s="221"/>
      <c r="P1168" s="221"/>
      <c r="Q1168" s="221"/>
      <c r="R1168" s="221"/>
      <c r="S1168" s="221"/>
      <c r="T1168" s="221"/>
      <c r="U1168" s="221"/>
    </row>
    <row r="1169" spans="2:21" x14ac:dyDescent="0.2">
      <c r="B1169" s="221"/>
      <c r="C1169" s="221"/>
      <c r="D1169" s="221"/>
      <c r="E1169" s="221"/>
      <c r="F1169" s="221"/>
      <c r="G1169" s="221"/>
      <c r="H1169" s="221"/>
      <c r="I1169" s="221"/>
      <c r="J1169" s="221"/>
      <c r="K1169" s="221"/>
      <c r="L1169" s="221"/>
      <c r="M1169" s="221"/>
      <c r="N1169" s="221"/>
      <c r="O1169" s="221"/>
      <c r="P1169" s="221"/>
      <c r="Q1169" s="221"/>
      <c r="R1169" s="221"/>
      <c r="S1169" s="221"/>
      <c r="T1169" s="221"/>
      <c r="U1169" s="221"/>
    </row>
    <row r="1170" spans="2:21" x14ac:dyDescent="0.2">
      <c r="B1170" s="221"/>
      <c r="C1170" s="221"/>
      <c r="D1170" s="221"/>
      <c r="E1170" s="221"/>
      <c r="F1170" s="221"/>
      <c r="G1170" s="221"/>
      <c r="H1170" s="221"/>
      <c r="I1170" s="221"/>
      <c r="J1170" s="221"/>
      <c r="K1170" s="221"/>
      <c r="L1170" s="221"/>
      <c r="M1170" s="221"/>
      <c r="N1170" s="221"/>
      <c r="O1170" s="221"/>
      <c r="P1170" s="221"/>
      <c r="Q1170" s="221"/>
      <c r="R1170" s="221"/>
      <c r="S1170" s="221"/>
      <c r="T1170" s="221"/>
      <c r="U1170" s="221"/>
    </row>
    <row r="1171" spans="2:21" x14ac:dyDescent="0.2">
      <c r="B1171" s="221"/>
      <c r="C1171" s="221"/>
      <c r="D1171" s="221"/>
      <c r="E1171" s="221"/>
      <c r="F1171" s="221"/>
      <c r="G1171" s="221"/>
      <c r="H1171" s="221"/>
      <c r="I1171" s="221"/>
      <c r="J1171" s="221"/>
      <c r="K1171" s="221"/>
      <c r="L1171" s="221"/>
      <c r="M1171" s="221"/>
      <c r="N1171" s="221"/>
      <c r="O1171" s="221"/>
      <c r="P1171" s="221"/>
      <c r="Q1171" s="221"/>
      <c r="R1171" s="221"/>
      <c r="S1171" s="221"/>
      <c r="T1171" s="221"/>
      <c r="U1171" s="221"/>
    </row>
    <row r="1172" spans="2:21" x14ac:dyDescent="0.2">
      <c r="B1172" s="221"/>
      <c r="C1172" s="221"/>
      <c r="D1172" s="221"/>
      <c r="E1172" s="221"/>
      <c r="F1172" s="221"/>
      <c r="G1172" s="221"/>
      <c r="H1172" s="221"/>
      <c r="I1172" s="221"/>
      <c r="J1172" s="221"/>
      <c r="K1172" s="221"/>
      <c r="L1172" s="221"/>
      <c r="M1172" s="221"/>
      <c r="N1172" s="221"/>
      <c r="O1172" s="221"/>
      <c r="P1172" s="221"/>
      <c r="Q1172" s="221"/>
      <c r="R1172" s="221"/>
      <c r="S1172" s="221"/>
      <c r="T1172" s="221"/>
      <c r="U1172" s="221"/>
    </row>
    <row r="1173" spans="2:21" x14ac:dyDescent="0.2">
      <c r="B1173" s="221"/>
      <c r="C1173" s="221"/>
      <c r="D1173" s="221"/>
      <c r="E1173" s="221"/>
      <c r="F1173" s="221"/>
      <c r="G1173" s="221"/>
      <c r="H1173" s="221"/>
      <c r="I1173" s="221"/>
      <c r="J1173" s="221"/>
      <c r="K1173" s="221"/>
      <c r="L1173" s="221"/>
      <c r="M1173" s="221"/>
      <c r="N1173" s="221"/>
      <c r="O1173" s="221"/>
      <c r="P1173" s="221"/>
      <c r="Q1173" s="221"/>
      <c r="R1173" s="221"/>
      <c r="S1173" s="221"/>
      <c r="T1173" s="221"/>
      <c r="U1173" s="221"/>
    </row>
    <row r="1174" spans="2:21" x14ac:dyDescent="0.2">
      <c r="B1174" s="221"/>
      <c r="C1174" s="221"/>
      <c r="D1174" s="221"/>
      <c r="E1174" s="221"/>
      <c r="F1174" s="221"/>
      <c r="G1174" s="221"/>
      <c r="H1174" s="221"/>
      <c r="I1174" s="221"/>
      <c r="J1174" s="221"/>
      <c r="K1174" s="221"/>
      <c r="L1174" s="221"/>
      <c r="M1174" s="221"/>
      <c r="N1174" s="221"/>
      <c r="O1174" s="221"/>
      <c r="P1174" s="221"/>
      <c r="Q1174" s="221"/>
      <c r="R1174" s="221"/>
      <c r="S1174" s="221"/>
      <c r="T1174" s="221"/>
      <c r="U1174" s="221"/>
    </row>
    <row r="1175" spans="2:21" x14ac:dyDescent="0.2">
      <c r="B1175" s="221"/>
      <c r="C1175" s="221"/>
      <c r="D1175" s="221"/>
      <c r="E1175" s="221"/>
      <c r="F1175" s="221"/>
      <c r="G1175" s="221"/>
      <c r="H1175" s="221"/>
      <c r="I1175" s="221"/>
      <c r="J1175" s="221"/>
      <c r="K1175" s="221"/>
      <c r="L1175" s="221"/>
      <c r="M1175" s="221"/>
      <c r="N1175" s="221"/>
      <c r="O1175" s="221"/>
      <c r="P1175" s="221"/>
      <c r="Q1175" s="221"/>
      <c r="R1175" s="221"/>
      <c r="S1175" s="221"/>
      <c r="T1175" s="221"/>
      <c r="U1175" s="221"/>
    </row>
    <row r="1176" spans="2:21" x14ac:dyDescent="0.2">
      <c r="B1176" s="221"/>
      <c r="C1176" s="221"/>
      <c r="D1176" s="221"/>
      <c r="E1176" s="221"/>
      <c r="F1176" s="221"/>
      <c r="G1176" s="221"/>
      <c r="H1176" s="221"/>
      <c r="I1176" s="221"/>
      <c r="J1176" s="221"/>
      <c r="K1176" s="221"/>
      <c r="L1176" s="221"/>
      <c r="M1176" s="221"/>
      <c r="N1176" s="221"/>
      <c r="O1176" s="221"/>
      <c r="P1176" s="221"/>
      <c r="Q1176" s="221"/>
      <c r="R1176" s="221"/>
      <c r="S1176" s="221"/>
      <c r="T1176" s="221"/>
      <c r="U1176" s="221"/>
    </row>
    <row r="1177" spans="2:21" x14ac:dyDescent="0.2">
      <c r="B1177" s="221"/>
      <c r="C1177" s="221"/>
      <c r="D1177" s="221"/>
      <c r="E1177" s="221"/>
      <c r="F1177" s="221"/>
      <c r="G1177" s="221"/>
      <c r="H1177" s="221"/>
      <c r="I1177" s="221"/>
      <c r="J1177" s="221"/>
      <c r="K1177" s="221"/>
      <c r="L1177" s="221"/>
      <c r="M1177" s="221"/>
      <c r="N1177" s="221"/>
      <c r="O1177" s="221"/>
      <c r="P1177" s="221"/>
      <c r="Q1177" s="221"/>
      <c r="R1177" s="221"/>
      <c r="S1177" s="221"/>
      <c r="T1177" s="221"/>
      <c r="U1177" s="221"/>
    </row>
    <row r="1178" spans="2:21" x14ac:dyDescent="0.2">
      <c r="B1178" s="221"/>
      <c r="C1178" s="221"/>
      <c r="D1178" s="221"/>
      <c r="E1178" s="221"/>
      <c r="F1178" s="221"/>
      <c r="G1178" s="221"/>
      <c r="H1178" s="221"/>
      <c r="I1178" s="221"/>
      <c r="J1178" s="221"/>
      <c r="K1178" s="221"/>
      <c r="L1178" s="221"/>
      <c r="M1178" s="221"/>
      <c r="N1178" s="221"/>
      <c r="O1178" s="221"/>
      <c r="P1178" s="221"/>
      <c r="Q1178" s="221"/>
      <c r="R1178" s="221"/>
      <c r="S1178" s="221"/>
      <c r="T1178" s="221"/>
      <c r="U1178" s="221"/>
    </row>
    <row r="1179" spans="2:21" x14ac:dyDescent="0.2">
      <c r="B1179" s="221"/>
      <c r="C1179" s="221"/>
      <c r="D1179" s="221"/>
      <c r="E1179" s="221"/>
      <c r="F1179" s="221"/>
      <c r="G1179" s="221"/>
      <c r="H1179" s="221"/>
      <c r="I1179" s="221"/>
      <c r="J1179" s="221"/>
      <c r="K1179" s="221"/>
      <c r="L1179" s="221"/>
      <c r="M1179" s="221"/>
      <c r="N1179" s="221"/>
      <c r="O1179" s="221"/>
      <c r="P1179" s="221"/>
      <c r="Q1179" s="221"/>
      <c r="R1179" s="221"/>
      <c r="S1179" s="221"/>
      <c r="T1179" s="221"/>
      <c r="U1179" s="221"/>
    </row>
    <row r="1180" spans="2:21" x14ac:dyDescent="0.2">
      <c r="B1180" s="221"/>
      <c r="C1180" s="221"/>
      <c r="D1180" s="221"/>
      <c r="E1180" s="221"/>
      <c r="F1180" s="221"/>
      <c r="G1180" s="221"/>
      <c r="H1180" s="221"/>
      <c r="I1180" s="221"/>
      <c r="J1180" s="221"/>
      <c r="K1180" s="221"/>
      <c r="L1180" s="221"/>
      <c r="M1180" s="221"/>
      <c r="N1180" s="221"/>
      <c r="O1180" s="221"/>
      <c r="P1180" s="221"/>
      <c r="Q1180" s="221"/>
      <c r="R1180" s="221"/>
      <c r="S1180" s="221"/>
      <c r="T1180" s="221"/>
      <c r="U1180" s="221"/>
    </row>
    <row r="1181" spans="2:21" x14ac:dyDescent="0.2">
      <c r="B1181" s="221"/>
      <c r="C1181" s="221"/>
      <c r="D1181" s="221"/>
      <c r="E1181" s="221"/>
      <c r="F1181" s="221"/>
      <c r="G1181" s="221"/>
      <c r="H1181" s="221"/>
      <c r="I1181" s="221"/>
      <c r="J1181" s="221"/>
      <c r="K1181" s="221"/>
      <c r="L1181" s="221"/>
      <c r="M1181" s="221"/>
      <c r="N1181" s="221"/>
      <c r="O1181" s="221"/>
      <c r="P1181" s="221"/>
      <c r="Q1181" s="221"/>
      <c r="R1181" s="221"/>
      <c r="S1181" s="221"/>
      <c r="T1181" s="221"/>
      <c r="U1181" s="221"/>
    </row>
    <row r="1182" spans="2:21" x14ac:dyDescent="0.2">
      <c r="B1182" s="221"/>
      <c r="C1182" s="221"/>
      <c r="D1182" s="221"/>
      <c r="E1182" s="221"/>
      <c r="F1182" s="221"/>
      <c r="G1182" s="221"/>
      <c r="H1182" s="221"/>
      <c r="I1182" s="221"/>
      <c r="J1182" s="221"/>
      <c r="K1182" s="221"/>
      <c r="L1182" s="221"/>
      <c r="M1182" s="221"/>
      <c r="N1182" s="221"/>
      <c r="O1182" s="221"/>
      <c r="P1182" s="221"/>
      <c r="Q1182" s="221"/>
      <c r="R1182" s="221"/>
      <c r="S1182" s="221"/>
      <c r="T1182" s="221"/>
      <c r="U1182" s="221"/>
    </row>
    <row r="1183" spans="2:21" x14ac:dyDescent="0.2">
      <c r="B1183" s="221"/>
      <c r="C1183" s="221"/>
      <c r="D1183" s="221"/>
      <c r="E1183" s="221"/>
      <c r="F1183" s="221"/>
      <c r="G1183" s="221"/>
      <c r="H1183" s="221"/>
      <c r="I1183" s="221"/>
      <c r="J1183" s="221"/>
      <c r="K1183" s="221"/>
      <c r="L1183" s="221"/>
      <c r="M1183" s="221"/>
      <c r="N1183" s="221"/>
      <c r="O1183" s="221"/>
      <c r="P1183" s="221"/>
      <c r="Q1183" s="221"/>
      <c r="R1183" s="221"/>
      <c r="S1183" s="221"/>
      <c r="T1183" s="221"/>
      <c r="U1183" s="221"/>
    </row>
    <row r="1184" spans="2:21" x14ac:dyDescent="0.2">
      <c r="B1184" s="221"/>
      <c r="C1184" s="221"/>
      <c r="D1184" s="221"/>
      <c r="E1184" s="221"/>
      <c r="F1184" s="221"/>
      <c r="G1184" s="221"/>
      <c r="H1184" s="221"/>
      <c r="I1184" s="221"/>
      <c r="J1184" s="221"/>
      <c r="K1184" s="221"/>
      <c r="L1184" s="221"/>
      <c r="M1184" s="221"/>
      <c r="N1184" s="221"/>
      <c r="O1184" s="221"/>
      <c r="P1184" s="221"/>
      <c r="Q1184" s="221"/>
      <c r="R1184" s="221"/>
      <c r="S1184" s="221"/>
      <c r="T1184" s="221"/>
      <c r="U1184" s="221"/>
    </row>
    <row r="1185" spans="2:21" x14ac:dyDescent="0.2">
      <c r="B1185" s="221"/>
      <c r="C1185" s="221"/>
      <c r="D1185" s="221"/>
      <c r="E1185" s="221"/>
      <c r="F1185" s="221"/>
      <c r="G1185" s="221"/>
      <c r="H1185" s="221"/>
      <c r="I1185" s="221"/>
      <c r="J1185" s="221"/>
      <c r="K1185" s="221"/>
      <c r="L1185" s="221"/>
      <c r="M1185" s="221"/>
      <c r="N1185" s="221"/>
      <c r="O1185" s="221"/>
      <c r="P1185" s="221"/>
      <c r="Q1185" s="221"/>
      <c r="R1185" s="221"/>
      <c r="S1185" s="221"/>
      <c r="T1185" s="221"/>
      <c r="U1185" s="221"/>
    </row>
    <row r="1186" spans="2:21" x14ac:dyDescent="0.2">
      <c r="B1186" s="221"/>
      <c r="C1186" s="221"/>
      <c r="D1186" s="221"/>
      <c r="E1186" s="221"/>
      <c r="F1186" s="221"/>
      <c r="G1186" s="221"/>
      <c r="H1186" s="221"/>
      <c r="I1186" s="221"/>
      <c r="J1186" s="221"/>
      <c r="K1186" s="221"/>
      <c r="L1186" s="221"/>
      <c r="M1186" s="221"/>
      <c r="N1186" s="221"/>
      <c r="O1186" s="221"/>
      <c r="P1186" s="221"/>
      <c r="Q1186" s="221"/>
      <c r="R1186" s="221"/>
      <c r="S1186" s="221"/>
      <c r="T1186" s="221"/>
      <c r="U1186" s="221"/>
    </row>
    <row r="1187" spans="2:21" x14ac:dyDescent="0.2">
      <c r="B1187" s="221"/>
      <c r="C1187" s="221"/>
      <c r="D1187" s="221"/>
      <c r="E1187" s="221"/>
      <c r="F1187" s="221"/>
      <c r="G1187" s="221"/>
      <c r="H1187" s="221"/>
      <c r="I1187" s="221"/>
      <c r="J1187" s="221"/>
      <c r="K1187" s="221"/>
      <c r="L1187" s="221"/>
      <c r="M1187" s="221"/>
      <c r="N1187" s="221"/>
      <c r="O1187" s="221"/>
      <c r="P1187" s="221"/>
      <c r="Q1187" s="221"/>
      <c r="R1187" s="221"/>
      <c r="S1187" s="221"/>
      <c r="T1187" s="221"/>
      <c r="U1187" s="221"/>
    </row>
    <row r="1188" spans="2:21" x14ac:dyDescent="0.2">
      <c r="B1188" s="221"/>
      <c r="C1188" s="221"/>
      <c r="D1188" s="221"/>
      <c r="E1188" s="221"/>
      <c r="F1188" s="221"/>
      <c r="G1188" s="221"/>
      <c r="H1188" s="221"/>
      <c r="I1188" s="221"/>
      <c r="J1188" s="221"/>
      <c r="K1188" s="221"/>
      <c r="L1188" s="221"/>
      <c r="M1188" s="221"/>
      <c r="N1188" s="221"/>
      <c r="O1188" s="221"/>
      <c r="P1188" s="221"/>
      <c r="Q1188" s="221"/>
      <c r="R1188" s="221"/>
      <c r="S1188" s="221"/>
      <c r="T1188" s="221"/>
      <c r="U1188" s="221"/>
    </row>
    <row r="1189" spans="2:21" x14ac:dyDescent="0.2">
      <c r="B1189" s="221"/>
      <c r="C1189" s="221"/>
      <c r="D1189" s="221"/>
      <c r="E1189" s="221"/>
      <c r="F1189" s="221"/>
      <c r="G1189" s="221"/>
      <c r="H1189" s="221"/>
      <c r="I1189" s="221"/>
      <c r="J1189" s="221"/>
      <c r="K1189" s="221"/>
      <c r="L1189" s="221"/>
      <c r="M1189" s="221"/>
      <c r="N1189" s="221"/>
      <c r="O1189" s="221"/>
      <c r="P1189" s="221"/>
      <c r="Q1189" s="221"/>
      <c r="R1189" s="221"/>
      <c r="S1189" s="221"/>
      <c r="T1189" s="221"/>
      <c r="U1189" s="221"/>
    </row>
    <row r="1190" spans="2:21" x14ac:dyDescent="0.2">
      <c r="B1190" s="221"/>
      <c r="C1190" s="221"/>
      <c r="D1190" s="221"/>
      <c r="E1190" s="221"/>
      <c r="F1190" s="221"/>
      <c r="G1190" s="221"/>
      <c r="H1190" s="221"/>
      <c r="I1190" s="221"/>
      <c r="J1190" s="221"/>
      <c r="K1190" s="221"/>
      <c r="L1190" s="221"/>
      <c r="M1190" s="221"/>
      <c r="N1190" s="221"/>
      <c r="O1190" s="221"/>
      <c r="P1190" s="221"/>
      <c r="Q1190" s="221"/>
      <c r="R1190" s="221"/>
      <c r="S1190" s="221"/>
      <c r="T1190" s="221"/>
      <c r="U1190" s="221"/>
    </row>
    <row r="1191" spans="2:21" x14ac:dyDescent="0.2">
      <c r="B1191" s="221"/>
      <c r="C1191" s="221"/>
      <c r="D1191" s="221"/>
      <c r="E1191" s="221"/>
      <c r="F1191" s="221"/>
      <c r="G1191" s="221"/>
      <c r="H1191" s="221"/>
      <c r="I1191" s="221"/>
      <c r="J1191" s="221"/>
      <c r="K1191" s="221"/>
      <c r="L1191" s="221"/>
      <c r="M1191" s="221"/>
      <c r="N1191" s="221"/>
      <c r="O1191" s="221"/>
      <c r="P1191" s="221"/>
      <c r="Q1191" s="221"/>
      <c r="R1191" s="221"/>
      <c r="S1191" s="221"/>
      <c r="T1191" s="221"/>
      <c r="U1191" s="221"/>
    </row>
    <row r="1192" spans="2:21" x14ac:dyDescent="0.2">
      <c r="B1192" s="221"/>
      <c r="C1192" s="221"/>
      <c r="D1192" s="221"/>
      <c r="E1192" s="221"/>
      <c r="F1192" s="221"/>
      <c r="G1192" s="221"/>
      <c r="H1192" s="221"/>
      <c r="I1192" s="221"/>
      <c r="J1192" s="221"/>
      <c r="K1192" s="221"/>
      <c r="L1192" s="221"/>
      <c r="M1192" s="221"/>
      <c r="N1192" s="221"/>
      <c r="O1192" s="221"/>
      <c r="P1192" s="221"/>
      <c r="Q1192" s="221"/>
      <c r="R1192" s="221"/>
      <c r="S1192" s="221"/>
      <c r="T1192" s="221"/>
      <c r="U1192" s="221"/>
    </row>
    <row r="1193" spans="2:21" x14ac:dyDescent="0.2">
      <c r="B1193" s="221"/>
      <c r="C1193" s="221"/>
      <c r="D1193" s="221"/>
      <c r="E1193" s="221"/>
      <c r="F1193" s="221"/>
      <c r="G1193" s="221"/>
      <c r="H1193" s="221"/>
      <c r="I1193" s="221"/>
      <c r="J1193" s="221"/>
      <c r="K1193" s="221"/>
      <c r="L1193" s="221"/>
      <c r="M1193" s="221"/>
      <c r="N1193" s="221"/>
      <c r="O1193" s="221"/>
      <c r="P1193" s="221"/>
      <c r="Q1193" s="221"/>
      <c r="R1193" s="221"/>
      <c r="S1193" s="221"/>
      <c r="T1193" s="221"/>
      <c r="U1193" s="221"/>
    </row>
    <row r="1194" spans="2:21" x14ac:dyDescent="0.2">
      <c r="B1194" s="221"/>
      <c r="C1194" s="221"/>
      <c r="D1194" s="221"/>
      <c r="E1194" s="221"/>
      <c r="F1194" s="221"/>
      <c r="G1194" s="221"/>
      <c r="H1194" s="221"/>
      <c r="I1194" s="221"/>
      <c r="J1194" s="221"/>
      <c r="K1194" s="221"/>
      <c r="L1194" s="221"/>
      <c r="M1194" s="221"/>
      <c r="N1194" s="221"/>
      <c r="O1194" s="221"/>
      <c r="P1194" s="221"/>
      <c r="Q1194" s="221"/>
      <c r="R1194" s="221"/>
      <c r="S1194" s="221"/>
      <c r="T1194" s="221"/>
      <c r="U1194" s="221"/>
    </row>
    <row r="1195" spans="2:21" x14ac:dyDescent="0.2">
      <c r="B1195" s="221"/>
      <c r="C1195" s="221"/>
      <c r="D1195" s="221"/>
      <c r="E1195" s="221"/>
      <c r="F1195" s="221"/>
      <c r="G1195" s="221"/>
      <c r="H1195" s="221"/>
      <c r="I1195" s="221"/>
      <c r="J1195" s="221"/>
      <c r="K1195" s="221"/>
      <c r="L1195" s="221"/>
      <c r="M1195" s="221"/>
      <c r="N1195" s="221"/>
      <c r="O1195" s="221"/>
      <c r="P1195" s="221"/>
      <c r="Q1195" s="221"/>
      <c r="R1195" s="221"/>
      <c r="S1195" s="221"/>
      <c r="T1195" s="221"/>
      <c r="U1195" s="221"/>
    </row>
    <row r="1196" spans="2:21" x14ac:dyDescent="0.2">
      <c r="B1196" s="221"/>
      <c r="C1196" s="221"/>
      <c r="D1196" s="221"/>
      <c r="E1196" s="221"/>
      <c r="F1196" s="221"/>
      <c r="G1196" s="221"/>
      <c r="H1196" s="221"/>
      <c r="I1196" s="221"/>
      <c r="J1196" s="221"/>
      <c r="K1196" s="221"/>
      <c r="L1196" s="221"/>
      <c r="M1196" s="221"/>
      <c r="N1196" s="221"/>
      <c r="O1196" s="221"/>
      <c r="P1196" s="221"/>
      <c r="Q1196" s="221"/>
      <c r="R1196" s="221"/>
      <c r="S1196" s="221"/>
      <c r="T1196" s="221"/>
      <c r="U1196" s="221"/>
    </row>
    <row r="1197" spans="2:21" x14ac:dyDescent="0.2">
      <c r="B1197" s="221"/>
      <c r="C1197" s="221"/>
      <c r="D1197" s="221"/>
      <c r="E1197" s="221"/>
      <c r="F1197" s="221"/>
      <c r="G1197" s="221"/>
      <c r="H1197" s="221"/>
      <c r="I1197" s="221"/>
      <c r="J1197" s="221"/>
      <c r="K1197" s="221"/>
      <c r="L1197" s="221"/>
      <c r="M1197" s="221"/>
      <c r="N1197" s="221"/>
      <c r="O1197" s="221"/>
      <c r="P1197" s="221"/>
      <c r="Q1197" s="221"/>
      <c r="R1197" s="221"/>
      <c r="S1197" s="221"/>
      <c r="T1197" s="221"/>
      <c r="U1197" s="221"/>
    </row>
    <row r="1198" spans="2:21" x14ac:dyDescent="0.2">
      <c r="B1198" s="221"/>
      <c r="C1198" s="221"/>
      <c r="D1198" s="221"/>
      <c r="E1198" s="221"/>
      <c r="F1198" s="221"/>
      <c r="G1198" s="221"/>
      <c r="H1198" s="221"/>
      <c r="I1198" s="221"/>
      <c r="J1198" s="221"/>
      <c r="K1198" s="221"/>
      <c r="L1198" s="221"/>
      <c r="M1198" s="221"/>
      <c r="N1198" s="221"/>
      <c r="O1198" s="221"/>
      <c r="P1198" s="221"/>
      <c r="Q1198" s="221"/>
      <c r="R1198" s="221"/>
      <c r="S1198" s="221"/>
      <c r="T1198" s="221"/>
      <c r="U1198" s="221"/>
    </row>
    <row r="1199" spans="2:21" x14ac:dyDescent="0.2">
      <c r="B1199" s="221"/>
      <c r="C1199" s="221"/>
      <c r="D1199" s="221"/>
      <c r="E1199" s="221"/>
      <c r="F1199" s="221"/>
      <c r="G1199" s="221"/>
      <c r="H1199" s="221"/>
      <c r="I1199" s="221"/>
      <c r="J1199" s="221"/>
      <c r="K1199" s="221"/>
      <c r="L1199" s="221"/>
      <c r="M1199" s="221"/>
      <c r="N1199" s="221"/>
      <c r="O1199" s="221"/>
      <c r="P1199" s="221"/>
      <c r="Q1199" s="221"/>
      <c r="R1199" s="221"/>
      <c r="S1199" s="221"/>
      <c r="T1199" s="221"/>
      <c r="U1199" s="221"/>
    </row>
    <row r="1200" spans="2:21" x14ac:dyDescent="0.2">
      <c r="B1200" s="221"/>
      <c r="C1200" s="221"/>
      <c r="D1200" s="221"/>
      <c r="E1200" s="221"/>
      <c r="F1200" s="221"/>
      <c r="G1200" s="221"/>
      <c r="H1200" s="221"/>
      <c r="I1200" s="221"/>
      <c r="J1200" s="221"/>
      <c r="K1200" s="221"/>
      <c r="L1200" s="221"/>
      <c r="M1200" s="221"/>
      <c r="N1200" s="221"/>
      <c r="O1200" s="221"/>
      <c r="P1200" s="221"/>
      <c r="Q1200" s="221"/>
      <c r="R1200" s="221"/>
      <c r="S1200" s="221"/>
      <c r="T1200" s="221"/>
      <c r="U1200" s="221"/>
    </row>
    <row r="1201" spans="2:21" x14ac:dyDescent="0.2">
      <c r="B1201" s="221"/>
      <c r="C1201" s="221"/>
      <c r="D1201" s="221"/>
      <c r="E1201" s="221"/>
      <c r="F1201" s="221"/>
      <c r="G1201" s="221"/>
      <c r="H1201" s="221"/>
      <c r="I1201" s="221"/>
      <c r="J1201" s="221"/>
      <c r="K1201" s="221"/>
      <c r="L1201" s="221"/>
      <c r="M1201" s="221"/>
      <c r="N1201" s="221"/>
      <c r="O1201" s="221"/>
      <c r="P1201" s="221"/>
      <c r="Q1201" s="221"/>
      <c r="R1201" s="221"/>
      <c r="S1201" s="221"/>
      <c r="T1201" s="221"/>
      <c r="U1201" s="221"/>
    </row>
    <row r="1202" spans="2:21" x14ac:dyDescent="0.2">
      <c r="B1202" s="221"/>
      <c r="C1202" s="221"/>
      <c r="D1202" s="221"/>
      <c r="E1202" s="221"/>
      <c r="F1202" s="221"/>
      <c r="G1202" s="221"/>
      <c r="H1202" s="221"/>
      <c r="I1202" s="221"/>
      <c r="J1202" s="221"/>
      <c r="K1202" s="221"/>
      <c r="L1202" s="221"/>
      <c r="M1202" s="221"/>
      <c r="N1202" s="221"/>
      <c r="O1202" s="221"/>
      <c r="P1202" s="221"/>
      <c r="Q1202" s="221"/>
      <c r="R1202" s="221"/>
      <c r="S1202" s="221"/>
      <c r="T1202" s="221"/>
      <c r="U1202" s="221"/>
    </row>
    <row r="1203" spans="2:21" x14ac:dyDescent="0.2">
      <c r="B1203" s="221"/>
      <c r="C1203" s="221"/>
      <c r="D1203" s="221"/>
      <c r="E1203" s="221"/>
      <c r="F1203" s="221"/>
      <c r="G1203" s="221"/>
      <c r="H1203" s="221"/>
      <c r="I1203" s="221"/>
      <c r="J1203" s="221"/>
      <c r="K1203" s="221"/>
      <c r="L1203" s="221"/>
      <c r="M1203" s="221"/>
      <c r="N1203" s="221"/>
      <c r="O1203" s="221"/>
      <c r="P1203" s="221"/>
      <c r="Q1203" s="221"/>
      <c r="R1203" s="221"/>
      <c r="S1203" s="221"/>
      <c r="T1203" s="221"/>
      <c r="U1203" s="221"/>
    </row>
    <row r="1204" spans="2:21" x14ac:dyDescent="0.2">
      <c r="B1204" s="221"/>
      <c r="C1204" s="221"/>
      <c r="D1204" s="221"/>
      <c r="E1204" s="221"/>
      <c r="F1204" s="221"/>
      <c r="G1204" s="221"/>
      <c r="H1204" s="221"/>
      <c r="I1204" s="221"/>
      <c r="J1204" s="221"/>
      <c r="K1204" s="221"/>
      <c r="L1204" s="221"/>
      <c r="M1204" s="221"/>
      <c r="N1204" s="221"/>
      <c r="O1204" s="221"/>
      <c r="P1204" s="221"/>
      <c r="Q1204" s="221"/>
      <c r="R1204" s="221"/>
      <c r="S1204" s="221"/>
      <c r="T1204" s="221"/>
      <c r="U1204" s="221"/>
    </row>
    <row r="1205" spans="2:21" x14ac:dyDescent="0.2">
      <c r="B1205" s="221"/>
      <c r="C1205" s="221"/>
      <c r="D1205" s="221"/>
      <c r="E1205" s="221"/>
      <c r="F1205" s="221"/>
      <c r="G1205" s="221"/>
      <c r="H1205" s="221"/>
      <c r="I1205" s="221"/>
      <c r="J1205" s="221"/>
      <c r="K1205" s="221"/>
      <c r="L1205" s="221"/>
      <c r="M1205" s="221"/>
      <c r="N1205" s="221"/>
      <c r="O1205" s="221"/>
      <c r="P1205" s="221"/>
      <c r="Q1205" s="221"/>
      <c r="R1205" s="221"/>
      <c r="S1205" s="221"/>
      <c r="T1205" s="221"/>
      <c r="U1205" s="221"/>
    </row>
    <row r="1206" spans="2:21" x14ac:dyDescent="0.2">
      <c r="B1206" s="221"/>
      <c r="C1206" s="221"/>
      <c r="D1206" s="221"/>
      <c r="E1206" s="221"/>
      <c r="F1206" s="221"/>
      <c r="G1206" s="221"/>
      <c r="H1206" s="221"/>
      <c r="I1206" s="221"/>
      <c r="J1206" s="221"/>
      <c r="K1206" s="221"/>
      <c r="L1206" s="221"/>
      <c r="M1206" s="221"/>
      <c r="N1206" s="221"/>
      <c r="O1206" s="221"/>
      <c r="P1206" s="221"/>
      <c r="Q1206" s="221"/>
      <c r="R1206" s="221"/>
      <c r="S1206" s="221"/>
      <c r="T1206" s="221"/>
      <c r="U1206" s="221"/>
    </row>
    <row r="1207" spans="2:21" x14ac:dyDescent="0.2">
      <c r="B1207" s="221"/>
      <c r="C1207" s="221"/>
      <c r="D1207" s="221"/>
      <c r="E1207" s="221"/>
      <c r="F1207" s="221"/>
      <c r="G1207" s="221"/>
      <c r="H1207" s="221"/>
      <c r="I1207" s="221"/>
      <c r="J1207" s="221"/>
      <c r="K1207" s="221"/>
      <c r="L1207" s="221"/>
      <c r="M1207" s="221"/>
      <c r="N1207" s="221"/>
      <c r="O1207" s="221"/>
      <c r="P1207" s="221"/>
      <c r="Q1207" s="221"/>
      <c r="R1207" s="221"/>
      <c r="S1207" s="221"/>
      <c r="T1207" s="221"/>
      <c r="U1207" s="221"/>
    </row>
    <row r="1208" spans="2:21" x14ac:dyDescent="0.2">
      <c r="B1208" s="221"/>
      <c r="C1208" s="221"/>
      <c r="D1208" s="221"/>
      <c r="E1208" s="221"/>
      <c r="F1208" s="221"/>
      <c r="G1208" s="221"/>
      <c r="H1208" s="221"/>
      <c r="I1208" s="221"/>
      <c r="J1208" s="221"/>
      <c r="K1208" s="221"/>
      <c r="L1208" s="221"/>
      <c r="M1208" s="221"/>
      <c r="N1208" s="221"/>
      <c r="O1208" s="221"/>
      <c r="P1208" s="221"/>
      <c r="Q1208" s="221"/>
      <c r="R1208" s="221"/>
      <c r="S1208" s="221"/>
      <c r="T1208" s="221"/>
      <c r="U1208" s="221"/>
    </row>
    <row r="1209" spans="2:21" x14ac:dyDescent="0.2">
      <c r="B1209" s="221"/>
      <c r="C1209" s="221"/>
      <c r="D1209" s="221"/>
      <c r="E1209" s="221"/>
      <c r="F1209" s="221"/>
      <c r="G1209" s="221"/>
      <c r="H1209" s="221"/>
      <c r="I1209" s="221"/>
      <c r="J1209" s="221"/>
      <c r="K1209" s="221"/>
      <c r="L1209" s="221"/>
      <c r="M1209" s="221"/>
      <c r="N1209" s="221"/>
      <c r="O1209" s="221"/>
      <c r="P1209" s="221"/>
      <c r="Q1209" s="221"/>
      <c r="R1209" s="221"/>
      <c r="S1209" s="221"/>
      <c r="T1209" s="221"/>
      <c r="U1209" s="221"/>
    </row>
    <row r="1210" spans="2:21" x14ac:dyDescent="0.2">
      <c r="B1210" s="221"/>
      <c r="C1210" s="221"/>
      <c r="D1210" s="221"/>
      <c r="E1210" s="221"/>
      <c r="F1210" s="221"/>
      <c r="G1210" s="221"/>
      <c r="H1210" s="221"/>
      <c r="I1210" s="221"/>
      <c r="J1210" s="221"/>
      <c r="K1210" s="221"/>
      <c r="L1210" s="221"/>
      <c r="M1210" s="221"/>
      <c r="N1210" s="221"/>
      <c r="O1210" s="221"/>
      <c r="P1210" s="221"/>
      <c r="Q1210" s="221"/>
      <c r="R1210" s="221"/>
      <c r="S1210" s="221"/>
      <c r="T1210" s="221"/>
      <c r="U1210" s="221"/>
    </row>
    <row r="1211" spans="2:21" x14ac:dyDescent="0.2">
      <c r="B1211" s="221"/>
      <c r="C1211" s="221"/>
      <c r="D1211" s="221"/>
      <c r="E1211" s="221"/>
      <c r="F1211" s="221"/>
      <c r="G1211" s="221"/>
      <c r="H1211" s="221"/>
      <c r="I1211" s="221"/>
      <c r="J1211" s="221"/>
      <c r="K1211" s="221"/>
      <c r="L1211" s="221"/>
      <c r="M1211" s="221"/>
      <c r="N1211" s="221"/>
      <c r="O1211" s="221"/>
      <c r="P1211" s="221"/>
      <c r="Q1211" s="221"/>
      <c r="R1211" s="221"/>
      <c r="S1211" s="221"/>
      <c r="T1211" s="221"/>
      <c r="U1211" s="221"/>
    </row>
    <row r="1212" spans="2:21" x14ac:dyDescent="0.2">
      <c r="B1212" s="221"/>
      <c r="C1212" s="221"/>
      <c r="D1212" s="221"/>
      <c r="E1212" s="221"/>
      <c r="F1212" s="221"/>
      <c r="G1212" s="221"/>
      <c r="H1212" s="221"/>
      <c r="I1212" s="221"/>
      <c r="J1212" s="221"/>
      <c r="K1212" s="221"/>
      <c r="L1212" s="221"/>
      <c r="M1212" s="221"/>
      <c r="N1212" s="221"/>
      <c r="O1212" s="221"/>
      <c r="P1212" s="221"/>
      <c r="Q1212" s="221"/>
      <c r="R1212" s="221"/>
      <c r="S1212" s="221"/>
      <c r="T1212" s="221"/>
      <c r="U1212" s="221"/>
    </row>
    <row r="1213" spans="2:21" x14ac:dyDescent="0.2">
      <c r="B1213" s="221"/>
      <c r="C1213" s="221"/>
      <c r="D1213" s="221"/>
      <c r="E1213" s="221"/>
      <c r="F1213" s="221"/>
      <c r="G1213" s="221"/>
      <c r="H1213" s="221"/>
      <c r="I1213" s="221"/>
      <c r="J1213" s="221"/>
      <c r="K1213" s="221"/>
      <c r="L1213" s="221"/>
      <c r="M1213" s="221"/>
      <c r="N1213" s="221"/>
      <c r="O1213" s="221"/>
      <c r="P1213" s="221"/>
      <c r="Q1213" s="221"/>
      <c r="R1213" s="221"/>
      <c r="S1213" s="221"/>
      <c r="T1213" s="221"/>
      <c r="U1213" s="221"/>
    </row>
    <row r="1214" spans="2:21" x14ac:dyDescent="0.2">
      <c r="B1214" s="221"/>
      <c r="C1214" s="221"/>
      <c r="D1214" s="221"/>
      <c r="E1214" s="221"/>
      <c r="F1214" s="221"/>
      <c r="G1214" s="221"/>
      <c r="H1214" s="221"/>
      <c r="I1214" s="221"/>
      <c r="J1214" s="221"/>
      <c r="K1214" s="221"/>
      <c r="L1214" s="221"/>
      <c r="M1214" s="221"/>
      <c r="N1214" s="221"/>
      <c r="O1214" s="221"/>
      <c r="P1214" s="221"/>
      <c r="Q1214" s="221"/>
      <c r="R1214" s="221"/>
      <c r="S1214" s="221"/>
      <c r="T1214" s="221"/>
      <c r="U1214" s="221"/>
    </row>
    <row r="1215" spans="2:21" x14ac:dyDescent="0.2">
      <c r="B1215" s="221"/>
      <c r="C1215" s="221"/>
      <c r="D1215" s="221"/>
      <c r="E1215" s="221"/>
      <c r="F1215" s="221"/>
      <c r="G1215" s="221"/>
      <c r="H1215" s="221"/>
      <c r="I1215" s="221"/>
      <c r="J1215" s="221"/>
      <c r="K1215" s="221"/>
      <c r="L1215" s="221"/>
      <c r="M1215" s="221"/>
      <c r="N1215" s="221"/>
      <c r="O1215" s="221"/>
      <c r="P1215" s="221"/>
      <c r="Q1215" s="221"/>
      <c r="R1215" s="221"/>
      <c r="S1215" s="221"/>
      <c r="T1215" s="221"/>
      <c r="U1215" s="221"/>
    </row>
    <row r="1216" spans="2:21" x14ac:dyDescent="0.2">
      <c r="B1216" s="221"/>
      <c r="C1216" s="221"/>
      <c r="D1216" s="221"/>
      <c r="E1216" s="221"/>
      <c r="F1216" s="221"/>
      <c r="G1216" s="221"/>
      <c r="H1216" s="221"/>
      <c r="I1216" s="221"/>
      <c r="J1216" s="221"/>
      <c r="K1216" s="221"/>
      <c r="L1216" s="221"/>
      <c r="M1216" s="221"/>
      <c r="N1216" s="221"/>
      <c r="O1216" s="221"/>
      <c r="P1216" s="221"/>
      <c r="Q1216" s="221"/>
      <c r="R1216" s="221"/>
      <c r="S1216" s="221"/>
      <c r="T1216" s="221"/>
      <c r="U1216" s="221"/>
    </row>
    <row r="1217" spans="2:21" x14ac:dyDescent="0.2">
      <c r="B1217" s="221"/>
      <c r="C1217" s="221"/>
      <c r="D1217" s="221"/>
      <c r="E1217" s="221"/>
      <c r="F1217" s="221"/>
      <c r="G1217" s="221"/>
      <c r="H1217" s="221"/>
      <c r="I1217" s="221"/>
      <c r="J1217" s="221"/>
      <c r="K1217" s="221"/>
      <c r="L1217" s="221"/>
      <c r="M1217" s="221"/>
      <c r="N1217" s="221"/>
      <c r="O1217" s="221"/>
      <c r="P1217" s="221"/>
      <c r="Q1217" s="221"/>
      <c r="R1217" s="221"/>
      <c r="S1217" s="221"/>
      <c r="T1217" s="221"/>
      <c r="U1217" s="221"/>
    </row>
    <row r="1218" spans="2:21" x14ac:dyDescent="0.2">
      <c r="B1218" s="221"/>
      <c r="C1218" s="221"/>
      <c r="D1218" s="221"/>
      <c r="E1218" s="221"/>
      <c r="F1218" s="221"/>
      <c r="G1218" s="221"/>
      <c r="H1218" s="221"/>
      <c r="I1218" s="221"/>
      <c r="J1218" s="221"/>
      <c r="K1218" s="221"/>
      <c r="L1218" s="221"/>
      <c r="M1218" s="221"/>
      <c r="N1218" s="221"/>
      <c r="O1218" s="221"/>
      <c r="P1218" s="221"/>
      <c r="Q1218" s="221"/>
      <c r="R1218" s="221"/>
      <c r="S1218" s="221"/>
      <c r="T1218" s="221"/>
      <c r="U1218" s="221"/>
    </row>
    <row r="1219" spans="2:21" x14ac:dyDescent="0.2">
      <c r="B1219" s="221"/>
      <c r="C1219" s="221"/>
      <c r="D1219" s="221"/>
      <c r="E1219" s="221"/>
      <c r="F1219" s="221"/>
      <c r="G1219" s="221"/>
      <c r="H1219" s="221"/>
      <c r="I1219" s="221"/>
      <c r="J1219" s="221"/>
      <c r="K1219" s="221"/>
      <c r="L1219" s="221"/>
      <c r="M1219" s="221"/>
      <c r="N1219" s="221"/>
      <c r="O1219" s="221"/>
      <c r="P1219" s="221"/>
      <c r="Q1219" s="221"/>
      <c r="R1219" s="221"/>
      <c r="S1219" s="221"/>
      <c r="T1219" s="221"/>
      <c r="U1219" s="221"/>
    </row>
    <row r="1220" spans="2:21" x14ac:dyDescent="0.2">
      <c r="B1220" s="221"/>
      <c r="C1220" s="221"/>
      <c r="D1220" s="221"/>
      <c r="E1220" s="221"/>
      <c r="F1220" s="221"/>
      <c r="G1220" s="221"/>
      <c r="H1220" s="221"/>
      <c r="I1220" s="221"/>
      <c r="J1220" s="221"/>
      <c r="K1220" s="221"/>
      <c r="L1220" s="221"/>
      <c r="M1220" s="221"/>
      <c r="N1220" s="221"/>
      <c r="O1220" s="221"/>
      <c r="P1220" s="221"/>
      <c r="Q1220" s="221"/>
      <c r="R1220" s="221"/>
      <c r="S1220" s="221"/>
      <c r="T1220" s="221"/>
      <c r="U1220" s="221"/>
    </row>
    <row r="1221" spans="2:21" x14ac:dyDescent="0.2">
      <c r="B1221" s="221"/>
      <c r="C1221" s="221"/>
      <c r="D1221" s="221"/>
      <c r="E1221" s="221"/>
      <c r="F1221" s="221"/>
      <c r="G1221" s="221"/>
      <c r="H1221" s="221"/>
      <c r="I1221" s="221"/>
      <c r="J1221" s="221"/>
      <c r="K1221" s="221"/>
      <c r="L1221" s="221"/>
      <c r="M1221" s="221"/>
      <c r="N1221" s="221"/>
      <c r="O1221" s="221"/>
      <c r="P1221" s="221"/>
      <c r="Q1221" s="221"/>
      <c r="R1221" s="221"/>
      <c r="S1221" s="221"/>
      <c r="T1221" s="221"/>
      <c r="U1221" s="221"/>
    </row>
    <row r="1222" spans="2:21" x14ac:dyDescent="0.2">
      <c r="B1222" s="221"/>
      <c r="C1222" s="221"/>
      <c r="D1222" s="221"/>
      <c r="E1222" s="221"/>
      <c r="F1222" s="221"/>
      <c r="G1222" s="221"/>
      <c r="H1222" s="221"/>
      <c r="I1222" s="221"/>
      <c r="J1222" s="221"/>
      <c r="K1222" s="221"/>
      <c r="L1222" s="221"/>
      <c r="M1222" s="221"/>
      <c r="N1222" s="221"/>
      <c r="O1222" s="221"/>
      <c r="P1222" s="221"/>
      <c r="Q1222" s="221"/>
      <c r="R1222" s="221"/>
      <c r="S1222" s="221"/>
      <c r="T1222" s="221"/>
      <c r="U1222" s="221"/>
    </row>
    <row r="1223" spans="2:21" x14ac:dyDescent="0.2">
      <c r="B1223" s="221"/>
      <c r="C1223" s="221"/>
      <c r="D1223" s="221"/>
      <c r="E1223" s="221"/>
      <c r="F1223" s="221"/>
      <c r="G1223" s="221"/>
      <c r="H1223" s="221"/>
      <c r="I1223" s="221"/>
      <c r="J1223" s="221"/>
      <c r="K1223" s="221"/>
      <c r="L1223" s="221"/>
      <c r="M1223" s="221"/>
      <c r="N1223" s="221"/>
      <c r="O1223" s="221"/>
      <c r="P1223" s="221"/>
      <c r="Q1223" s="221"/>
      <c r="R1223" s="221"/>
      <c r="S1223" s="221"/>
      <c r="T1223" s="221"/>
      <c r="U1223" s="221"/>
    </row>
    <row r="1224" spans="2:21" x14ac:dyDescent="0.2">
      <c r="B1224" s="221"/>
      <c r="C1224" s="221"/>
      <c r="D1224" s="221"/>
      <c r="E1224" s="221"/>
      <c r="F1224" s="221"/>
      <c r="G1224" s="221"/>
      <c r="H1224" s="221"/>
      <c r="I1224" s="221"/>
      <c r="J1224" s="221"/>
      <c r="K1224" s="221"/>
      <c r="L1224" s="221"/>
      <c r="M1224" s="221"/>
      <c r="N1224" s="221"/>
      <c r="O1224" s="221"/>
      <c r="P1224" s="221"/>
      <c r="Q1224" s="221"/>
      <c r="R1224" s="221"/>
      <c r="S1224" s="221"/>
      <c r="T1224" s="221"/>
      <c r="U1224" s="221"/>
    </row>
    <row r="1225" spans="2:21" x14ac:dyDescent="0.2">
      <c r="B1225" s="221"/>
      <c r="C1225" s="221"/>
      <c r="D1225" s="221"/>
      <c r="E1225" s="221"/>
      <c r="F1225" s="221"/>
      <c r="G1225" s="221"/>
      <c r="H1225" s="221"/>
      <c r="I1225" s="221"/>
      <c r="J1225" s="221"/>
      <c r="K1225" s="221"/>
      <c r="L1225" s="221"/>
      <c r="M1225" s="221"/>
      <c r="N1225" s="221"/>
      <c r="O1225" s="221"/>
      <c r="P1225" s="221"/>
      <c r="Q1225" s="221"/>
      <c r="R1225" s="221"/>
      <c r="S1225" s="221"/>
      <c r="T1225" s="221"/>
      <c r="U1225" s="221"/>
    </row>
    <row r="1226" spans="2:21" x14ac:dyDescent="0.2">
      <c r="B1226" s="221"/>
      <c r="C1226" s="221"/>
      <c r="D1226" s="221"/>
      <c r="E1226" s="221"/>
      <c r="F1226" s="221"/>
      <c r="G1226" s="221"/>
      <c r="H1226" s="221"/>
      <c r="I1226" s="221"/>
      <c r="J1226" s="221"/>
      <c r="K1226" s="221"/>
      <c r="L1226" s="221"/>
      <c r="M1226" s="221"/>
      <c r="N1226" s="221"/>
      <c r="O1226" s="221"/>
      <c r="P1226" s="221"/>
      <c r="Q1226" s="221"/>
      <c r="R1226" s="221"/>
      <c r="S1226" s="221"/>
      <c r="T1226" s="221"/>
      <c r="U1226" s="221"/>
    </row>
    <row r="1227" spans="2:21" x14ac:dyDescent="0.2">
      <c r="B1227" s="221"/>
      <c r="C1227" s="221"/>
      <c r="D1227" s="221"/>
      <c r="E1227" s="221"/>
      <c r="F1227" s="221"/>
      <c r="G1227" s="221"/>
      <c r="H1227" s="221"/>
      <c r="I1227" s="221"/>
      <c r="J1227" s="221"/>
      <c r="K1227" s="221"/>
      <c r="L1227" s="221"/>
      <c r="M1227" s="221"/>
      <c r="N1227" s="221"/>
      <c r="O1227" s="221"/>
      <c r="P1227" s="221"/>
      <c r="Q1227" s="221"/>
      <c r="R1227" s="221"/>
      <c r="S1227" s="221"/>
      <c r="T1227" s="221"/>
      <c r="U1227" s="221"/>
    </row>
    <row r="1228" spans="2:21" x14ac:dyDescent="0.2">
      <c r="B1228" s="221"/>
      <c r="C1228" s="221"/>
      <c r="D1228" s="221"/>
      <c r="E1228" s="221"/>
      <c r="F1228" s="221"/>
      <c r="G1228" s="221"/>
      <c r="H1228" s="221"/>
      <c r="I1228" s="221"/>
      <c r="J1228" s="221"/>
      <c r="K1228" s="221"/>
      <c r="L1228" s="221"/>
      <c r="M1228" s="221"/>
      <c r="N1228" s="221"/>
      <c r="O1228" s="221"/>
      <c r="P1228" s="221"/>
      <c r="Q1228" s="221"/>
      <c r="R1228" s="221"/>
      <c r="S1228" s="221"/>
      <c r="T1228" s="221"/>
      <c r="U1228" s="221"/>
    </row>
    <row r="1229" spans="2:21" x14ac:dyDescent="0.2">
      <c r="B1229" s="221"/>
      <c r="C1229" s="221"/>
      <c r="D1229" s="221"/>
      <c r="E1229" s="221"/>
      <c r="F1229" s="221"/>
      <c r="G1229" s="221"/>
      <c r="H1229" s="221"/>
      <c r="I1229" s="221"/>
      <c r="J1229" s="221"/>
      <c r="K1229" s="221"/>
      <c r="L1229" s="221"/>
      <c r="M1229" s="221"/>
      <c r="N1229" s="221"/>
      <c r="O1229" s="221"/>
      <c r="P1229" s="221"/>
      <c r="Q1229" s="221"/>
      <c r="R1229" s="221"/>
      <c r="S1229" s="221"/>
      <c r="T1229" s="221"/>
      <c r="U1229" s="221"/>
    </row>
    <row r="1230" spans="2:21" x14ac:dyDescent="0.2">
      <c r="B1230" s="221"/>
      <c r="C1230" s="221"/>
      <c r="D1230" s="221"/>
      <c r="E1230" s="221"/>
      <c r="F1230" s="221"/>
      <c r="G1230" s="221"/>
      <c r="H1230" s="221"/>
      <c r="I1230" s="221"/>
      <c r="J1230" s="221"/>
      <c r="K1230" s="221"/>
      <c r="L1230" s="221"/>
      <c r="M1230" s="221"/>
      <c r="N1230" s="221"/>
      <c r="O1230" s="221"/>
      <c r="P1230" s="221"/>
      <c r="Q1230" s="221"/>
      <c r="R1230" s="221"/>
      <c r="S1230" s="221"/>
      <c r="T1230" s="221"/>
      <c r="U1230" s="221"/>
    </row>
    <row r="1231" spans="2:21" x14ac:dyDescent="0.2">
      <c r="B1231" s="221"/>
      <c r="C1231" s="221"/>
      <c r="D1231" s="221"/>
      <c r="E1231" s="221"/>
      <c r="F1231" s="221"/>
      <c r="G1231" s="221"/>
      <c r="H1231" s="221"/>
      <c r="I1231" s="221"/>
      <c r="J1231" s="221"/>
      <c r="K1231" s="221"/>
      <c r="L1231" s="221"/>
      <c r="M1231" s="221"/>
      <c r="N1231" s="221"/>
      <c r="O1231" s="221"/>
      <c r="P1231" s="221"/>
      <c r="Q1231" s="221"/>
      <c r="R1231" s="221"/>
      <c r="S1231" s="221"/>
      <c r="T1231" s="221"/>
      <c r="U1231" s="221"/>
    </row>
    <row r="1232" spans="2:21" x14ac:dyDescent="0.2">
      <c r="B1232" s="221"/>
      <c r="C1232" s="221"/>
      <c r="D1232" s="221"/>
      <c r="E1232" s="221"/>
      <c r="F1232" s="221"/>
      <c r="G1232" s="221"/>
      <c r="H1232" s="221"/>
      <c r="I1232" s="221"/>
      <c r="J1232" s="221"/>
      <c r="K1232" s="221"/>
      <c r="L1232" s="221"/>
      <c r="M1232" s="221"/>
      <c r="N1232" s="221"/>
      <c r="O1232" s="221"/>
      <c r="P1232" s="221"/>
      <c r="Q1232" s="221"/>
      <c r="R1232" s="221"/>
      <c r="S1232" s="221"/>
      <c r="T1232" s="221"/>
      <c r="U1232" s="221"/>
    </row>
    <row r="1233" spans="2:21" x14ac:dyDescent="0.2">
      <c r="B1233" s="221"/>
      <c r="C1233" s="221"/>
      <c r="D1233" s="221"/>
      <c r="E1233" s="221"/>
      <c r="F1233" s="221"/>
      <c r="G1233" s="221"/>
      <c r="H1233" s="221"/>
      <c r="I1233" s="221"/>
      <c r="J1233" s="221"/>
      <c r="K1233" s="221"/>
      <c r="L1233" s="221"/>
      <c r="M1233" s="221"/>
      <c r="N1233" s="221"/>
      <c r="O1233" s="221"/>
      <c r="P1233" s="221"/>
      <c r="Q1233" s="221"/>
      <c r="R1233" s="221"/>
      <c r="S1233" s="221"/>
      <c r="T1233" s="221"/>
      <c r="U1233" s="221"/>
    </row>
    <row r="1234" spans="2:21" x14ac:dyDescent="0.2">
      <c r="B1234" s="221"/>
      <c r="C1234" s="221"/>
      <c r="D1234" s="221"/>
      <c r="E1234" s="221"/>
      <c r="F1234" s="221"/>
      <c r="G1234" s="221"/>
      <c r="H1234" s="221"/>
      <c r="I1234" s="221"/>
      <c r="J1234" s="221"/>
      <c r="K1234" s="221"/>
      <c r="L1234" s="221"/>
      <c r="M1234" s="221"/>
      <c r="N1234" s="221"/>
      <c r="O1234" s="221"/>
      <c r="P1234" s="221"/>
      <c r="Q1234" s="221"/>
      <c r="R1234" s="221"/>
      <c r="S1234" s="221"/>
      <c r="T1234" s="221"/>
      <c r="U1234" s="221"/>
    </row>
    <row r="1235" spans="2:21" x14ac:dyDescent="0.2">
      <c r="B1235" s="221"/>
      <c r="C1235" s="221"/>
      <c r="D1235" s="221"/>
      <c r="E1235" s="221"/>
      <c r="F1235" s="221"/>
      <c r="G1235" s="221"/>
      <c r="H1235" s="221"/>
      <c r="I1235" s="221"/>
      <c r="J1235" s="221"/>
      <c r="K1235" s="221"/>
      <c r="L1235" s="221"/>
      <c r="M1235" s="221"/>
      <c r="N1235" s="221"/>
      <c r="O1235" s="221"/>
      <c r="P1235" s="221"/>
      <c r="Q1235" s="221"/>
      <c r="R1235" s="221"/>
      <c r="S1235" s="221"/>
      <c r="T1235" s="221"/>
      <c r="U1235" s="221"/>
    </row>
    <row r="1236" spans="2:21" x14ac:dyDescent="0.2">
      <c r="B1236" s="221"/>
      <c r="C1236" s="221"/>
      <c r="D1236" s="221"/>
      <c r="E1236" s="221"/>
      <c r="F1236" s="221"/>
      <c r="G1236" s="221"/>
      <c r="H1236" s="221"/>
      <c r="I1236" s="221"/>
      <c r="J1236" s="221"/>
      <c r="K1236" s="221"/>
      <c r="L1236" s="221"/>
      <c r="M1236" s="221"/>
      <c r="N1236" s="221"/>
      <c r="O1236" s="221"/>
      <c r="P1236" s="221"/>
      <c r="Q1236" s="221"/>
      <c r="R1236" s="221"/>
      <c r="S1236" s="221"/>
      <c r="T1236" s="221"/>
      <c r="U1236" s="221"/>
    </row>
    <row r="1237" spans="2:21" x14ac:dyDescent="0.2">
      <c r="B1237" s="221"/>
      <c r="C1237" s="221"/>
      <c r="D1237" s="221"/>
      <c r="E1237" s="221"/>
      <c r="F1237" s="221"/>
      <c r="G1237" s="221"/>
      <c r="H1237" s="221"/>
      <c r="I1237" s="221"/>
      <c r="J1237" s="221"/>
      <c r="K1237" s="221"/>
      <c r="L1237" s="221"/>
      <c r="M1237" s="221"/>
      <c r="N1237" s="221"/>
      <c r="O1237" s="221"/>
      <c r="P1237" s="221"/>
      <c r="Q1237" s="221"/>
      <c r="R1237" s="221"/>
      <c r="S1237" s="221"/>
      <c r="T1237" s="221"/>
      <c r="U1237" s="221"/>
    </row>
    <row r="1238" spans="2:21" x14ac:dyDescent="0.2">
      <c r="B1238" s="221"/>
      <c r="C1238" s="221"/>
      <c r="D1238" s="221"/>
      <c r="E1238" s="221"/>
      <c r="F1238" s="221"/>
      <c r="G1238" s="221"/>
      <c r="H1238" s="221"/>
      <c r="I1238" s="221"/>
      <c r="J1238" s="221"/>
      <c r="K1238" s="221"/>
      <c r="L1238" s="221"/>
      <c r="M1238" s="221"/>
      <c r="N1238" s="221"/>
      <c r="O1238" s="221"/>
      <c r="P1238" s="221"/>
      <c r="Q1238" s="221"/>
      <c r="R1238" s="221"/>
      <c r="S1238" s="221"/>
      <c r="T1238" s="221"/>
      <c r="U1238" s="221"/>
    </row>
    <row r="1239" spans="2:21" x14ac:dyDescent="0.2">
      <c r="B1239" s="221"/>
      <c r="C1239" s="221"/>
      <c r="D1239" s="221"/>
      <c r="E1239" s="221"/>
      <c r="F1239" s="221"/>
      <c r="G1239" s="221"/>
      <c r="H1239" s="221"/>
      <c r="I1239" s="221"/>
      <c r="J1239" s="221"/>
      <c r="K1239" s="221"/>
      <c r="L1239" s="221"/>
      <c r="M1239" s="221"/>
      <c r="N1239" s="221"/>
      <c r="O1239" s="221"/>
      <c r="P1239" s="221"/>
      <c r="Q1239" s="221"/>
      <c r="R1239" s="221"/>
      <c r="S1239" s="221"/>
      <c r="T1239" s="221"/>
      <c r="U1239" s="221"/>
    </row>
    <row r="1240" spans="2:21" x14ac:dyDescent="0.2">
      <c r="B1240" s="221"/>
      <c r="C1240" s="221"/>
      <c r="D1240" s="221"/>
      <c r="E1240" s="221"/>
      <c r="F1240" s="221"/>
      <c r="G1240" s="221"/>
      <c r="H1240" s="221"/>
      <c r="I1240" s="221"/>
      <c r="J1240" s="221"/>
      <c r="K1240" s="221"/>
      <c r="L1240" s="221"/>
      <c r="M1240" s="221"/>
      <c r="N1240" s="221"/>
      <c r="O1240" s="221"/>
      <c r="P1240" s="221"/>
      <c r="Q1240" s="221"/>
      <c r="R1240" s="221"/>
      <c r="S1240" s="221"/>
      <c r="T1240" s="221"/>
      <c r="U1240" s="221"/>
    </row>
    <row r="1241" spans="2:21" x14ac:dyDescent="0.2">
      <c r="B1241" s="221"/>
      <c r="C1241" s="221"/>
      <c r="D1241" s="221"/>
      <c r="E1241" s="221"/>
      <c r="F1241" s="221"/>
      <c r="G1241" s="221"/>
      <c r="H1241" s="221"/>
      <c r="I1241" s="221"/>
      <c r="J1241" s="221"/>
      <c r="K1241" s="221"/>
      <c r="L1241" s="221"/>
      <c r="M1241" s="221"/>
      <c r="N1241" s="221"/>
      <c r="O1241" s="221"/>
      <c r="P1241" s="221"/>
      <c r="Q1241" s="221"/>
      <c r="R1241" s="221"/>
      <c r="S1241" s="221"/>
      <c r="T1241" s="221"/>
      <c r="U1241" s="221"/>
    </row>
    <row r="1242" spans="2:21" x14ac:dyDescent="0.2">
      <c r="B1242" s="221"/>
      <c r="C1242" s="221"/>
      <c r="D1242" s="221"/>
      <c r="E1242" s="221"/>
      <c r="F1242" s="221"/>
      <c r="G1242" s="221"/>
      <c r="H1242" s="221"/>
      <c r="I1242" s="221"/>
      <c r="J1242" s="221"/>
      <c r="K1242" s="221"/>
      <c r="L1242" s="221"/>
      <c r="M1242" s="221"/>
      <c r="N1242" s="221"/>
      <c r="O1242" s="221"/>
      <c r="P1242" s="221"/>
      <c r="Q1242" s="221"/>
      <c r="R1242" s="221"/>
      <c r="S1242" s="221"/>
      <c r="T1242" s="221"/>
      <c r="U1242" s="221"/>
    </row>
    <row r="1243" spans="2:21" x14ac:dyDescent="0.2">
      <c r="B1243" s="221"/>
      <c r="C1243" s="221"/>
      <c r="D1243" s="221"/>
      <c r="E1243" s="221"/>
      <c r="F1243" s="221"/>
      <c r="G1243" s="221"/>
      <c r="H1243" s="221"/>
      <c r="I1243" s="221"/>
      <c r="J1243" s="221"/>
      <c r="K1243" s="221"/>
      <c r="L1243" s="221"/>
      <c r="M1243" s="221"/>
      <c r="N1243" s="221"/>
      <c r="O1243" s="221"/>
      <c r="P1243" s="221"/>
      <c r="Q1243" s="221"/>
      <c r="R1243" s="221"/>
      <c r="S1243" s="221"/>
      <c r="T1243" s="221"/>
      <c r="U1243" s="221"/>
    </row>
    <row r="1244" spans="2:21" x14ac:dyDescent="0.2">
      <c r="B1244" s="221"/>
      <c r="C1244" s="221"/>
      <c r="D1244" s="221"/>
      <c r="E1244" s="221"/>
      <c r="F1244" s="221"/>
      <c r="G1244" s="221"/>
      <c r="H1244" s="221"/>
      <c r="I1244" s="221"/>
      <c r="J1244" s="221"/>
      <c r="K1244" s="221"/>
      <c r="L1244" s="221"/>
      <c r="M1244" s="221"/>
      <c r="N1244" s="221"/>
      <c r="O1244" s="221"/>
      <c r="P1244" s="221"/>
      <c r="Q1244" s="221"/>
      <c r="R1244" s="221"/>
      <c r="S1244" s="221"/>
      <c r="T1244" s="221"/>
      <c r="U1244" s="221"/>
    </row>
    <row r="1245" spans="2:21" x14ac:dyDescent="0.2">
      <c r="B1245" s="221"/>
      <c r="C1245" s="221"/>
      <c r="D1245" s="221"/>
      <c r="E1245" s="221"/>
      <c r="F1245" s="221"/>
      <c r="G1245" s="221"/>
      <c r="H1245" s="221"/>
      <c r="I1245" s="221"/>
      <c r="J1245" s="221"/>
      <c r="K1245" s="221"/>
      <c r="L1245" s="221"/>
      <c r="M1245" s="221"/>
      <c r="N1245" s="221"/>
      <c r="O1245" s="221"/>
      <c r="P1245" s="221"/>
      <c r="Q1245" s="221"/>
      <c r="R1245" s="221"/>
      <c r="S1245" s="221"/>
      <c r="T1245" s="221"/>
      <c r="U1245" s="221"/>
    </row>
    <row r="1246" spans="2:21" x14ac:dyDescent="0.2">
      <c r="B1246" s="221"/>
      <c r="C1246" s="221"/>
      <c r="D1246" s="221"/>
      <c r="E1246" s="221"/>
      <c r="F1246" s="221"/>
      <c r="G1246" s="221"/>
      <c r="H1246" s="221"/>
      <c r="I1246" s="221"/>
      <c r="J1246" s="221"/>
      <c r="K1246" s="221"/>
      <c r="L1246" s="221"/>
      <c r="M1246" s="221"/>
      <c r="N1246" s="221"/>
      <c r="O1246" s="221"/>
      <c r="P1246" s="221"/>
      <c r="Q1246" s="221"/>
      <c r="R1246" s="221"/>
      <c r="S1246" s="221"/>
      <c r="T1246" s="221"/>
      <c r="U1246" s="221"/>
    </row>
    <row r="1247" spans="2:21" x14ac:dyDescent="0.2">
      <c r="B1247" s="221"/>
      <c r="C1247" s="221"/>
      <c r="D1247" s="221"/>
      <c r="E1247" s="221"/>
      <c r="F1247" s="221"/>
      <c r="G1247" s="221"/>
      <c r="H1247" s="221"/>
      <c r="I1247" s="221"/>
      <c r="J1247" s="221"/>
      <c r="K1247" s="221"/>
      <c r="L1247" s="221"/>
      <c r="M1247" s="221"/>
      <c r="N1247" s="221"/>
      <c r="O1247" s="221"/>
      <c r="P1247" s="221"/>
      <c r="Q1247" s="221"/>
      <c r="R1247" s="221"/>
      <c r="S1247" s="221"/>
      <c r="T1247" s="221"/>
      <c r="U1247" s="221"/>
    </row>
    <row r="1248" spans="2:21" x14ac:dyDescent="0.2">
      <c r="B1248" s="221"/>
      <c r="C1248" s="221"/>
      <c r="D1248" s="221"/>
      <c r="E1248" s="221"/>
      <c r="F1248" s="221"/>
      <c r="G1248" s="221"/>
      <c r="H1248" s="221"/>
      <c r="I1248" s="221"/>
      <c r="J1248" s="221"/>
      <c r="K1248" s="221"/>
      <c r="L1248" s="221"/>
      <c r="M1248" s="221"/>
      <c r="N1248" s="221"/>
      <c r="O1248" s="221"/>
      <c r="P1248" s="221"/>
      <c r="Q1248" s="221"/>
      <c r="R1248" s="221"/>
      <c r="S1248" s="221"/>
      <c r="T1248" s="221"/>
      <c r="U1248" s="221"/>
    </row>
    <row r="1249" spans="2:21" x14ac:dyDescent="0.2">
      <c r="B1249" s="221"/>
      <c r="C1249" s="221"/>
      <c r="D1249" s="221"/>
      <c r="E1249" s="221"/>
      <c r="F1249" s="221"/>
      <c r="G1249" s="221"/>
      <c r="H1249" s="221"/>
      <c r="I1249" s="221"/>
      <c r="J1249" s="221"/>
      <c r="K1249" s="221"/>
      <c r="L1249" s="221"/>
      <c r="M1249" s="221"/>
      <c r="N1249" s="221"/>
      <c r="O1249" s="221"/>
      <c r="P1249" s="221"/>
      <c r="Q1249" s="221"/>
      <c r="R1249" s="221"/>
      <c r="S1249" s="221"/>
      <c r="T1249" s="221"/>
      <c r="U1249" s="221"/>
    </row>
    <row r="1250" spans="2:21" x14ac:dyDescent="0.2">
      <c r="B1250" s="221"/>
      <c r="C1250" s="221"/>
      <c r="D1250" s="221"/>
      <c r="E1250" s="221"/>
      <c r="F1250" s="221"/>
      <c r="G1250" s="221"/>
      <c r="H1250" s="221"/>
      <c r="I1250" s="221"/>
      <c r="J1250" s="221"/>
      <c r="K1250" s="221"/>
      <c r="L1250" s="221"/>
      <c r="M1250" s="221"/>
      <c r="N1250" s="221"/>
      <c r="O1250" s="221"/>
      <c r="P1250" s="221"/>
      <c r="Q1250" s="221"/>
      <c r="R1250" s="221"/>
      <c r="S1250" s="221"/>
      <c r="T1250" s="221"/>
      <c r="U1250" s="221"/>
    </row>
    <row r="1251" spans="2:21" x14ac:dyDescent="0.2">
      <c r="B1251" s="221"/>
      <c r="C1251" s="221"/>
      <c r="D1251" s="221"/>
      <c r="E1251" s="221"/>
      <c r="F1251" s="221"/>
      <c r="G1251" s="221"/>
      <c r="H1251" s="221"/>
      <c r="I1251" s="221"/>
      <c r="J1251" s="221"/>
      <c r="K1251" s="221"/>
      <c r="L1251" s="221"/>
      <c r="M1251" s="221"/>
      <c r="N1251" s="221"/>
      <c r="O1251" s="221"/>
      <c r="P1251" s="221"/>
      <c r="Q1251" s="221"/>
      <c r="R1251" s="221"/>
      <c r="S1251" s="221"/>
      <c r="T1251" s="221"/>
      <c r="U1251" s="221"/>
    </row>
    <row r="1252" spans="2:21" x14ac:dyDescent="0.2">
      <c r="B1252" s="221"/>
      <c r="C1252" s="221"/>
      <c r="D1252" s="221"/>
      <c r="E1252" s="221"/>
      <c r="F1252" s="221"/>
      <c r="G1252" s="221"/>
      <c r="H1252" s="221"/>
      <c r="I1252" s="221"/>
      <c r="J1252" s="221"/>
      <c r="K1252" s="221"/>
      <c r="L1252" s="221"/>
      <c r="M1252" s="221"/>
      <c r="N1252" s="221"/>
      <c r="O1252" s="221"/>
      <c r="P1252" s="221"/>
      <c r="Q1252" s="221"/>
      <c r="R1252" s="221"/>
      <c r="S1252" s="221"/>
      <c r="T1252" s="221"/>
      <c r="U1252" s="221"/>
    </row>
    <row r="1253" spans="2:21" x14ac:dyDescent="0.2">
      <c r="B1253" s="221"/>
      <c r="C1253" s="221"/>
      <c r="D1253" s="221"/>
      <c r="E1253" s="221"/>
      <c r="F1253" s="221"/>
      <c r="G1253" s="221"/>
      <c r="H1253" s="221"/>
      <c r="I1253" s="221"/>
      <c r="J1253" s="221"/>
      <c r="K1253" s="221"/>
      <c r="L1253" s="221"/>
      <c r="M1253" s="221"/>
      <c r="N1253" s="221"/>
      <c r="O1253" s="221"/>
      <c r="P1253" s="221"/>
      <c r="Q1253" s="221"/>
      <c r="R1253" s="221"/>
      <c r="S1253" s="221"/>
      <c r="T1253" s="221"/>
      <c r="U1253" s="221"/>
    </row>
    <row r="1254" spans="2:21" x14ac:dyDescent="0.2">
      <c r="B1254" s="221"/>
      <c r="C1254" s="221"/>
      <c r="D1254" s="221"/>
      <c r="E1254" s="221"/>
      <c r="F1254" s="221"/>
      <c r="G1254" s="221"/>
      <c r="H1254" s="221"/>
      <c r="I1254" s="221"/>
      <c r="J1254" s="221"/>
      <c r="K1254" s="221"/>
      <c r="L1254" s="221"/>
      <c r="M1254" s="221"/>
      <c r="N1254" s="221"/>
      <c r="O1254" s="221"/>
      <c r="P1254" s="221"/>
      <c r="Q1254" s="221"/>
      <c r="R1254" s="221"/>
      <c r="S1254" s="221"/>
      <c r="T1254" s="221"/>
      <c r="U1254" s="221"/>
    </row>
    <row r="1255" spans="2:21" x14ac:dyDescent="0.2">
      <c r="B1255" s="221"/>
      <c r="C1255" s="221"/>
      <c r="D1255" s="221"/>
      <c r="E1255" s="221"/>
      <c r="F1255" s="221"/>
      <c r="G1255" s="221"/>
      <c r="H1255" s="221"/>
      <c r="I1255" s="221"/>
      <c r="J1255" s="221"/>
      <c r="K1255" s="221"/>
      <c r="L1255" s="221"/>
      <c r="M1255" s="221"/>
      <c r="N1255" s="221"/>
      <c r="O1255" s="221"/>
      <c r="P1255" s="221"/>
      <c r="Q1255" s="221"/>
      <c r="R1255" s="221"/>
      <c r="S1255" s="221"/>
      <c r="T1255" s="221"/>
      <c r="U1255" s="221"/>
    </row>
    <row r="1256" spans="2:21" x14ac:dyDescent="0.2">
      <c r="B1256" s="221"/>
      <c r="C1256" s="221"/>
      <c r="D1256" s="221"/>
      <c r="E1256" s="221"/>
      <c r="F1256" s="221"/>
      <c r="G1256" s="221"/>
      <c r="H1256" s="221"/>
      <c r="I1256" s="221"/>
      <c r="J1256" s="221"/>
      <c r="K1256" s="221"/>
      <c r="L1256" s="221"/>
      <c r="M1256" s="221"/>
      <c r="N1256" s="221"/>
      <c r="O1256" s="221"/>
      <c r="P1256" s="221"/>
      <c r="Q1256" s="221"/>
      <c r="R1256" s="221"/>
      <c r="S1256" s="221"/>
      <c r="T1256" s="221"/>
      <c r="U1256" s="221"/>
    </row>
    <row r="1257" spans="2:21" x14ac:dyDescent="0.2">
      <c r="B1257" s="221"/>
      <c r="C1257" s="221"/>
      <c r="D1257" s="221"/>
      <c r="E1257" s="221"/>
      <c r="F1257" s="221"/>
      <c r="G1257" s="221"/>
      <c r="H1257" s="221"/>
      <c r="I1257" s="221"/>
      <c r="J1257" s="221"/>
      <c r="K1257" s="221"/>
      <c r="L1257" s="221"/>
      <c r="M1257" s="221"/>
      <c r="N1257" s="221"/>
      <c r="O1257" s="221"/>
      <c r="P1257" s="221"/>
      <c r="Q1257" s="221"/>
      <c r="R1257" s="221"/>
      <c r="S1257" s="221"/>
      <c r="T1257" s="221"/>
      <c r="U1257" s="221"/>
    </row>
    <row r="1258" spans="2:21" x14ac:dyDescent="0.2">
      <c r="B1258" s="221"/>
      <c r="C1258" s="221"/>
      <c r="D1258" s="221"/>
      <c r="E1258" s="221"/>
      <c r="F1258" s="221"/>
      <c r="G1258" s="221"/>
      <c r="H1258" s="221"/>
      <c r="I1258" s="221"/>
      <c r="J1258" s="221"/>
      <c r="K1258" s="221"/>
      <c r="L1258" s="221"/>
      <c r="M1258" s="221"/>
      <c r="N1258" s="221"/>
      <c r="O1258" s="221"/>
      <c r="P1258" s="221"/>
      <c r="Q1258" s="221"/>
      <c r="R1258" s="221"/>
      <c r="S1258" s="221"/>
      <c r="T1258" s="221"/>
      <c r="U1258" s="221"/>
    </row>
    <row r="1259" spans="2:21" x14ac:dyDescent="0.2">
      <c r="B1259" s="221"/>
      <c r="C1259" s="221"/>
      <c r="D1259" s="221"/>
      <c r="E1259" s="221"/>
      <c r="F1259" s="221"/>
      <c r="G1259" s="221"/>
      <c r="H1259" s="221"/>
      <c r="I1259" s="221"/>
      <c r="J1259" s="221"/>
      <c r="K1259" s="221"/>
      <c r="L1259" s="221"/>
      <c r="M1259" s="221"/>
      <c r="N1259" s="221"/>
      <c r="O1259" s="221"/>
      <c r="P1259" s="221"/>
      <c r="Q1259" s="221"/>
      <c r="R1259" s="221"/>
      <c r="S1259" s="221"/>
      <c r="T1259" s="221"/>
      <c r="U1259" s="221"/>
    </row>
    <row r="1260" spans="2:21" x14ac:dyDescent="0.2">
      <c r="B1260" s="221"/>
      <c r="C1260" s="221"/>
      <c r="D1260" s="221"/>
      <c r="E1260" s="221"/>
      <c r="F1260" s="221"/>
      <c r="G1260" s="221"/>
      <c r="H1260" s="221"/>
      <c r="I1260" s="221"/>
      <c r="J1260" s="221"/>
      <c r="K1260" s="221"/>
      <c r="L1260" s="221"/>
      <c r="M1260" s="221"/>
      <c r="N1260" s="221"/>
      <c r="O1260" s="221"/>
      <c r="P1260" s="221"/>
      <c r="Q1260" s="221"/>
      <c r="R1260" s="221"/>
      <c r="S1260" s="221"/>
      <c r="T1260" s="221"/>
      <c r="U1260" s="221"/>
    </row>
    <row r="1261" spans="2:21" x14ac:dyDescent="0.2">
      <c r="B1261" s="221"/>
      <c r="C1261" s="221"/>
      <c r="D1261" s="221"/>
      <c r="E1261" s="221"/>
      <c r="F1261" s="221"/>
      <c r="G1261" s="221"/>
      <c r="H1261" s="221"/>
      <c r="I1261" s="221"/>
      <c r="J1261" s="221"/>
      <c r="K1261" s="221"/>
      <c r="L1261" s="221"/>
      <c r="M1261" s="221"/>
      <c r="N1261" s="221"/>
      <c r="O1261" s="221"/>
      <c r="P1261" s="221"/>
      <c r="Q1261" s="221"/>
      <c r="R1261" s="221"/>
      <c r="S1261" s="221"/>
      <c r="T1261" s="221"/>
      <c r="U1261" s="221"/>
    </row>
    <row r="1262" spans="2:21" x14ac:dyDescent="0.2">
      <c r="B1262" s="221"/>
      <c r="C1262" s="221"/>
      <c r="D1262" s="221"/>
      <c r="E1262" s="221"/>
      <c r="F1262" s="221"/>
      <c r="G1262" s="221"/>
      <c r="H1262" s="221"/>
      <c r="I1262" s="221"/>
      <c r="J1262" s="221"/>
      <c r="K1262" s="221"/>
      <c r="L1262" s="221"/>
      <c r="M1262" s="221"/>
      <c r="N1262" s="221"/>
      <c r="O1262" s="221"/>
      <c r="P1262" s="221"/>
      <c r="Q1262" s="221"/>
      <c r="R1262" s="221"/>
      <c r="S1262" s="221"/>
      <c r="T1262" s="221"/>
      <c r="U1262" s="221"/>
    </row>
    <row r="1263" spans="2:21" x14ac:dyDescent="0.2">
      <c r="B1263" s="221"/>
      <c r="C1263" s="221"/>
      <c r="D1263" s="221"/>
      <c r="E1263" s="221"/>
      <c r="F1263" s="221"/>
      <c r="G1263" s="221"/>
      <c r="H1263" s="221"/>
      <c r="I1263" s="221"/>
      <c r="J1263" s="221"/>
      <c r="K1263" s="221"/>
      <c r="L1263" s="221"/>
      <c r="M1263" s="221"/>
      <c r="N1263" s="221"/>
      <c r="O1263" s="221"/>
      <c r="P1263" s="221"/>
      <c r="Q1263" s="221"/>
      <c r="R1263" s="221"/>
      <c r="S1263" s="221"/>
      <c r="T1263" s="221"/>
      <c r="U1263" s="221"/>
    </row>
    <row r="1264" spans="2:21" x14ac:dyDescent="0.2">
      <c r="B1264" s="221"/>
      <c r="C1264" s="221"/>
      <c r="D1264" s="221"/>
      <c r="E1264" s="221"/>
      <c r="F1264" s="221"/>
      <c r="G1264" s="221"/>
      <c r="H1264" s="221"/>
      <c r="I1264" s="221"/>
      <c r="J1264" s="221"/>
      <c r="K1264" s="221"/>
      <c r="L1264" s="221"/>
      <c r="M1264" s="221"/>
      <c r="N1264" s="221"/>
      <c r="O1264" s="221"/>
      <c r="P1264" s="221"/>
      <c r="Q1264" s="221"/>
      <c r="R1264" s="221"/>
      <c r="S1264" s="221"/>
      <c r="T1264" s="221"/>
      <c r="U1264" s="221"/>
    </row>
    <row r="1265" spans="2:21" x14ac:dyDescent="0.2">
      <c r="B1265" s="221"/>
      <c r="C1265" s="221"/>
      <c r="D1265" s="221"/>
      <c r="E1265" s="221"/>
      <c r="F1265" s="221"/>
      <c r="G1265" s="221"/>
      <c r="H1265" s="221"/>
      <c r="I1265" s="221"/>
      <c r="J1265" s="221"/>
      <c r="K1265" s="221"/>
      <c r="L1265" s="221"/>
      <c r="M1265" s="221"/>
      <c r="N1265" s="221"/>
      <c r="O1265" s="221"/>
      <c r="P1265" s="221"/>
      <c r="Q1265" s="221"/>
      <c r="R1265" s="221"/>
      <c r="S1265" s="221"/>
      <c r="T1265" s="221"/>
      <c r="U1265" s="221"/>
    </row>
    <row r="1266" spans="2:21" x14ac:dyDescent="0.2">
      <c r="B1266" s="221"/>
      <c r="C1266" s="221"/>
      <c r="D1266" s="221"/>
      <c r="E1266" s="221"/>
      <c r="F1266" s="221"/>
      <c r="G1266" s="221"/>
      <c r="H1266" s="221"/>
      <c r="I1266" s="221"/>
      <c r="J1266" s="221"/>
      <c r="K1266" s="221"/>
      <c r="L1266" s="221"/>
      <c r="M1266" s="221"/>
      <c r="N1266" s="221"/>
      <c r="O1266" s="221"/>
      <c r="P1266" s="221"/>
      <c r="Q1266" s="221"/>
      <c r="R1266" s="221"/>
      <c r="S1266" s="221"/>
      <c r="T1266" s="221"/>
      <c r="U1266" s="221"/>
    </row>
    <row r="1267" spans="2:21" x14ac:dyDescent="0.2">
      <c r="B1267" s="221"/>
      <c r="C1267" s="221"/>
      <c r="D1267" s="221"/>
      <c r="E1267" s="221"/>
      <c r="F1267" s="221"/>
      <c r="G1267" s="221"/>
      <c r="H1267" s="221"/>
      <c r="I1267" s="221"/>
      <c r="J1267" s="221"/>
      <c r="K1267" s="221"/>
      <c r="L1267" s="221"/>
      <c r="M1267" s="221"/>
      <c r="N1267" s="221"/>
      <c r="O1267" s="221"/>
      <c r="P1267" s="221"/>
      <c r="Q1267" s="221"/>
      <c r="R1267" s="221"/>
      <c r="S1267" s="221"/>
      <c r="T1267" s="221"/>
      <c r="U1267" s="221"/>
    </row>
    <row r="1268" spans="2:21" x14ac:dyDescent="0.2">
      <c r="B1268" s="221"/>
      <c r="C1268" s="221"/>
      <c r="D1268" s="221"/>
      <c r="E1268" s="221"/>
      <c r="F1268" s="221"/>
      <c r="G1268" s="221"/>
      <c r="H1268" s="221"/>
      <c r="I1268" s="221"/>
      <c r="J1268" s="221"/>
      <c r="K1268" s="221"/>
      <c r="L1268" s="221"/>
      <c r="M1268" s="221"/>
      <c r="N1268" s="221"/>
      <c r="O1268" s="221"/>
      <c r="P1268" s="221"/>
      <c r="Q1268" s="221"/>
      <c r="R1268" s="221"/>
      <c r="S1268" s="221"/>
      <c r="T1268" s="221"/>
      <c r="U1268" s="221"/>
    </row>
    <row r="1269" spans="2:21" x14ac:dyDescent="0.2">
      <c r="B1269" s="221"/>
      <c r="C1269" s="221"/>
      <c r="D1269" s="221"/>
      <c r="E1269" s="221"/>
      <c r="F1269" s="221"/>
      <c r="G1269" s="221"/>
      <c r="H1269" s="221"/>
      <c r="I1269" s="221"/>
      <c r="J1269" s="221"/>
      <c r="K1269" s="221"/>
      <c r="L1269" s="221"/>
      <c r="M1269" s="221"/>
      <c r="N1269" s="221"/>
      <c r="O1269" s="221"/>
      <c r="P1269" s="221"/>
      <c r="Q1269" s="221"/>
      <c r="R1269" s="221"/>
      <c r="S1269" s="221"/>
      <c r="T1269" s="221"/>
      <c r="U1269" s="221"/>
    </row>
    <row r="1270" spans="2:21" x14ac:dyDescent="0.2">
      <c r="B1270" s="221"/>
      <c r="C1270" s="221"/>
      <c r="D1270" s="221"/>
      <c r="E1270" s="221"/>
      <c r="F1270" s="221"/>
      <c r="G1270" s="221"/>
      <c r="H1270" s="221"/>
      <c r="I1270" s="221"/>
      <c r="J1270" s="221"/>
      <c r="K1270" s="221"/>
      <c r="L1270" s="221"/>
      <c r="M1270" s="221"/>
      <c r="N1270" s="221"/>
      <c r="O1270" s="221"/>
      <c r="P1270" s="221"/>
      <c r="Q1270" s="221"/>
      <c r="R1270" s="221"/>
      <c r="S1270" s="221"/>
      <c r="T1270" s="221"/>
      <c r="U1270" s="221"/>
    </row>
    <row r="1271" spans="2:21" x14ac:dyDescent="0.2">
      <c r="B1271" s="221"/>
      <c r="C1271" s="221"/>
      <c r="D1271" s="221"/>
      <c r="E1271" s="221"/>
      <c r="F1271" s="221"/>
      <c r="G1271" s="221"/>
      <c r="H1271" s="221"/>
      <c r="I1271" s="221"/>
      <c r="J1271" s="221"/>
      <c r="K1271" s="221"/>
      <c r="L1271" s="221"/>
      <c r="M1271" s="221"/>
      <c r="N1271" s="221"/>
      <c r="O1271" s="221"/>
      <c r="P1271" s="221"/>
      <c r="Q1271" s="221"/>
      <c r="R1271" s="221"/>
      <c r="S1271" s="221"/>
      <c r="T1271" s="221"/>
      <c r="U1271" s="221"/>
    </row>
    <row r="1272" spans="2:21" x14ac:dyDescent="0.2">
      <c r="B1272" s="221"/>
      <c r="C1272" s="221"/>
      <c r="D1272" s="221"/>
      <c r="E1272" s="221"/>
      <c r="F1272" s="221"/>
      <c r="G1272" s="221"/>
      <c r="H1272" s="221"/>
      <c r="I1272" s="221"/>
      <c r="J1272" s="221"/>
      <c r="K1272" s="221"/>
      <c r="L1272" s="221"/>
      <c r="M1272" s="221"/>
      <c r="N1272" s="221"/>
      <c r="O1272" s="221"/>
      <c r="P1272" s="221"/>
      <c r="Q1272" s="221"/>
      <c r="R1272" s="221"/>
      <c r="S1272" s="221"/>
      <c r="T1272" s="221"/>
      <c r="U1272" s="221"/>
    </row>
    <row r="1273" spans="2:21" x14ac:dyDescent="0.2">
      <c r="B1273" s="221"/>
      <c r="C1273" s="221"/>
      <c r="D1273" s="221"/>
      <c r="E1273" s="221"/>
      <c r="F1273" s="221"/>
      <c r="G1273" s="221"/>
      <c r="H1273" s="221"/>
      <c r="I1273" s="221"/>
      <c r="J1273" s="221"/>
      <c r="K1273" s="221"/>
      <c r="L1273" s="221"/>
      <c r="M1273" s="221"/>
      <c r="N1273" s="221"/>
      <c r="O1273" s="221"/>
      <c r="P1273" s="221"/>
      <c r="Q1273" s="221"/>
      <c r="R1273" s="221"/>
      <c r="S1273" s="221"/>
      <c r="T1273" s="221"/>
      <c r="U1273" s="221"/>
    </row>
    <row r="1274" spans="2:21" x14ac:dyDescent="0.2">
      <c r="B1274" s="221"/>
      <c r="C1274" s="221"/>
      <c r="D1274" s="221"/>
      <c r="E1274" s="221"/>
      <c r="F1274" s="221"/>
      <c r="G1274" s="221"/>
      <c r="H1274" s="221"/>
      <c r="I1274" s="221"/>
      <c r="J1274" s="221"/>
      <c r="K1274" s="221"/>
      <c r="L1274" s="221"/>
      <c r="M1274" s="221"/>
      <c r="N1274" s="221"/>
      <c r="O1274" s="221"/>
      <c r="P1274" s="221"/>
      <c r="Q1274" s="221"/>
      <c r="R1274" s="221"/>
      <c r="S1274" s="221"/>
      <c r="T1274" s="221"/>
      <c r="U1274" s="221"/>
    </row>
    <row r="1275" spans="2:21" x14ac:dyDescent="0.2">
      <c r="B1275" s="221"/>
      <c r="C1275" s="221"/>
      <c r="D1275" s="221"/>
      <c r="E1275" s="221"/>
      <c r="F1275" s="221"/>
      <c r="G1275" s="221"/>
      <c r="H1275" s="221"/>
      <c r="I1275" s="221"/>
      <c r="J1275" s="221"/>
      <c r="K1275" s="221"/>
      <c r="L1275" s="221"/>
      <c r="M1275" s="221"/>
      <c r="N1275" s="221"/>
      <c r="O1275" s="221"/>
      <c r="P1275" s="221"/>
      <c r="Q1275" s="221"/>
      <c r="R1275" s="221"/>
      <c r="S1275" s="221"/>
      <c r="T1275" s="221"/>
      <c r="U1275" s="221"/>
    </row>
    <row r="1276" spans="2:21" x14ac:dyDescent="0.2">
      <c r="B1276" s="221"/>
      <c r="C1276" s="221"/>
      <c r="D1276" s="221"/>
      <c r="E1276" s="221"/>
      <c r="F1276" s="221"/>
      <c r="G1276" s="221"/>
      <c r="H1276" s="221"/>
      <c r="I1276" s="221"/>
      <c r="J1276" s="221"/>
      <c r="K1276" s="221"/>
      <c r="L1276" s="221"/>
      <c r="M1276" s="221"/>
      <c r="N1276" s="221"/>
      <c r="O1276" s="221"/>
      <c r="P1276" s="221"/>
      <c r="Q1276" s="221"/>
      <c r="R1276" s="221"/>
      <c r="S1276" s="221"/>
      <c r="T1276" s="221"/>
      <c r="U1276" s="221"/>
    </row>
    <row r="1277" spans="2:21" x14ac:dyDescent="0.2">
      <c r="B1277" s="221"/>
      <c r="C1277" s="221"/>
      <c r="D1277" s="221"/>
      <c r="E1277" s="221"/>
      <c r="F1277" s="221"/>
      <c r="G1277" s="221"/>
      <c r="H1277" s="221"/>
      <c r="I1277" s="221"/>
      <c r="J1277" s="221"/>
      <c r="K1277" s="221"/>
      <c r="L1277" s="221"/>
      <c r="M1277" s="221"/>
      <c r="N1277" s="221"/>
      <c r="O1277" s="221"/>
      <c r="P1277" s="221"/>
      <c r="Q1277" s="221"/>
      <c r="R1277" s="221"/>
      <c r="S1277" s="221"/>
      <c r="T1277" s="221"/>
      <c r="U1277" s="221"/>
    </row>
    <row r="1278" spans="2:21" x14ac:dyDescent="0.2">
      <c r="B1278" s="221"/>
      <c r="C1278" s="221"/>
      <c r="D1278" s="221"/>
      <c r="E1278" s="221"/>
      <c r="F1278" s="221"/>
      <c r="G1278" s="221"/>
      <c r="H1278" s="221"/>
      <c r="I1278" s="221"/>
      <c r="J1278" s="221"/>
      <c r="K1278" s="221"/>
      <c r="L1278" s="221"/>
      <c r="M1278" s="221"/>
      <c r="N1278" s="221"/>
      <c r="O1278" s="221"/>
      <c r="P1278" s="221"/>
      <c r="Q1278" s="221"/>
      <c r="R1278" s="221"/>
      <c r="S1278" s="221"/>
      <c r="T1278" s="221"/>
      <c r="U1278" s="221"/>
    </row>
    <row r="1279" spans="2:21" x14ac:dyDescent="0.2">
      <c r="B1279" s="221"/>
      <c r="C1279" s="221"/>
      <c r="D1279" s="221"/>
      <c r="E1279" s="221"/>
      <c r="F1279" s="221"/>
      <c r="G1279" s="221"/>
      <c r="H1279" s="221"/>
      <c r="I1279" s="221"/>
      <c r="J1279" s="221"/>
      <c r="K1279" s="221"/>
      <c r="L1279" s="221"/>
      <c r="M1279" s="221"/>
      <c r="N1279" s="221"/>
      <c r="O1279" s="221"/>
      <c r="P1279" s="221"/>
      <c r="Q1279" s="221"/>
      <c r="R1279" s="221"/>
      <c r="S1279" s="221"/>
      <c r="T1279" s="221"/>
      <c r="U1279" s="221"/>
    </row>
    <row r="1280" spans="2:21" x14ac:dyDescent="0.2">
      <c r="B1280" s="221"/>
      <c r="C1280" s="221"/>
      <c r="D1280" s="221"/>
      <c r="E1280" s="221"/>
      <c r="F1280" s="221"/>
      <c r="G1280" s="221"/>
      <c r="H1280" s="221"/>
      <c r="I1280" s="221"/>
      <c r="J1280" s="221"/>
      <c r="K1280" s="221"/>
      <c r="L1280" s="221"/>
      <c r="M1280" s="221"/>
      <c r="N1280" s="221"/>
      <c r="O1280" s="221"/>
      <c r="P1280" s="221"/>
      <c r="Q1280" s="221"/>
      <c r="R1280" s="221"/>
      <c r="S1280" s="221"/>
      <c r="T1280" s="221"/>
      <c r="U1280" s="221"/>
    </row>
    <row r="1281" spans="2:21" x14ac:dyDescent="0.2">
      <c r="B1281" s="221"/>
      <c r="C1281" s="221"/>
      <c r="D1281" s="221"/>
      <c r="E1281" s="221"/>
      <c r="F1281" s="221"/>
      <c r="G1281" s="221"/>
      <c r="H1281" s="221"/>
      <c r="I1281" s="221"/>
      <c r="J1281" s="221"/>
      <c r="K1281" s="221"/>
      <c r="L1281" s="221"/>
      <c r="M1281" s="221"/>
      <c r="N1281" s="221"/>
      <c r="O1281" s="221"/>
      <c r="P1281" s="221"/>
      <c r="Q1281" s="221"/>
      <c r="R1281" s="221"/>
      <c r="S1281" s="221"/>
      <c r="T1281" s="221"/>
      <c r="U1281" s="221"/>
    </row>
    <row r="1282" spans="2:21" x14ac:dyDescent="0.2">
      <c r="B1282" s="221"/>
      <c r="C1282" s="221"/>
      <c r="D1282" s="221"/>
      <c r="E1282" s="221"/>
      <c r="F1282" s="221"/>
      <c r="G1282" s="221"/>
      <c r="H1282" s="221"/>
      <c r="I1282" s="221"/>
      <c r="J1282" s="221"/>
      <c r="K1282" s="221"/>
      <c r="L1282" s="221"/>
      <c r="M1282" s="221"/>
      <c r="N1282" s="221"/>
      <c r="O1282" s="221"/>
      <c r="P1282" s="221"/>
      <c r="Q1282" s="221"/>
      <c r="R1282" s="221"/>
      <c r="S1282" s="221"/>
      <c r="T1282" s="221"/>
      <c r="U1282" s="221"/>
    </row>
    <row r="1283" spans="2:21" x14ac:dyDescent="0.2">
      <c r="B1283" s="221"/>
      <c r="C1283" s="221"/>
      <c r="D1283" s="221"/>
      <c r="E1283" s="221"/>
      <c r="F1283" s="221"/>
      <c r="G1283" s="221"/>
      <c r="H1283" s="221"/>
      <c r="I1283" s="221"/>
      <c r="J1283" s="221"/>
      <c r="K1283" s="221"/>
      <c r="L1283" s="221"/>
      <c r="M1283" s="221"/>
      <c r="N1283" s="221"/>
      <c r="O1283" s="221"/>
      <c r="P1283" s="221"/>
      <c r="Q1283" s="221"/>
      <c r="R1283" s="221"/>
      <c r="S1283" s="221"/>
      <c r="T1283" s="221"/>
      <c r="U1283" s="221"/>
    </row>
    <row r="1284" spans="2:21" x14ac:dyDescent="0.2">
      <c r="B1284" s="221"/>
      <c r="C1284" s="221"/>
      <c r="D1284" s="221"/>
      <c r="E1284" s="221"/>
      <c r="F1284" s="221"/>
      <c r="G1284" s="221"/>
      <c r="H1284" s="221"/>
      <c r="I1284" s="221"/>
      <c r="J1284" s="221"/>
      <c r="K1284" s="221"/>
      <c r="L1284" s="221"/>
      <c r="M1284" s="221"/>
      <c r="N1284" s="221"/>
      <c r="O1284" s="221"/>
      <c r="P1284" s="221"/>
      <c r="Q1284" s="221"/>
      <c r="R1284" s="221"/>
      <c r="S1284" s="221"/>
      <c r="T1284" s="221"/>
      <c r="U1284" s="221"/>
    </row>
    <row r="1285" spans="2:21" x14ac:dyDescent="0.2">
      <c r="B1285" s="221"/>
      <c r="C1285" s="221"/>
      <c r="D1285" s="221"/>
      <c r="E1285" s="221"/>
      <c r="F1285" s="221"/>
      <c r="G1285" s="221"/>
      <c r="H1285" s="221"/>
      <c r="I1285" s="221"/>
      <c r="J1285" s="221"/>
      <c r="K1285" s="221"/>
      <c r="L1285" s="221"/>
      <c r="M1285" s="221"/>
      <c r="N1285" s="221"/>
      <c r="O1285" s="221"/>
      <c r="P1285" s="221"/>
      <c r="Q1285" s="221"/>
      <c r="R1285" s="221"/>
      <c r="S1285" s="221"/>
      <c r="T1285" s="221"/>
      <c r="U1285" s="221"/>
    </row>
    <row r="1286" spans="2:21" x14ac:dyDescent="0.2">
      <c r="B1286" s="221"/>
      <c r="C1286" s="221"/>
      <c r="D1286" s="221"/>
      <c r="E1286" s="221"/>
      <c r="F1286" s="221"/>
      <c r="G1286" s="221"/>
      <c r="H1286" s="221"/>
      <c r="I1286" s="221"/>
      <c r="J1286" s="221"/>
      <c r="K1286" s="221"/>
      <c r="L1286" s="221"/>
      <c r="M1286" s="221"/>
      <c r="N1286" s="221"/>
      <c r="O1286" s="221"/>
      <c r="P1286" s="221"/>
      <c r="Q1286" s="221"/>
      <c r="R1286" s="221"/>
      <c r="S1286" s="221"/>
      <c r="T1286" s="221"/>
      <c r="U1286" s="221"/>
    </row>
    <row r="1287" spans="2:21" x14ac:dyDescent="0.2">
      <c r="B1287" s="221"/>
      <c r="C1287" s="221"/>
      <c r="D1287" s="221"/>
      <c r="E1287" s="221"/>
      <c r="F1287" s="221"/>
      <c r="G1287" s="221"/>
      <c r="H1287" s="221"/>
      <c r="I1287" s="221"/>
      <c r="J1287" s="221"/>
      <c r="K1287" s="221"/>
      <c r="L1287" s="221"/>
      <c r="M1287" s="221"/>
      <c r="N1287" s="221"/>
      <c r="O1287" s="221"/>
      <c r="P1287" s="221"/>
      <c r="Q1287" s="221"/>
      <c r="R1287" s="221"/>
      <c r="S1287" s="221"/>
      <c r="T1287" s="221"/>
      <c r="U1287" s="221"/>
    </row>
    <row r="1288" spans="2:21" x14ac:dyDescent="0.2">
      <c r="B1288" s="221"/>
      <c r="C1288" s="221"/>
      <c r="D1288" s="221"/>
      <c r="E1288" s="221"/>
      <c r="F1288" s="221"/>
      <c r="G1288" s="221"/>
      <c r="H1288" s="221"/>
      <c r="I1288" s="221"/>
      <c r="J1288" s="221"/>
      <c r="K1288" s="221"/>
      <c r="L1288" s="221"/>
      <c r="M1288" s="221"/>
      <c r="N1288" s="221"/>
      <c r="O1288" s="221"/>
      <c r="P1288" s="221"/>
      <c r="Q1288" s="221"/>
      <c r="R1288" s="221"/>
      <c r="S1288" s="221"/>
      <c r="T1288" s="221"/>
      <c r="U1288" s="221"/>
    </row>
    <row r="1289" spans="2:21" x14ac:dyDescent="0.2">
      <c r="B1289" s="221"/>
      <c r="C1289" s="221"/>
      <c r="D1289" s="221"/>
      <c r="E1289" s="221"/>
      <c r="F1289" s="221"/>
      <c r="G1289" s="221"/>
      <c r="H1289" s="221"/>
      <c r="I1289" s="221"/>
      <c r="J1289" s="221"/>
      <c r="K1289" s="221"/>
      <c r="L1289" s="221"/>
      <c r="M1289" s="221"/>
      <c r="N1289" s="221"/>
      <c r="O1289" s="221"/>
      <c r="P1289" s="221"/>
      <c r="Q1289" s="221"/>
      <c r="R1289" s="221"/>
      <c r="S1289" s="221"/>
      <c r="T1289" s="221"/>
      <c r="U1289" s="221"/>
    </row>
    <row r="1290" spans="2:21" x14ac:dyDescent="0.2">
      <c r="B1290" s="221"/>
      <c r="C1290" s="221"/>
      <c r="D1290" s="221"/>
      <c r="E1290" s="221"/>
      <c r="F1290" s="221"/>
      <c r="G1290" s="221"/>
      <c r="H1290" s="221"/>
      <c r="I1290" s="221"/>
      <c r="J1290" s="221"/>
      <c r="K1290" s="221"/>
      <c r="L1290" s="221"/>
      <c r="M1290" s="221"/>
      <c r="N1290" s="221"/>
      <c r="O1290" s="221"/>
      <c r="P1290" s="221"/>
      <c r="Q1290" s="221"/>
      <c r="R1290" s="221"/>
      <c r="S1290" s="221"/>
      <c r="T1290" s="221"/>
      <c r="U1290" s="221"/>
    </row>
    <row r="1291" spans="2:21" x14ac:dyDescent="0.2">
      <c r="B1291" s="221"/>
      <c r="C1291" s="221"/>
      <c r="D1291" s="221"/>
      <c r="E1291" s="221"/>
      <c r="F1291" s="221"/>
      <c r="G1291" s="221"/>
      <c r="H1291" s="221"/>
      <c r="I1291" s="221"/>
      <c r="J1291" s="221"/>
      <c r="K1291" s="221"/>
      <c r="L1291" s="221"/>
      <c r="M1291" s="221"/>
      <c r="N1291" s="221"/>
      <c r="O1291" s="221"/>
      <c r="P1291" s="221"/>
      <c r="Q1291" s="221"/>
      <c r="R1291" s="221"/>
      <c r="S1291" s="221"/>
      <c r="T1291" s="221"/>
      <c r="U1291" s="221"/>
    </row>
    <row r="1292" spans="2:21" x14ac:dyDescent="0.2">
      <c r="B1292" s="221"/>
      <c r="C1292" s="221"/>
      <c r="D1292" s="221"/>
      <c r="E1292" s="221"/>
      <c r="F1292" s="221"/>
      <c r="G1292" s="221"/>
      <c r="H1292" s="221"/>
      <c r="I1292" s="221"/>
      <c r="J1292" s="221"/>
      <c r="K1292" s="221"/>
      <c r="L1292" s="221"/>
      <c r="M1292" s="221"/>
      <c r="N1292" s="221"/>
      <c r="O1292" s="221"/>
      <c r="P1292" s="221"/>
      <c r="Q1292" s="221"/>
      <c r="R1292" s="221"/>
      <c r="S1292" s="221"/>
      <c r="T1292" s="221"/>
      <c r="U1292" s="221"/>
    </row>
    <row r="1293" spans="2:21" x14ac:dyDescent="0.2">
      <c r="B1293" s="221"/>
      <c r="C1293" s="221"/>
      <c r="D1293" s="221"/>
      <c r="E1293" s="221"/>
      <c r="F1293" s="221"/>
      <c r="G1293" s="221"/>
      <c r="H1293" s="221"/>
      <c r="I1293" s="221"/>
      <c r="J1293" s="221"/>
      <c r="K1293" s="221"/>
      <c r="L1293" s="221"/>
      <c r="M1293" s="221"/>
      <c r="N1293" s="221"/>
      <c r="O1293" s="221"/>
      <c r="P1293" s="221"/>
      <c r="Q1293" s="221"/>
      <c r="R1293" s="221"/>
      <c r="S1293" s="221"/>
      <c r="T1293" s="221"/>
      <c r="U1293" s="221"/>
    </row>
    <row r="1294" spans="2:21" x14ac:dyDescent="0.2">
      <c r="B1294" s="221"/>
      <c r="C1294" s="221"/>
      <c r="D1294" s="221"/>
      <c r="E1294" s="221"/>
      <c r="F1294" s="221"/>
      <c r="G1294" s="221"/>
      <c r="H1294" s="221"/>
      <c r="I1294" s="221"/>
      <c r="J1294" s="221"/>
      <c r="K1294" s="221"/>
      <c r="L1294" s="221"/>
      <c r="M1294" s="221"/>
      <c r="N1294" s="221"/>
      <c r="O1294" s="221"/>
      <c r="P1294" s="221"/>
      <c r="Q1294" s="221"/>
      <c r="R1294" s="221"/>
      <c r="S1294" s="221"/>
      <c r="T1294" s="221"/>
      <c r="U1294" s="221"/>
    </row>
    <row r="1295" spans="2:21" x14ac:dyDescent="0.2">
      <c r="B1295" s="221"/>
      <c r="C1295" s="221"/>
      <c r="D1295" s="221"/>
      <c r="E1295" s="221"/>
      <c r="F1295" s="221"/>
      <c r="G1295" s="221"/>
      <c r="H1295" s="221"/>
      <c r="I1295" s="221"/>
      <c r="J1295" s="221"/>
      <c r="K1295" s="221"/>
      <c r="L1295" s="221"/>
      <c r="M1295" s="221"/>
      <c r="N1295" s="221"/>
      <c r="O1295" s="221"/>
      <c r="P1295" s="221"/>
      <c r="Q1295" s="221"/>
      <c r="R1295" s="221"/>
      <c r="S1295" s="221"/>
      <c r="T1295" s="221"/>
      <c r="U1295" s="221"/>
    </row>
    <row r="1296" spans="2:21" x14ac:dyDescent="0.2">
      <c r="B1296" s="221"/>
      <c r="C1296" s="221"/>
      <c r="D1296" s="221"/>
      <c r="E1296" s="221"/>
      <c r="F1296" s="221"/>
      <c r="G1296" s="221"/>
      <c r="H1296" s="221"/>
      <c r="I1296" s="221"/>
      <c r="J1296" s="221"/>
      <c r="K1296" s="221"/>
      <c r="L1296" s="221"/>
      <c r="M1296" s="221"/>
      <c r="N1296" s="221"/>
      <c r="O1296" s="221"/>
      <c r="P1296" s="221"/>
      <c r="Q1296" s="221"/>
      <c r="R1296" s="221"/>
      <c r="S1296" s="221"/>
      <c r="T1296" s="221"/>
      <c r="U1296" s="221"/>
    </row>
    <row r="1297" spans="2:21" x14ac:dyDescent="0.2">
      <c r="B1297" s="221"/>
      <c r="C1297" s="221"/>
      <c r="D1297" s="221"/>
      <c r="E1297" s="221"/>
      <c r="F1297" s="221"/>
      <c r="G1297" s="221"/>
      <c r="H1297" s="221"/>
      <c r="I1297" s="221"/>
      <c r="J1297" s="221"/>
      <c r="K1297" s="221"/>
      <c r="L1297" s="221"/>
      <c r="M1297" s="221"/>
      <c r="N1297" s="221"/>
      <c r="O1297" s="221"/>
      <c r="P1297" s="221"/>
      <c r="Q1297" s="221"/>
      <c r="R1297" s="221"/>
      <c r="S1297" s="221"/>
      <c r="T1297" s="221"/>
      <c r="U1297" s="221"/>
    </row>
    <row r="1298" spans="2:21" x14ac:dyDescent="0.2">
      <c r="B1298" s="221"/>
      <c r="C1298" s="221"/>
      <c r="D1298" s="221"/>
      <c r="E1298" s="221"/>
      <c r="F1298" s="221"/>
      <c r="G1298" s="221"/>
      <c r="H1298" s="221"/>
      <c r="I1298" s="221"/>
      <c r="J1298" s="221"/>
      <c r="K1298" s="221"/>
      <c r="L1298" s="221"/>
      <c r="M1298" s="221"/>
      <c r="N1298" s="221"/>
      <c r="O1298" s="221"/>
      <c r="P1298" s="221"/>
      <c r="Q1298" s="221"/>
      <c r="R1298" s="221"/>
      <c r="S1298" s="221"/>
      <c r="T1298" s="221"/>
      <c r="U1298" s="221"/>
    </row>
    <row r="1299" spans="2:21" x14ac:dyDescent="0.2">
      <c r="B1299" s="221"/>
      <c r="C1299" s="221"/>
      <c r="D1299" s="221"/>
      <c r="E1299" s="221"/>
      <c r="F1299" s="221"/>
      <c r="G1299" s="221"/>
      <c r="H1299" s="221"/>
      <c r="I1299" s="221"/>
      <c r="J1299" s="221"/>
      <c r="K1299" s="221"/>
      <c r="L1299" s="221"/>
      <c r="M1299" s="221"/>
      <c r="N1299" s="221"/>
      <c r="O1299" s="221"/>
      <c r="P1299" s="221"/>
      <c r="Q1299" s="221"/>
      <c r="R1299" s="221"/>
      <c r="S1299" s="221"/>
      <c r="T1299" s="221"/>
      <c r="U1299" s="221"/>
    </row>
    <row r="1300" spans="2:21" x14ac:dyDescent="0.2">
      <c r="B1300" s="221"/>
      <c r="C1300" s="221"/>
      <c r="D1300" s="221"/>
      <c r="E1300" s="221"/>
      <c r="F1300" s="221"/>
      <c r="G1300" s="221"/>
      <c r="H1300" s="221"/>
      <c r="I1300" s="221"/>
      <c r="J1300" s="221"/>
      <c r="K1300" s="221"/>
      <c r="L1300" s="221"/>
      <c r="M1300" s="221"/>
      <c r="N1300" s="221"/>
      <c r="O1300" s="221"/>
      <c r="P1300" s="221"/>
      <c r="Q1300" s="221"/>
      <c r="R1300" s="221"/>
      <c r="S1300" s="221"/>
      <c r="T1300" s="221"/>
      <c r="U1300" s="221"/>
    </row>
    <row r="1301" spans="2:21" x14ac:dyDescent="0.2">
      <c r="B1301" s="221"/>
      <c r="C1301" s="221"/>
      <c r="D1301" s="221"/>
      <c r="E1301" s="221"/>
      <c r="F1301" s="221"/>
      <c r="G1301" s="221"/>
      <c r="H1301" s="221"/>
      <c r="I1301" s="221"/>
      <c r="J1301" s="221"/>
      <c r="K1301" s="221"/>
      <c r="L1301" s="221"/>
      <c r="M1301" s="221"/>
      <c r="N1301" s="221"/>
      <c r="O1301" s="221"/>
      <c r="P1301" s="221"/>
      <c r="Q1301" s="221"/>
      <c r="R1301" s="221"/>
      <c r="S1301" s="221"/>
      <c r="T1301" s="221"/>
      <c r="U1301" s="221"/>
    </row>
    <row r="1302" spans="2:21" x14ac:dyDescent="0.2">
      <c r="B1302" s="221"/>
      <c r="C1302" s="221"/>
      <c r="D1302" s="221"/>
      <c r="E1302" s="221"/>
      <c r="F1302" s="221"/>
      <c r="G1302" s="221"/>
      <c r="H1302" s="221"/>
      <c r="I1302" s="221"/>
      <c r="J1302" s="221"/>
      <c r="K1302" s="221"/>
      <c r="L1302" s="221"/>
      <c r="M1302" s="221"/>
      <c r="N1302" s="221"/>
      <c r="O1302" s="221"/>
      <c r="P1302" s="221"/>
      <c r="Q1302" s="221"/>
      <c r="R1302" s="221"/>
      <c r="S1302" s="221"/>
      <c r="T1302" s="221"/>
      <c r="U1302" s="221"/>
    </row>
    <row r="1303" spans="2:21" x14ac:dyDescent="0.2">
      <c r="B1303" s="221"/>
      <c r="C1303" s="221"/>
      <c r="D1303" s="221"/>
      <c r="E1303" s="221"/>
      <c r="F1303" s="221"/>
      <c r="G1303" s="221"/>
      <c r="H1303" s="221"/>
      <c r="I1303" s="221"/>
      <c r="J1303" s="221"/>
      <c r="K1303" s="221"/>
      <c r="L1303" s="221"/>
      <c r="M1303" s="221"/>
      <c r="N1303" s="221"/>
      <c r="O1303" s="221"/>
      <c r="P1303" s="221"/>
      <c r="Q1303" s="221"/>
      <c r="R1303" s="221"/>
      <c r="S1303" s="221"/>
      <c r="T1303" s="221"/>
      <c r="U1303" s="221"/>
    </row>
    <row r="1304" spans="2:21" x14ac:dyDescent="0.2">
      <c r="B1304" s="221"/>
      <c r="C1304" s="221"/>
      <c r="D1304" s="221"/>
      <c r="E1304" s="221"/>
      <c r="F1304" s="221"/>
      <c r="G1304" s="221"/>
      <c r="H1304" s="221"/>
      <c r="I1304" s="221"/>
      <c r="J1304" s="221"/>
      <c r="K1304" s="221"/>
      <c r="L1304" s="221"/>
      <c r="M1304" s="221"/>
      <c r="N1304" s="221"/>
      <c r="O1304" s="221"/>
      <c r="P1304" s="221"/>
      <c r="Q1304" s="221"/>
      <c r="R1304" s="221"/>
      <c r="S1304" s="221"/>
      <c r="T1304" s="221"/>
      <c r="U1304" s="221"/>
    </row>
    <row r="1305" spans="2:21" x14ac:dyDescent="0.2">
      <c r="B1305" s="221"/>
      <c r="C1305" s="221"/>
      <c r="D1305" s="221"/>
      <c r="E1305" s="221"/>
      <c r="F1305" s="221"/>
      <c r="G1305" s="221"/>
      <c r="H1305" s="221"/>
      <c r="I1305" s="221"/>
      <c r="J1305" s="221"/>
      <c r="K1305" s="221"/>
      <c r="L1305" s="221"/>
      <c r="M1305" s="221"/>
      <c r="N1305" s="221"/>
      <c r="O1305" s="221"/>
      <c r="P1305" s="221"/>
      <c r="Q1305" s="221"/>
      <c r="R1305" s="221"/>
      <c r="S1305" s="221"/>
      <c r="T1305" s="221"/>
      <c r="U1305" s="221"/>
    </row>
    <row r="1306" spans="2:21" x14ac:dyDescent="0.2">
      <c r="B1306" s="221"/>
      <c r="C1306" s="221"/>
      <c r="D1306" s="221"/>
      <c r="E1306" s="221"/>
      <c r="F1306" s="221"/>
      <c r="G1306" s="221"/>
      <c r="H1306" s="221"/>
      <c r="I1306" s="221"/>
      <c r="J1306" s="221"/>
      <c r="K1306" s="221"/>
      <c r="L1306" s="221"/>
      <c r="M1306" s="221"/>
      <c r="N1306" s="221"/>
      <c r="O1306" s="221"/>
      <c r="P1306" s="221"/>
      <c r="Q1306" s="221"/>
      <c r="R1306" s="221"/>
      <c r="S1306" s="221"/>
      <c r="T1306" s="221"/>
      <c r="U1306" s="221"/>
    </row>
    <row r="1307" spans="2:21" x14ac:dyDescent="0.2">
      <c r="B1307" s="221"/>
      <c r="C1307" s="221"/>
      <c r="D1307" s="221"/>
      <c r="E1307" s="221"/>
      <c r="F1307" s="221"/>
      <c r="G1307" s="221"/>
      <c r="H1307" s="221"/>
      <c r="I1307" s="221"/>
      <c r="J1307" s="221"/>
      <c r="K1307" s="221"/>
      <c r="L1307" s="221"/>
      <c r="M1307" s="221"/>
      <c r="N1307" s="221"/>
      <c r="O1307" s="221"/>
      <c r="P1307" s="221"/>
      <c r="Q1307" s="221"/>
      <c r="R1307" s="221"/>
      <c r="S1307" s="221"/>
      <c r="T1307" s="221"/>
      <c r="U1307" s="221"/>
    </row>
    <row r="1308" spans="2:21" x14ac:dyDescent="0.2">
      <c r="B1308" s="221"/>
      <c r="C1308" s="221"/>
      <c r="D1308" s="221"/>
      <c r="E1308" s="221"/>
      <c r="F1308" s="221"/>
      <c r="G1308" s="221"/>
      <c r="H1308" s="221"/>
      <c r="I1308" s="221"/>
      <c r="J1308" s="221"/>
      <c r="K1308" s="221"/>
      <c r="L1308" s="221"/>
      <c r="M1308" s="221"/>
      <c r="N1308" s="221"/>
      <c r="O1308" s="221"/>
      <c r="P1308" s="221"/>
      <c r="Q1308" s="221"/>
      <c r="R1308" s="221"/>
      <c r="S1308" s="221"/>
      <c r="T1308" s="221"/>
      <c r="U1308" s="221"/>
    </row>
    <row r="1309" spans="2:21" x14ac:dyDescent="0.2">
      <c r="B1309" s="221"/>
      <c r="C1309" s="221"/>
      <c r="D1309" s="221"/>
      <c r="E1309" s="221"/>
      <c r="F1309" s="221"/>
      <c r="G1309" s="221"/>
      <c r="H1309" s="221"/>
      <c r="I1309" s="221"/>
      <c r="J1309" s="221"/>
      <c r="K1309" s="221"/>
      <c r="L1309" s="221"/>
      <c r="M1309" s="221"/>
      <c r="N1309" s="221"/>
      <c r="O1309" s="221"/>
      <c r="P1309" s="221"/>
      <c r="Q1309" s="221"/>
      <c r="R1309" s="221"/>
      <c r="S1309" s="221"/>
      <c r="T1309" s="221"/>
      <c r="U1309" s="221"/>
    </row>
    <row r="1310" spans="2:21" x14ac:dyDescent="0.2">
      <c r="B1310" s="221"/>
      <c r="C1310" s="221"/>
      <c r="D1310" s="221"/>
      <c r="E1310" s="221"/>
      <c r="F1310" s="221"/>
      <c r="G1310" s="221"/>
      <c r="H1310" s="221"/>
      <c r="I1310" s="221"/>
      <c r="J1310" s="221"/>
      <c r="K1310" s="221"/>
      <c r="L1310" s="221"/>
      <c r="M1310" s="221"/>
      <c r="N1310" s="221"/>
      <c r="O1310" s="221"/>
      <c r="P1310" s="221"/>
      <c r="Q1310" s="221"/>
      <c r="R1310" s="221"/>
      <c r="S1310" s="221"/>
      <c r="T1310" s="221"/>
      <c r="U1310" s="221"/>
    </row>
    <row r="1311" spans="2:21" x14ac:dyDescent="0.2">
      <c r="B1311" s="221"/>
      <c r="C1311" s="221"/>
      <c r="D1311" s="221"/>
      <c r="E1311" s="221"/>
      <c r="F1311" s="221"/>
      <c r="G1311" s="221"/>
      <c r="H1311" s="221"/>
      <c r="I1311" s="221"/>
      <c r="J1311" s="221"/>
      <c r="K1311" s="221"/>
      <c r="L1311" s="221"/>
      <c r="M1311" s="221"/>
      <c r="N1311" s="221"/>
      <c r="O1311" s="221"/>
      <c r="P1311" s="221"/>
      <c r="Q1311" s="221"/>
      <c r="R1311" s="221"/>
      <c r="S1311" s="221"/>
      <c r="T1311" s="221"/>
      <c r="U1311" s="221"/>
    </row>
    <row r="1312" spans="2:21" x14ac:dyDescent="0.2">
      <c r="B1312" s="221"/>
      <c r="C1312" s="221"/>
      <c r="D1312" s="221"/>
      <c r="E1312" s="221"/>
      <c r="F1312" s="221"/>
      <c r="G1312" s="221"/>
      <c r="H1312" s="221"/>
      <c r="I1312" s="221"/>
      <c r="J1312" s="221"/>
      <c r="K1312" s="221"/>
      <c r="L1312" s="221"/>
      <c r="M1312" s="221"/>
      <c r="N1312" s="221"/>
      <c r="O1312" s="221"/>
      <c r="P1312" s="221"/>
      <c r="Q1312" s="221"/>
      <c r="R1312" s="221"/>
      <c r="S1312" s="221"/>
      <c r="T1312" s="221"/>
      <c r="U1312" s="221"/>
    </row>
    <row r="1313" spans="2:21" x14ac:dyDescent="0.2">
      <c r="B1313" s="221"/>
      <c r="C1313" s="221"/>
      <c r="D1313" s="221"/>
      <c r="E1313" s="221"/>
      <c r="F1313" s="221"/>
      <c r="G1313" s="221"/>
      <c r="H1313" s="221"/>
      <c r="I1313" s="221"/>
      <c r="J1313" s="221"/>
      <c r="K1313" s="221"/>
      <c r="L1313" s="221"/>
      <c r="M1313" s="221"/>
      <c r="N1313" s="221"/>
      <c r="O1313" s="221"/>
      <c r="P1313" s="221"/>
      <c r="Q1313" s="221"/>
      <c r="R1313" s="221"/>
      <c r="S1313" s="221"/>
      <c r="T1313" s="221"/>
      <c r="U1313" s="221"/>
    </row>
    <row r="1314" spans="2:21" x14ac:dyDescent="0.2">
      <c r="B1314" s="221"/>
      <c r="C1314" s="221"/>
      <c r="D1314" s="221"/>
      <c r="E1314" s="221"/>
      <c r="F1314" s="221"/>
      <c r="G1314" s="221"/>
      <c r="H1314" s="221"/>
      <c r="I1314" s="221"/>
      <c r="J1314" s="221"/>
      <c r="K1314" s="221"/>
      <c r="L1314" s="221"/>
      <c r="M1314" s="221"/>
      <c r="N1314" s="221"/>
      <c r="O1314" s="221"/>
      <c r="P1314" s="221"/>
      <c r="Q1314" s="221"/>
      <c r="R1314" s="221"/>
      <c r="S1314" s="221"/>
      <c r="T1314" s="221"/>
      <c r="U1314" s="221"/>
    </row>
    <row r="1315" spans="2:21" x14ac:dyDescent="0.2">
      <c r="B1315" s="221"/>
      <c r="C1315" s="221"/>
      <c r="D1315" s="221"/>
      <c r="E1315" s="221"/>
      <c r="F1315" s="221"/>
      <c r="G1315" s="221"/>
      <c r="H1315" s="221"/>
      <c r="I1315" s="221"/>
      <c r="J1315" s="221"/>
      <c r="K1315" s="221"/>
      <c r="L1315" s="221"/>
      <c r="M1315" s="221"/>
      <c r="N1315" s="221"/>
      <c r="O1315" s="221"/>
      <c r="P1315" s="221"/>
      <c r="Q1315" s="221"/>
      <c r="R1315" s="221"/>
      <c r="S1315" s="221"/>
      <c r="T1315" s="221"/>
      <c r="U1315" s="221"/>
    </row>
    <row r="1316" spans="2:21" x14ac:dyDescent="0.2">
      <c r="B1316" s="221"/>
      <c r="C1316" s="221"/>
      <c r="D1316" s="221"/>
      <c r="E1316" s="221"/>
      <c r="F1316" s="221"/>
      <c r="G1316" s="221"/>
      <c r="H1316" s="221"/>
      <c r="I1316" s="221"/>
      <c r="J1316" s="221"/>
      <c r="K1316" s="221"/>
      <c r="L1316" s="221"/>
      <c r="M1316" s="221"/>
      <c r="N1316" s="221"/>
      <c r="O1316" s="221"/>
      <c r="P1316" s="221"/>
      <c r="Q1316" s="221"/>
      <c r="R1316" s="221"/>
      <c r="S1316" s="221"/>
      <c r="T1316" s="221"/>
      <c r="U1316" s="221"/>
    </row>
    <row r="1317" spans="2:21" x14ac:dyDescent="0.2">
      <c r="B1317" s="221"/>
      <c r="C1317" s="221"/>
      <c r="D1317" s="221"/>
      <c r="E1317" s="221"/>
      <c r="F1317" s="221"/>
      <c r="G1317" s="221"/>
      <c r="H1317" s="221"/>
      <c r="I1317" s="221"/>
      <c r="J1317" s="221"/>
      <c r="K1317" s="221"/>
      <c r="L1317" s="221"/>
      <c r="M1317" s="221"/>
      <c r="N1317" s="221"/>
      <c r="O1317" s="221"/>
      <c r="P1317" s="221"/>
      <c r="Q1317" s="221"/>
      <c r="R1317" s="221"/>
      <c r="S1317" s="221"/>
      <c r="T1317" s="221"/>
      <c r="U1317" s="221"/>
    </row>
    <row r="1318" spans="2:21" x14ac:dyDescent="0.2">
      <c r="B1318" s="221"/>
      <c r="C1318" s="221"/>
      <c r="D1318" s="221"/>
      <c r="E1318" s="221"/>
      <c r="F1318" s="221"/>
      <c r="G1318" s="221"/>
      <c r="H1318" s="221"/>
      <c r="I1318" s="221"/>
      <c r="J1318" s="221"/>
      <c r="K1318" s="221"/>
      <c r="L1318" s="221"/>
      <c r="M1318" s="221"/>
      <c r="N1318" s="221"/>
      <c r="O1318" s="221"/>
      <c r="P1318" s="221"/>
      <c r="Q1318" s="221"/>
      <c r="R1318" s="221"/>
      <c r="S1318" s="221"/>
      <c r="T1318" s="221"/>
      <c r="U1318" s="221"/>
    </row>
    <row r="1319" spans="2:21" x14ac:dyDescent="0.2">
      <c r="B1319" s="221"/>
      <c r="C1319" s="221"/>
      <c r="D1319" s="221"/>
      <c r="E1319" s="221"/>
      <c r="F1319" s="221"/>
      <c r="G1319" s="221"/>
      <c r="H1319" s="221"/>
      <c r="I1319" s="221"/>
      <c r="J1319" s="221"/>
      <c r="K1319" s="221"/>
      <c r="L1319" s="221"/>
      <c r="M1319" s="221"/>
      <c r="N1319" s="221"/>
      <c r="O1319" s="221"/>
      <c r="P1319" s="221"/>
      <c r="Q1319" s="221"/>
      <c r="R1319" s="221"/>
      <c r="S1319" s="221"/>
      <c r="T1319" s="221"/>
      <c r="U1319" s="221"/>
    </row>
    <row r="1320" spans="2:21" x14ac:dyDescent="0.2">
      <c r="B1320" s="221"/>
      <c r="C1320" s="221"/>
      <c r="D1320" s="221"/>
      <c r="E1320" s="221"/>
      <c r="F1320" s="221"/>
      <c r="G1320" s="221"/>
      <c r="H1320" s="221"/>
      <c r="I1320" s="221"/>
      <c r="J1320" s="221"/>
      <c r="K1320" s="221"/>
      <c r="L1320" s="221"/>
      <c r="M1320" s="221"/>
      <c r="N1320" s="221"/>
      <c r="O1320" s="221"/>
      <c r="P1320" s="221"/>
      <c r="Q1320" s="221"/>
      <c r="R1320" s="221"/>
      <c r="S1320" s="221"/>
      <c r="T1320" s="221"/>
      <c r="U1320" s="221"/>
    </row>
    <row r="1321" spans="2:21" x14ac:dyDescent="0.2">
      <c r="B1321" s="221"/>
      <c r="C1321" s="221"/>
      <c r="D1321" s="221"/>
      <c r="E1321" s="221"/>
      <c r="F1321" s="221"/>
      <c r="G1321" s="221"/>
      <c r="H1321" s="221"/>
      <c r="I1321" s="221"/>
      <c r="J1321" s="221"/>
      <c r="K1321" s="221"/>
      <c r="L1321" s="221"/>
      <c r="M1321" s="221"/>
      <c r="N1321" s="221"/>
      <c r="O1321" s="221"/>
      <c r="P1321" s="221"/>
      <c r="Q1321" s="221"/>
      <c r="R1321" s="221"/>
      <c r="S1321" s="221"/>
      <c r="T1321" s="221"/>
      <c r="U1321" s="221"/>
    </row>
    <row r="1322" spans="2:21" x14ac:dyDescent="0.2">
      <c r="B1322" s="221"/>
      <c r="C1322" s="221"/>
      <c r="D1322" s="221"/>
      <c r="E1322" s="221"/>
      <c r="F1322" s="221"/>
      <c r="G1322" s="221"/>
      <c r="H1322" s="221"/>
      <c r="I1322" s="221"/>
      <c r="J1322" s="221"/>
      <c r="K1322" s="221"/>
      <c r="L1322" s="221"/>
      <c r="M1322" s="221"/>
      <c r="N1322" s="221"/>
      <c r="O1322" s="221"/>
      <c r="P1322" s="221"/>
      <c r="Q1322" s="221"/>
      <c r="R1322" s="221"/>
      <c r="S1322" s="221"/>
      <c r="T1322" s="221"/>
      <c r="U1322" s="221"/>
    </row>
    <row r="1323" spans="2:21" x14ac:dyDescent="0.2">
      <c r="B1323" s="221"/>
      <c r="C1323" s="221"/>
      <c r="D1323" s="221"/>
      <c r="E1323" s="221"/>
      <c r="F1323" s="221"/>
      <c r="G1323" s="221"/>
      <c r="H1323" s="221"/>
      <c r="I1323" s="221"/>
      <c r="J1323" s="221"/>
      <c r="K1323" s="221"/>
      <c r="L1323" s="221"/>
      <c r="M1323" s="221"/>
      <c r="N1323" s="221"/>
      <c r="O1323" s="221"/>
      <c r="P1323" s="221"/>
      <c r="Q1323" s="221"/>
      <c r="R1323" s="221"/>
      <c r="S1323" s="221"/>
      <c r="T1323" s="221"/>
      <c r="U1323" s="221"/>
    </row>
    <row r="1324" spans="2:21" x14ac:dyDescent="0.2">
      <c r="B1324" s="221"/>
      <c r="C1324" s="221"/>
      <c r="D1324" s="221"/>
      <c r="E1324" s="221"/>
      <c r="F1324" s="221"/>
      <c r="G1324" s="221"/>
      <c r="H1324" s="221"/>
      <c r="I1324" s="221"/>
      <c r="J1324" s="221"/>
      <c r="K1324" s="221"/>
      <c r="L1324" s="221"/>
      <c r="M1324" s="221"/>
      <c r="N1324" s="221"/>
      <c r="O1324" s="221"/>
      <c r="P1324" s="221"/>
      <c r="Q1324" s="221"/>
      <c r="R1324" s="221"/>
      <c r="S1324" s="221"/>
      <c r="T1324" s="221"/>
      <c r="U1324" s="221"/>
    </row>
    <row r="1325" spans="2:21" x14ac:dyDescent="0.2">
      <c r="B1325" s="221"/>
      <c r="C1325" s="221"/>
      <c r="D1325" s="221"/>
      <c r="E1325" s="221"/>
      <c r="F1325" s="221"/>
      <c r="G1325" s="221"/>
      <c r="H1325" s="221"/>
      <c r="I1325" s="221"/>
      <c r="J1325" s="221"/>
      <c r="K1325" s="221"/>
      <c r="L1325" s="221"/>
      <c r="M1325" s="221"/>
      <c r="N1325" s="221"/>
      <c r="O1325" s="221"/>
      <c r="P1325" s="221"/>
      <c r="Q1325" s="221"/>
      <c r="R1325" s="221"/>
      <c r="S1325" s="221"/>
      <c r="T1325" s="221"/>
      <c r="U1325" s="221"/>
    </row>
    <row r="1326" spans="2:21" x14ac:dyDescent="0.2">
      <c r="B1326" s="221"/>
      <c r="C1326" s="221"/>
      <c r="D1326" s="221"/>
      <c r="E1326" s="221"/>
      <c r="F1326" s="221"/>
      <c r="G1326" s="221"/>
      <c r="H1326" s="221"/>
      <c r="I1326" s="221"/>
      <c r="J1326" s="221"/>
      <c r="K1326" s="221"/>
      <c r="L1326" s="221"/>
      <c r="M1326" s="221"/>
      <c r="N1326" s="221"/>
      <c r="O1326" s="221"/>
      <c r="P1326" s="221"/>
      <c r="Q1326" s="221"/>
      <c r="R1326" s="221"/>
      <c r="S1326" s="221"/>
      <c r="T1326" s="221"/>
      <c r="U1326" s="221"/>
    </row>
    <row r="1327" spans="2:21" x14ac:dyDescent="0.2">
      <c r="B1327" s="221"/>
      <c r="C1327" s="221"/>
      <c r="D1327" s="221"/>
      <c r="E1327" s="221"/>
      <c r="F1327" s="221"/>
      <c r="G1327" s="221"/>
      <c r="H1327" s="221"/>
      <c r="I1327" s="221"/>
      <c r="J1327" s="221"/>
      <c r="K1327" s="221"/>
      <c r="L1327" s="221"/>
      <c r="M1327" s="221"/>
      <c r="N1327" s="221"/>
      <c r="O1327" s="221"/>
      <c r="P1327" s="221"/>
      <c r="Q1327" s="221"/>
      <c r="R1327" s="221"/>
      <c r="S1327" s="221"/>
      <c r="T1327" s="221"/>
      <c r="U1327" s="221"/>
    </row>
    <row r="1328" spans="2:21" x14ac:dyDescent="0.2">
      <c r="B1328" s="221"/>
      <c r="C1328" s="221"/>
      <c r="D1328" s="221"/>
      <c r="E1328" s="221"/>
      <c r="F1328" s="221"/>
      <c r="G1328" s="221"/>
      <c r="H1328" s="221"/>
      <c r="I1328" s="221"/>
      <c r="J1328" s="221"/>
      <c r="K1328" s="221"/>
      <c r="L1328" s="221"/>
      <c r="M1328" s="221"/>
      <c r="N1328" s="221"/>
      <c r="O1328" s="221"/>
      <c r="P1328" s="221"/>
      <c r="Q1328" s="221"/>
      <c r="R1328" s="221"/>
      <c r="S1328" s="221"/>
      <c r="T1328" s="221"/>
      <c r="U1328" s="221"/>
    </row>
    <row r="1329" spans="2:21" x14ac:dyDescent="0.2">
      <c r="B1329" s="221"/>
      <c r="C1329" s="221"/>
      <c r="D1329" s="221"/>
      <c r="E1329" s="221"/>
      <c r="F1329" s="221"/>
      <c r="G1329" s="221"/>
      <c r="H1329" s="221"/>
      <c r="I1329" s="221"/>
      <c r="J1329" s="221"/>
      <c r="K1329" s="221"/>
      <c r="L1329" s="221"/>
      <c r="M1329" s="221"/>
      <c r="N1329" s="221"/>
      <c r="O1329" s="221"/>
      <c r="P1329" s="221"/>
      <c r="Q1329" s="221"/>
      <c r="R1329" s="221"/>
      <c r="S1329" s="221"/>
      <c r="T1329" s="221"/>
      <c r="U1329" s="221"/>
    </row>
    <row r="1330" spans="2:21" x14ac:dyDescent="0.2">
      <c r="B1330" s="221"/>
      <c r="C1330" s="221"/>
      <c r="D1330" s="221"/>
      <c r="E1330" s="221"/>
      <c r="F1330" s="221"/>
      <c r="G1330" s="221"/>
      <c r="H1330" s="221"/>
      <c r="I1330" s="221"/>
      <c r="J1330" s="221"/>
      <c r="K1330" s="221"/>
      <c r="L1330" s="221"/>
      <c r="M1330" s="221"/>
      <c r="N1330" s="221"/>
      <c r="O1330" s="221"/>
      <c r="P1330" s="221"/>
      <c r="Q1330" s="221"/>
      <c r="R1330" s="221"/>
      <c r="S1330" s="221"/>
      <c r="T1330" s="221"/>
      <c r="U1330" s="221"/>
    </row>
    <row r="1331" spans="2:21" x14ac:dyDescent="0.2">
      <c r="B1331" s="221"/>
      <c r="C1331" s="221"/>
      <c r="D1331" s="221"/>
      <c r="E1331" s="221"/>
      <c r="F1331" s="221"/>
      <c r="G1331" s="221"/>
      <c r="H1331" s="221"/>
      <c r="I1331" s="221"/>
      <c r="J1331" s="221"/>
      <c r="K1331" s="221"/>
      <c r="L1331" s="221"/>
      <c r="M1331" s="221"/>
      <c r="N1331" s="221"/>
      <c r="O1331" s="221"/>
      <c r="P1331" s="221"/>
      <c r="Q1331" s="221"/>
      <c r="R1331" s="221"/>
      <c r="S1331" s="221"/>
      <c r="T1331" s="221"/>
      <c r="U1331" s="221"/>
    </row>
    <row r="1332" spans="2:21" x14ac:dyDescent="0.2">
      <c r="B1332" s="221"/>
      <c r="C1332" s="221"/>
      <c r="D1332" s="221"/>
      <c r="E1332" s="221"/>
      <c r="F1332" s="221"/>
      <c r="G1332" s="221"/>
      <c r="H1332" s="221"/>
      <c r="I1332" s="221"/>
      <c r="J1332" s="221"/>
      <c r="K1332" s="221"/>
      <c r="L1332" s="221"/>
      <c r="M1332" s="221"/>
      <c r="N1332" s="221"/>
      <c r="O1332" s="221"/>
      <c r="P1332" s="221"/>
      <c r="Q1332" s="221"/>
      <c r="R1332" s="221"/>
      <c r="S1332" s="221"/>
      <c r="T1332" s="221"/>
      <c r="U1332" s="221"/>
    </row>
    <row r="1333" spans="2:21" x14ac:dyDescent="0.2">
      <c r="B1333" s="221"/>
      <c r="C1333" s="221"/>
      <c r="D1333" s="221"/>
      <c r="E1333" s="221"/>
      <c r="F1333" s="221"/>
      <c r="G1333" s="221"/>
      <c r="H1333" s="221"/>
      <c r="I1333" s="221"/>
      <c r="J1333" s="221"/>
      <c r="K1333" s="221"/>
      <c r="L1333" s="221"/>
      <c r="M1333" s="221"/>
      <c r="N1333" s="221"/>
      <c r="O1333" s="221"/>
      <c r="P1333" s="221"/>
      <c r="Q1333" s="221"/>
      <c r="R1333" s="221"/>
      <c r="S1333" s="221"/>
      <c r="T1333" s="221"/>
      <c r="U1333" s="221"/>
    </row>
    <row r="1334" spans="2:21" x14ac:dyDescent="0.2">
      <c r="B1334" s="221"/>
      <c r="C1334" s="221"/>
      <c r="D1334" s="221"/>
      <c r="E1334" s="221"/>
      <c r="F1334" s="221"/>
      <c r="G1334" s="221"/>
      <c r="H1334" s="221"/>
      <c r="I1334" s="221"/>
      <c r="J1334" s="221"/>
      <c r="K1334" s="221"/>
      <c r="L1334" s="221"/>
      <c r="M1334" s="221"/>
      <c r="N1334" s="221"/>
      <c r="O1334" s="221"/>
      <c r="P1334" s="221"/>
      <c r="Q1334" s="221"/>
      <c r="R1334" s="221"/>
      <c r="S1334" s="221"/>
      <c r="T1334" s="221"/>
      <c r="U1334" s="221"/>
    </row>
    <row r="1335" spans="2:21" x14ac:dyDescent="0.2">
      <c r="B1335" s="221"/>
      <c r="C1335" s="221"/>
      <c r="D1335" s="221"/>
      <c r="E1335" s="221"/>
      <c r="F1335" s="221"/>
      <c r="G1335" s="221"/>
      <c r="H1335" s="221"/>
      <c r="I1335" s="221"/>
      <c r="J1335" s="221"/>
      <c r="K1335" s="221"/>
      <c r="L1335" s="221"/>
      <c r="M1335" s="221"/>
      <c r="N1335" s="221"/>
      <c r="O1335" s="221"/>
      <c r="P1335" s="221"/>
      <c r="Q1335" s="221"/>
      <c r="R1335" s="221"/>
      <c r="S1335" s="221"/>
      <c r="T1335" s="221"/>
      <c r="U1335" s="221"/>
    </row>
    <row r="1336" spans="2:21" x14ac:dyDescent="0.2">
      <c r="B1336" s="221"/>
      <c r="C1336" s="221"/>
      <c r="D1336" s="221"/>
      <c r="E1336" s="221"/>
      <c r="F1336" s="221"/>
      <c r="G1336" s="221"/>
      <c r="H1336" s="221"/>
      <c r="I1336" s="221"/>
      <c r="J1336" s="221"/>
      <c r="K1336" s="221"/>
      <c r="L1336" s="221"/>
      <c r="M1336" s="221"/>
      <c r="N1336" s="221"/>
      <c r="O1336" s="221"/>
      <c r="P1336" s="221"/>
      <c r="Q1336" s="221"/>
      <c r="R1336" s="221"/>
      <c r="S1336" s="221"/>
      <c r="T1336" s="221"/>
      <c r="U1336" s="221"/>
    </row>
    <row r="1337" spans="2:21" x14ac:dyDescent="0.2">
      <c r="B1337" s="221"/>
      <c r="C1337" s="221"/>
      <c r="D1337" s="221"/>
      <c r="E1337" s="221"/>
      <c r="F1337" s="221"/>
      <c r="G1337" s="221"/>
      <c r="H1337" s="221"/>
      <c r="I1337" s="221"/>
      <c r="J1337" s="221"/>
      <c r="K1337" s="221"/>
      <c r="L1337" s="221"/>
      <c r="M1337" s="221"/>
      <c r="N1337" s="221"/>
      <c r="O1337" s="221"/>
      <c r="P1337" s="221"/>
      <c r="Q1337" s="221"/>
      <c r="R1337" s="221"/>
      <c r="S1337" s="221"/>
      <c r="T1337" s="221"/>
      <c r="U1337" s="221"/>
    </row>
    <row r="1338" spans="2:21" x14ac:dyDescent="0.2">
      <c r="B1338" s="221"/>
      <c r="C1338" s="221"/>
      <c r="D1338" s="221"/>
      <c r="E1338" s="221"/>
      <c r="F1338" s="221"/>
      <c r="G1338" s="221"/>
      <c r="H1338" s="221"/>
      <c r="I1338" s="221"/>
      <c r="J1338" s="221"/>
      <c r="K1338" s="221"/>
      <c r="L1338" s="221"/>
      <c r="M1338" s="221"/>
      <c r="N1338" s="221"/>
      <c r="O1338" s="221"/>
      <c r="P1338" s="221"/>
      <c r="Q1338" s="221"/>
      <c r="R1338" s="221"/>
      <c r="S1338" s="221"/>
      <c r="T1338" s="221"/>
      <c r="U1338" s="221"/>
    </row>
    <row r="1339" spans="2:21" x14ac:dyDescent="0.2">
      <c r="B1339" s="221"/>
      <c r="C1339" s="221"/>
      <c r="D1339" s="221"/>
      <c r="E1339" s="221"/>
      <c r="F1339" s="221"/>
      <c r="G1339" s="221"/>
      <c r="H1339" s="221"/>
      <c r="I1339" s="221"/>
      <c r="J1339" s="221"/>
      <c r="K1339" s="221"/>
      <c r="L1339" s="221"/>
      <c r="M1339" s="221"/>
      <c r="N1339" s="221"/>
      <c r="O1339" s="221"/>
      <c r="P1339" s="221"/>
      <c r="Q1339" s="221"/>
      <c r="R1339" s="221"/>
      <c r="S1339" s="221"/>
      <c r="T1339" s="221"/>
      <c r="U1339" s="221"/>
    </row>
    <row r="1340" spans="2:21" x14ac:dyDescent="0.2">
      <c r="B1340" s="221"/>
      <c r="C1340" s="221"/>
      <c r="D1340" s="221"/>
      <c r="E1340" s="221"/>
      <c r="F1340" s="221"/>
      <c r="G1340" s="221"/>
      <c r="H1340" s="221"/>
      <c r="I1340" s="221"/>
      <c r="J1340" s="221"/>
      <c r="K1340" s="221"/>
      <c r="L1340" s="221"/>
      <c r="M1340" s="221"/>
      <c r="N1340" s="221"/>
      <c r="O1340" s="221"/>
      <c r="P1340" s="221"/>
      <c r="Q1340" s="221"/>
      <c r="R1340" s="221"/>
      <c r="S1340" s="221"/>
      <c r="T1340" s="221"/>
      <c r="U1340" s="221"/>
    </row>
    <row r="1341" spans="2:21" x14ac:dyDescent="0.2">
      <c r="B1341" s="221"/>
      <c r="C1341" s="221"/>
      <c r="D1341" s="221"/>
      <c r="E1341" s="221"/>
      <c r="F1341" s="221"/>
      <c r="G1341" s="221"/>
      <c r="H1341" s="221"/>
      <c r="I1341" s="221"/>
      <c r="J1341" s="221"/>
      <c r="K1341" s="221"/>
      <c r="L1341" s="221"/>
      <c r="M1341" s="221"/>
      <c r="N1341" s="221"/>
      <c r="O1341" s="221"/>
      <c r="P1341" s="221"/>
      <c r="Q1341" s="221"/>
      <c r="R1341" s="221"/>
      <c r="S1341" s="221"/>
      <c r="T1341" s="221"/>
      <c r="U1341" s="221"/>
    </row>
    <row r="1342" spans="2:21" x14ac:dyDescent="0.2">
      <c r="B1342" s="221"/>
      <c r="C1342" s="221"/>
      <c r="D1342" s="221"/>
      <c r="E1342" s="221"/>
      <c r="F1342" s="221"/>
      <c r="G1342" s="221"/>
      <c r="H1342" s="221"/>
      <c r="I1342" s="221"/>
      <c r="J1342" s="221"/>
      <c r="K1342" s="221"/>
      <c r="L1342" s="221"/>
      <c r="M1342" s="221"/>
      <c r="N1342" s="221"/>
      <c r="O1342" s="221"/>
      <c r="P1342" s="221"/>
      <c r="Q1342" s="221"/>
      <c r="R1342" s="221"/>
      <c r="S1342" s="221"/>
      <c r="T1342" s="221"/>
      <c r="U1342" s="221"/>
    </row>
    <row r="1343" spans="2:21" x14ac:dyDescent="0.2">
      <c r="B1343" s="221"/>
      <c r="C1343" s="221"/>
      <c r="D1343" s="221"/>
      <c r="E1343" s="221"/>
      <c r="F1343" s="221"/>
      <c r="G1343" s="221"/>
      <c r="H1343" s="221"/>
      <c r="I1343" s="221"/>
      <c r="J1343" s="221"/>
      <c r="K1343" s="221"/>
      <c r="L1343" s="221"/>
      <c r="M1343" s="221"/>
      <c r="N1343" s="221"/>
      <c r="O1343" s="221"/>
      <c r="P1343" s="221"/>
      <c r="Q1343" s="221"/>
      <c r="R1343" s="221"/>
      <c r="S1343" s="221"/>
      <c r="T1343" s="221"/>
      <c r="U1343" s="221"/>
    </row>
    <row r="1344" spans="2:21" x14ac:dyDescent="0.2">
      <c r="B1344" s="221"/>
      <c r="C1344" s="221"/>
      <c r="D1344" s="221"/>
      <c r="E1344" s="221"/>
      <c r="F1344" s="221"/>
      <c r="G1344" s="221"/>
      <c r="H1344" s="221"/>
      <c r="I1344" s="221"/>
      <c r="J1344" s="221"/>
      <c r="K1344" s="221"/>
      <c r="L1344" s="221"/>
      <c r="M1344" s="221"/>
      <c r="N1344" s="221"/>
      <c r="O1344" s="221"/>
      <c r="P1344" s="221"/>
      <c r="Q1344" s="221"/>
      <c r="R1344" s="221"/>
      <c r="S1344" s="221"/>
      <c r="T1344" s="221"/>
      <c r="U1344" s="221"/>
    </row>
    <row r="1345" spans="2:21" x14ac:dyDescent="0.2">
      <c r="B1345" s="221"/>
      <c r="C1345" s="221"/>
      <c r="D1345" s="221"/>
      <c r="E1345" s="221"/>
      <c r="F1345" s="221"/>
      <c r="G1345" s="221"/>
      <c r="H1345" s="221"/>
      <c r="I1345" s="221"/>
      <c r="J1345" s="221"/>
      <c r="K1345" s="221"/>
      <c r="L1345" s="221"/>
      <c r="M1345" s="221"/>
      <c r="N1345" s="221"/>
      <c r="O1345" s="221"/>
      <c r="P1345" s="221"/>
      <c r="Q1345" s="221"/>
      <c r="R1345" s="221"/>
      <c r="S1345" s="221"/>
      <c r="T1345" s="221"/>
      <c r="U1345" s="221"/>
    </row>
    <row r="1346" spans="2:21" x14ac:dyDescent="0.2">
      <c r="B1346" s="221"/>
      <c r="C1346" s="221"/>
      <c r="D1346" s="221"/>
      <c r="E1346" s="221"/>
      <c r="F1346" s="221"/>
      <c r="G1346" s="221"/>
      <c r="H1346" s="221"/>
      <c r="I1346" s="221"/>
      <c r="J1346" s="221"/>
      <c r="K1346" s="221"/>
      <c r="L1346" s="221"/>
      <c r="M1346" s="221"/>
      <c r="N1346" s="221"/>
      <c r="O1346" s="221"/>
      <c r="P1346" s="221"/>
      <c r="Q1346" s="221"/>
      <c r="R1346" s="221"/>
      <c r="S1346" s="221"/>
      <c r="T1346" s="221"/>
      <c r="U1346" s="221"/>
    </row>
    <row r="1347" spans="2:21" x14ac:dyDescent="0.2">
      <c r="B1347" s="221"/>
      <c r="C1347" s="221"/>
      <c r="D1347" s="221"/>
      <c r="E1347" s="221"/>
      <c r="F1347" s="221"/>
      <c r="G1347" s="221"/>
      <c r="H1347" s="221"/>
      <c r="I1347" s="221"/>
      <c r="J1347" s="221"/>
      <c r="K1347" s="221"/>
      <c r="L1347" s="221"/>
      <c r="M1347" s="221"/>
      <c r="N1347" s="221"/>
      <c r="O1347" s="221"/>
      <c r="P1347" s="221"/>
      <c r="Q1347" s="221"/>
      <c r="R1347" s="221"/>
      <c r="S1347" s="221"/>
      <c r="T1347" s="221"/>
      <c r="U1347" s="221"/>
    </row>
    <row r="1348" spans="2:21" x14ac:dyDescent="0.2">
      <c r="B1348" s="221"/>
      <c r="C1348" s="221"/>
      <c r="D1348" s="221"/>
      <c r="E1348" s="221"/>
      <c r="F1348" s="221"/>
      <c r="G1348" s="221"/>
      <c r="H1348" s="221"/>
      <c r="I1348" s="221"/>
      <c r="J1348" s="221"/>
      <c r="K1348" s="221"/>
      <c r="L1348" s="221"/>
      <c r="M1348" s="221"/>
      <c r="N1348" s="221"/>
      <c r="O1348" s="221"/>
      <c r="P1348" s="221"/>
      <c r="Q1348" s="221"/>
      <c r="R1348" s="221"/>
      <c r="S1348" s="221"/>
      <c r="T1348" s="221"/>
      <c r="U1348" s="221"/>
    </row>
    <row r="1349" spans="2:21" x14ac:dyDescent="0.2">
      <c r="B1349" s="221"/>
      <c r="C1349" s="221"/>
      <c r="D1349" s="221"/>
      <c r="E1349" s="221"/>
      <c r="F1349" s="221"/>
      <c r="G1349" s="221"/>
      <c r="H1349" s="221"/>
      <c r="I1349" s="221"/>
      <c r="J1349" s="221"/>
      <c r="K1349" s="221"/>
      <c r="L1349" s="221"/>
      <c r="M1349" s="221"/>
      <c r="N1349" s="221"/>
      <c r="O1349" s="221"/>
      <c r="P1349" s="221"/>
      <c r="Q1349" s="221"/>
      <c r="R1349" s="221"/>
      <c r="S1349" s="221"/>
      <c r="T1349" s="221"/>
      <c r="U1349" s="221"/>
    </row>
    <row r="1350" spans="2:21" x14ac:dyDescent="0.2">
      <c r="B1350" s="221"/>
      <c r="C1350" s="221"/>
      <c r="D1350" s="221"/>
      <c r="E1350" s="221"/>
      <c r="F1350" s="221"/>
      <c r="G1350" s="221"/>
      <c r="H1350" s="221"/>
      <c r="I1350" s="221"/>
      <c r="J1350" s="221"/>
      <c r="K1350" s="221"/>
      <c r="L1350" s="221"/>
      <c r="M1350" s="221"/>
      <c r="N1350" s="221"/>
      <c r="O1350" s="221"/>
      <c r="P1350" s="221"/>
      <c r="Q1350" s="221"/>
      <c r="R1350" s="221"/>
      <c r="S1350" s="221"/>
      <c r="T1350" s="221"/>
      <c r="U1350" s="221"/>
    </row>
    <row r="1351" spans="2:21" x14ac:dyDescent="0.2">
      <c r="B1351" s="221"/>
      <c r="C1351" s="221"/>
      <c r="D1351" s="221"/>
      <c r="E1351" s="221"/>
      <c r="F1351" s="221"/>
      <c r="G1351" s="221"/>
      <c r="H1351" s="221"/>
      <c r="I1351" s="221"/>
      <c r="J1351" s="221"/>
      <c r="K1351" s="221"/>
      <c r="L1351" s="221"/>
      <c r="M1351" s="221"/>
      <c r="N1351" s="221"/>
      <c r="O1351" s="221"/>
      <c r="P1351" s="221"/>
      <c r="Q1351" s="221"/>
      <c r="R1351" s="221"/>
      <c r="S1351" s="221"/>
      <c r="T1351" s="221"/>
      <c r="U1351" s="221"/>
    </row>
    <row r="1352" spans="2:21" x14ac:dyDescent="0.2">
      <c r="B1352" s="221"/>
      <c r="C1352" s="221"/>
      <c r="D1352" s="221"/>
      <c r="E1352" s="221"/>
      <c r="F1352" s="221"/>
      <c r="G1352" s="221"/>
      <c r="H1352" s="221"/>
      <c r="I1352" s="221"/>
      <c r="J1352" s="221"/>
      <c r="K1352" s="221"/>
      <c r="L1352" s="221"/>
      <c r="M1352" s="221"/>
      <c r="N1352" s="221"/>
      <c r="O1352" s="221"/>
      <c r="P1352" s="221"/>
      <c r="Q1352" s="221"/>
      <c r="R1352" s="221"/>
      <c r="S1352" s="221"/>
      <c r="T1352" s="221"/>
      <c r="U1352" s="221"/>
    </row>
    <row r="1353" spans="2:21" x14ac:dyDescent="0.2">
      <c r="B1353" s="221"/>
      <c r="C1353" s="221"/>
      <c r="D1353" s="221"/>
      <c r="E1353" s="221"/>
      <c r="F1353" s="221"/>
      <c r="G1353" s="221"/>
      <c r="H1353" s="221"/>
      <c r="I1353" s="221"/>
      <c r="J1353" s="221"/>
      <c r="K1353" s="221"/>
      <c r="L1353" s="221"/>
      <c r="M1353" s="221"/>
      <c r="N1353" s="221"/>
      <c r="O1353" s="221"/>
      <c r="P1353" s="221"/>
      <c r="Q1353" s="221"/>
      <c r="R1353" s="221"/>
      <c r="S1353" s="221"/>
      <c r="T1353" s="221"/>
      <c r="U1353" s="221"/>
    </row>
    <row r="1354" spans="2:21" x14ac:dyDescent="0.2">
      <c r="B1354" s="221"/>
      <c r="C1354" s="221"/>
      <c r="D1354" s="221"/>
      <c r="E1354" s="221"/>
      <c r="F1354" s="221"/>
      <c r="G1354" s="221"/>
      <c r="H1354" s="221"/>
      <c r="I1354" s="221"/>
      <c r="J1354" s="221"/>
      <c r="K1354" s="221"/>
      <c r="L1354" s="221"/>
      <c r="M1354" s="221"/>
      <c r="N1354" s="221"/>
      <c r="O1354" s="221"/>
      <c r="P1354" s="221"/>
      <c r="Q1354" s="221"/>
      <c r="R1354" s="221"/>
      <c r="S1354" s="221"/>
      <c r="T1354" s="221"/>
      <c r="U1354" s="221"/>
    </row>
    <row r="1355" spans="2:21" x14ac:dyDescent="0.2">
      <c r="B1355" s="221"/>
      <c r="C1355" s="221"/>
      <c r="D1355" s="221"/>
      <c r="E1355" s="221"/>
      <c r="F1355" s="221"/>
      <c r="G1355" s="221"/>
      <c r="H1355" s="221"/>
      <c r="I1355" s="221"/>
      <c r="J1355" s="221"/>
      <c r="K1355" s="221"/>
      <c r="L1355" s="221"/>
      <c r="M1355" s="221"/>
      <c r="N1355" s="221"/>
      <c r="O1355" s="221"/>
      <c r="P1355" s="221"/>
      <c r="Q1355" s="221"/>
      <c r="R1355" s="221"/>
      <c r="S1355" s="221"/>
      <c r="T1355" s="221"/>
      <c r="U1355" s="221"/>
    </row>
    <row r="1356" spans="2:21" x14ac:dyDescent="0.2">
      <c r="B1356" s="221"/>
      <c r="C1356" s="221"/>
      <c r="D1356" s="221"/>
      <c r="E1356" s="221"/>
      <c r="F1356" s="221"/>
      <c r="G1356" s="221"/>
      <c r="H1356" s="221"/>
      <c r="I1356" s="221"/>
      <c r="J1356" s="221"/>
      <c r="K1356" s="221"/>
      <c r="L1356" s="221"/>
      <c r="M1356" s="221"/>
      <c r="N1356" s="221"/>
      <c r="O1356" s="221"/>
      <c r="P1356" s="221"/>
      <c r="Q1356" s="221"/>
      <c r="R1356" s="221"/>
      <c r="S1356" s="221"/>
      <c r="T1356" s="221"/>
      <c r="U1356" s="221"/>
    </row>
    <row r="1357" spans="2:21" x14ac:dyDescent="0.2">
      <c r="B1357" s="221"/>
      <c r="C1357" s="221"/>
      <c r="D1357" s="221"/>
      <c r="E1357" s="221"/>
      <c r="F1357" s="221"/>
      <c r="G1357" s="221"/>
      <c r="H1357" s="221"/>
      <c r="I1357" s="221"/>
      <c r="J1357" s="221"/>
      <c r="K1357" s="221"/>
      <c r="L1357" s="221"/>
      <c r="M1357" s="221"/>
      <c r="N1357" s="221"/>
      <c r="O1357" s="221"/>
      <c r="P1357" s="221"/>
      <c r="Q1357" s="221"/>
      <c r="R1357" s="221"/>
      <c r="S1357" s="221"/>
      <c r="T1357" s="221"/>
      <c r="U1357" s="221"/>
    </row>
    <row r="1358" spans="2:21" x14ac:dyDescent="0.2">
      <c r="B1358" s="221"/>
      <c r="C1358" s="221"/>
      <c r="D1358" s="221"/>
      <c r="E1358" s="221"/>
      <c r="F1358" s="221"/>
      <c r="G1358" s="221"/>
      <c r="H1358" s="221"/>
      <c r="I1358" s="221"/>
      <c r="J1358" s="221"/>
      <c r="K1358" s="221"/>
      <c r="L1358" s="221"/>
      <c r="M1358" s="221"/>
      <c r="N1358" s="221"/>
      <c r="O1358" s="221"/>
      <c r="P1358" s="221"/>
      <c r="Q1358" s="221"/>
      <c r="R1358" s="221"/>
      <c r="S1358" s="221"/>
      <c r="T1358" s="221"/>
      <c r="U1358" s="221"/>
    </row>
    <row r="1359" spans="2:21" x14ac:dyDescent="0.2">
      <c r="B1359" s="221"/>
      <c r="C1359" s="221"/>
      <c r="D1359" s="221"/>
      <c r="E1359" s="221"/>
      <c r="F1359" s="221"/>
      <c r="G1359" s="221"/>
      <c r="H1359" s="221"/>
      <c r="I1359" s="221"/>
      <c r="J1359" s="221"/>
      <c r="K1359" s="221"/>
      <c r="L1359" s="221"/>
      <c r="M1359" s="221"/>
      <c r="N1359" s="221"/>
      <c r="O1359" s="221"/>
      <c r="P1359" s="221"/>
      <c r="Q1359" s="221"/>
      <c r="R1359" s="221"/>
      <c r="S1359" s="221"/>
      <c r="T1359" s="221"/>
      <c r="U1359" s="221"/>
    </row>
    <row r="1360" spans="2:21" x14ac:dyDescent="0.2">
      <c r="B1360" s="221"/>
      <c r="C1360" s="221"/>
      <c r="D1360" s="221"/>
      <c r="E1360" s="221"/>
      <c r="F1360" s="221"/>
      <c r="G1360" s="221"/>
      <c r="H1360" s="221"/>
      <c r="I1360" s="221"/>
      <c r="J1360" s="221"/>
      <c r="K1360" s="221"/>
      <c r="L1360" s="221"/>
      <c r="M1360" s="221"/>
      <c r="N1360" s="221"/>
      <c r="O1360" s="221"/>
      <c r="P1360" s="221"/>
      <c r="Q1360" s="221"/>
      <c r="R1360" s="221"/>
      <c r="S1360" s="221"/>
      <c r="T1360" s="221"/>
      <c r="U1360" s="221"/>
    </row>
    <row r="1361" spans="2:21" x14ac:dyDescent="0.2">
      <c r="B1361" s="221"/>
      <c r="C1361" s="221"/>
      <c r="D1361" s="221"/>
      <c r="E1361" s="221"/>
      <c r="F1361" s="221"/>
      <c r="G1361" s="221"/>
      <c r="H1361" s="221"/>
      <c r="I1361" s="221"/>
      <c r="J1361" s="221"/>
      <c r="K1361" s="221"/>
      <c r="L1361" s="221"/>
      <c r="M1361" s="221"/>
      <c r="N1361" s="221"/>
      <c r="O1361" s="221"/>
      <c r="P1361" s="221"/>
      <c r="Q1361" s="221"/>
      <c r="R1361" s="221"/>
      <c r="S1361" s="221"/>
      <c r="T1361" s="221"/>
      <c r="U1361" s="221"/>
    </row>
    <row r="1362" spans="2:21" x14ac:dyDescent="0.2">
      <c r="B1362" s="221"/>
      <c r="C1362" s="221"/>
      <c r="D1362" s="221"/>
      <c r="E1362" s="221"/>
      <c r="F1362" s="221"/>
      <c r="G1362" s="221"/>
      <c r="H1362" s="221"/>
      <c r="I1362" s="221"/>
      <c r="J1362" s="221"/>
      <c r="K1362" s="221"/>
      <c r="L1362" s="221"/>
      <c r="M1362" s="221"/>
      <c r="N1362" s="221"/>
      <c r="O1362" s="221"/>
      <c r="P1362" s="221"/>
      <c r="Q1362" s="221"/>
      <c r="R1362" s="221"/>
      <c r="S1362" s="221"/>
      <c r="T1362" s="221"/>
      <c r="U1362" s="221"/>
    </row>
    <row r="1363" spans="2:21" x14ac:dyDescent="0.2">
      <c r="B1363" s="221"/>
      <c r="C1363" s="221"/>
      <c r="D1363" s="221"/>
      <c r="E1363" s="221"/>
      <c r="F1363" s="221"/>
      <c r="G1363" s="221"/>
      <c r="H1363" s="221"/>
      <c r="I1363" s="221"/>
      <c r="J1363" s="221"/>
      <c r="K1363" s="221"/>
      <c r="L1363" s="221"/>
      <c r="M1363" s="221"/>
      <c r="N1363" s="221"/>
      <c r="O1363" s="221"/>
      <c r="P1363" s="221"/>
      <c r="Q1363" s="221"/>
      <c r="R1363" s="221"/>
      <c r="S1363" s="221"/>
      <c r="T1363" s="221"/>
      <c r="U1363" s="221"/>
    </row>
    <row r="1364" spans="2:21" x14ac:dyDescent="0.2">
      <c r="B1364" s="221"/>
      <c r="C1364" s="221"/>
      <c r="D1364" s="221"/>
      <c r="E1364" s="221"/>
      <c r="F1364" s="221"/>
      <c r="G1364" s="221"/>
      <c r="H1364" s="221"/>
      <c r="I1364" s="221"/>
      <c r="J1364" s="221"/>
      <c r="K1364" s="221"/>
      <c r="L1364" s="221"/>
      <c r="M1364" s="221"/>
      <c r="N1364" s="221"/>
      <c r="O1364" s="221"/>
      <c r="P1364" s="221"/>
      <c r="Q1364" s="221"/>
      <c r="R1364" s="221"/>
      <c r="S1364" s="221"/>
      <c r="T1364" s="221"/>
      <c r="U1364" s="221"/>
    </row>
    <row r="1365" spans="2:21" x14ac:dyDescent="0.2">
      <c r="B1365" s="221"/>
      <c r="C1365" s="221"/>
      <c r="D1365" s="221"/>
      <c r="E1365" s="221"/>
      <c r="F1365" s="221"/>
      <c r="G1365" s="221"/>
      <c r="H1365" s="221"/>
      <c r="I1365" s="221"/>
      <c r="J1365" s="221"/>
      <c r="K1365" s="221"/>
      <c r="L1365" s="221"/>
      <c r="M1365" s="221"/>
      <c r="N1365" s="221"/>
      <c r="O1365" s="221"/>
      <c r="P1365" s="221"/>
      <c r="Q1365" s="221"/>
      <c r="R1365" s="221"/>
      <c r="S1365" s="221"/>
      <c r="T1365" s="221"/>
      <c r="U1365" s="221"/>
    </row>
    <row r="1366" spans="2:21" x14ac:dyDescent="0.2">
      <c r="B1366" s="221"/>
      <c r="C1366" s="221"/>
      <c r="D1366" s="221"/>
      <c r="E1366" s="221"/>
      <c r="F1366" s="221"/>
      <c r="G1366" s="221"/>
      <c r="H1366" s="221"/>
      <c r="I1366" s="221"/>
      <c r="J1366" s="221"/>
      <c r="K1366" s="221"/>
      <c r="L1366" s="221"/>
      <c r="M1366" s="221"/>
      <c r="N1366" s="221"/>
      <c r="O1366" s="221"/>
      <c r="P1366" s="221"/>
      <c r="Q1366" s="221"/>
      <c r="R1366" s="221"/>
      <c r="S1366" s="221"/>
      <c r="T1366" s="221"/>
      <c r="U1366" s="221"/>
    </row>
    <row r="1367" spans="2:21" x14ac:dyDescent="0.2">
      <c r="B1367" s="221"/>
      <c r="C1367" s="221"/>
      <c r="D1367" s="221"/>
      <c r="E1367" s="221"/>
      <c r="F1367" s="221"/>
      <c r="G1367" s="221"/>
      <c r="H1367" s="221"/>
      <c r="I1367" s="221"/>
      <c r="J1367" s="221"/>
      <c r="K1367" s="221"/>
      <c r="L1367" s="221"/>
      <c r="M1367" s="221"/>
      <c r="N1367" s="221"/>
      <c r="O1367" s="221"/>
      <c r="P1367" s="221"/>
      <c r="Q1367" s="221"/>
      <c r="R1367" s="221"/>
      <c r="S1367" s="221"/>
      <c r="T1367" s="221"/>
      <c r="U1367" s="221"/>
    </row>
    <row r="1368" spans="2:21" x14ac:dyDescent="0.2">
      <c r="B1368" s="221"/>
      <c r="C1368" s="221"/>
      <c r="D1368" s="221"/>
      <c r="E1368" s="221"/>
      <c r="F1368" s="221"/>
      <c r="G1368" s="221"/>
      <c r="H1368" s="221"/>
      <c r="I1368" s="221"/>
      <c r="J1368" s="221"/>
      <c r="K1368" s="221"/>
      <c r="L1368" s="221"/>
      <c r="M1368" s="221"/>
      <c r="N1368" s="221"/>
      <c r="O1368" s="221"/>
      <c r="P1368" s="221"/>
      <c r="Q1368" s="221"/>
      <c r="R1368" s="221"/>
      <c r="S1368" s="221"/>
      <c r="T1368" s="221"/>
      <c r="U1368" s="221"/>
    </row>
    <row r="1369" spans="2:21" x14ac:dyDescent="0.2">
      <c r="B1369" s="221"/>
      <c r="C1369" s="221"/>
      <c r="D1369" s="221"/>
      <c r="E1369" s="221"/>
      <c r="F1369" s="221"/>
      <c r="G1369" s="221"/>
      <c r="H1369" s="221"/>
      <c r="I1369" s="221"/>
      <c r="J1369" s="221"/>
      <c r="K1369" s="221"/>
      <c r="L1369" s="221"/>
      <c r="M1369" s="221"/>
      <c r="N1369" s="221"/>
      <c r="O1369" s="221"/>
      <c r="P1369" s="221"/>
      <c r="Q1369" s="221"/>
      <c r="R1369" s="221"/>
      <c r="S1369" s="221"/>
      <c r="T1369" s="221"/>
      <c r="U1369" s="221"/>
    </row>
    <row r="1370" spans="2:21" x14ac:dyDescent="0.2">
      <c r="B1370" s="221"/>
      <c r="C1370" s="221"/>
      <c r="D1370" s="221"/>
      <c r="E1370" s="221"/>
      <c r="F1370" s="221"/>
      <c r="G1370" s="221"/>
      <c r="H1370" s="221"/>
      <c r="I1370" s="221"/>
      <c r="J1370" s="221"/>
      <c r="K1370" s="221"/>
      <c r="L1370" s="221"/>
      <c r="M1370" s="221"/>
      <c r="N1370" s="221"/>
      <c r="O1370" s="221"/>
      <c r="P1370" s="221"/>
      <c r="Q1370" s="221"/>
      <c r="R1370" s="221"/>
      <c r="S1370" s="221"/>
      <c r="T1370" s="221"/>
      <c r="U1370" s="221"/>
    </row>
    <row r="1371" spans="2:21" x14ac:dyDescent="0.2">
      <c r="B1371" s="221"/>
      <c r="C1371" s="221"/>
      <c r="D1371" s="221"/>
      <c r="E1371" s="221"/>
      <c r="F1371" s="221"/>
      <c r="G1371" s="221"/>
      <c r="H1371" s="221"/>
      <c r="I1371" s="221"/>
      <c r="J1371" s="221"/>
      <c r="K1371" s="221"/>
      <c r="L1371" s="221"/>
      <c r="M1371" s="221"/>
      <c r="N1371" s="221"/>
      <c r="O1371" s="221"/>
      <c r="P1371" s="221"/>
      <c r="Q1371" s="221"/>
      <c r="R1371" s="221"/>
      <c r="S1371" s="221"/>
      <c r="T1371" s="221"/>
      <c r="U1371" s="221"/>
    </row>
    <row r="1372" spans="2:21" x14ac:dyDescent="0.2">
      <c r="B1372" s="221"/>
      <c r="C1372" s="221"/>
      <c r="D1372" s="221"/>
      <c r="E1372" s="221"/>
      <c r="F1372" s="221"/>
      <c r="G1372" s="221"/>
      <c r="H1372" s="221"/>
      <c r="I1372" s="221"/>
      <c r="J1372" s="221"/>
      <c r="K1372" s="221"/>
      <c r="L1372" s="221"/>
      <c r="M1372" s="221"/>
      <c r="N1372" s="221"/>
      <c r="O1372" s="221"/>
      <c r="P1372" s="221"/>
      <c r="Q1372" s="221"/>
      <c r="R1372" s="221"/>
      <c r="S1372" s="221"/>
      <c r="T1372" s="221"/>
      <c r="U1372" s="221"/>
    </row>
    <row r="1373" spans="2:21" x14ac:dyDescent="0.2">
      <c r="B1373" s="221"/>
      <c r="C1373" s="221"/>
      <c r="D1373" s="221"/>
      <c r="E1373" s="221"/>
      <c r="F1373" s="221"/>
      <c r="G1373" s="221"/>
      <c r="H1373" s="221"/>
      <c r="I1373" s="221"/>
      <c r="J1373" s="221"/>
      <c r="K1373" s="221"/>
      <c r="L1373" s="221"/>
      <c r="M1373" s="221"/>
      <c r="N1373" s="221"/>
      <c r="O1373" s="221"/>
      <c r="P1373" s="221"/>
      <c r="Q1373" s="221"/>
      <c r="R1373" s="221"/>
      <c r="S1373" s="221"/>
      <c r="T1373" s="221"/>
      <c r="U1373" s="221"/>
    </row>
    <row r="1374" spans="2:21" x14ac:dyDescent="0.2">
      <c r="B1374" s="221"/>
      <c r="C1374" s="221"/>
      <c r="D1374" s="221"/>
      <c r="E1374" s="221"/>
      <c r="F1374" s="221"/>
      <c r="G1374" s="221"/>
      <c r="H1374" s="221"/>
      <c r="I1374" s="221"/>
      <c r="J1374" s="221"/>
      <c r="K1374" s="221"/>
      <c r="L1374" s="221"/>
      <c r="M1374" s="221"/>
      <c r="N1374" s="221"/>
      <c r="O1374" s="221"/>
      <c r="P1374" s="221"/>
      <c r="Q1374" s="221"/>
      <c r="R1374" s="221"/>
      <c r="S1374" s="221"/>
      <c r="T1374" s="221"/>
      <c r="U1374" s="221"/>
    </row>
    <row r="1375" spans="2:21" x14ac:dyDescent="0.2">
      <c r="B1375" s="221"/>
      <c r="C1375" s="221"/>
      <c r="D1375" s="221"/>
      <c r="E1375" s="221"/>
      <c r="F1375" s="221"/>
      <c r="G1375" s="221"/>
      <c r="H1375" s="221"/>
      <c r="I1375" s="221"/>
      <c r="J1375" s="221"/>
      <c r="K1375" s="221"/>
      <c r="L1375" s="221"/>
      <c r="M1375" s="221"/>
      <c r="N1375" s="221"/>
      <c r="O1375" s="221"/>
      <c r="P1375" s="221"/>
      <c r="Q1375" s="221"/>
      <c r="R1375" s="221"/>
      <c r="S1375" s="221"/>
      <c r="T1375" s="221"/>
      <c r="U1375" s="221"/>
    </row>
    <row r="1376" spans="2:21" x14ac:dyDescent="0.2">
      <c r="B1376" s="221"/>
      <c r="C1376" s="221"/>
      <c r="D1376" s="221"/>
      <c r="E1376" s="221"/>
      <c r="F1376" s="221"/>
      <c r="G1376" s="221"/>
      <c r="H1376" s="221"/>
      <c r="I1376" s="221"/>
      <c r="J1376" s="221"/>
      <c r="K1376" s="221"/>
      <c r="L1376" s="221"/>
      <c r="M1376" s="221"/>
      <c r="N1376" s="221"/>
      <c r="O1376" s="221"/>
      <c r="P1376" s="221"/>
      <c r="Q1376" s="221"/>
      <c r="R1376" s="221"/>
      <c r="S1376" s="221"/>
      <c r="T1376" s="221"/>
      <c r="U1376" s="221"/>
    </row>
    <row r="1377" spans="2:21" x14ac:dyDescent="0.2">
      <c r="B1377" s="221"/>
      <c r="C1377" s="221"/>
      <c r="D1377" s="221"/>
      <c r="E1377" s="221"/>
      <c r="F1377" s="221"/>
      <c r="G1377" s="221"/>
      <c r="H1377" s="221"/>
      <c r="I1377" s="221"/>
      <c r="J1377" s="221"/>
      <c r="K1377" s="221"/>
      <c r="L1377" s="221"/>
      <c r="M1377" s="221"/>
      <c r="N1377" s="221"/>
      <c r="O1377" s="221"/>
      <c r="P1377" s="221"/>
      <c r="Q1377" s="221"/>
      <c r="R1377" s="221"/>
      <c r="S1377" s="221"/>
      <c r="T1377" s="221"/>
      <c r="U1377" s="221"/>
    </row>
    <row r="1378" spans="2:21" x14ac:dyDescent="0.2">
      <c r="B1378" s="221"/>
      <c r="C1378" s="221"/>
      <c r="D1378" s="221"/>
      <c r="E1378" s="221"/>
      <c r="F1378" s="221"/>
      <c r="G1378" s="221"/>
      <c r="H1378" s="221"/>
      <c r="I1378" s="221"/>
      <c r="J1378" s="221"/>
      <c r="K1378" s="221"/>
      <c r="L1378" s="221"/>
      <c r="M1378" s="221"/>
      <c r="N1378" s="221"/>
      <c r="O1378" s="221"/>
      <c r="P1378" s="221"/>
      <c r="Q1378" s="221"/>
      <c r="R1378" s="221"/>
      <c r="S1378" s="221"/>
      <c r="T1378" s="221"/>
      <c r="U1378" s="221"/>
    </row>
    <row r="1379" spans="2:21" x14ac:dyDescent="0.2">
      <c r="B1379" s="221"/>
      <c r="C1379" s="221"/>
      <c r="D1379" s="221"/>
      <c r="E1379" s="221"/>
      <c r="F1379" s="221"/>
      <c r="G1379" s="221"/>
      <c r="H1379" s="221"/>
      <c r="I1379" s="221"/>
      <c r="J1379" s="221"/>
      <c r="K1379" s="221"/>
      <c r="L1379" s="221"/>
      <c r="M1379" s="221"/>
      <c r="N1379" s="221"/>
      <c r="O1379" s="221"/>
      <c r="P1379" s="221"/>
      <c r="Q1379" s="221"/>
      <c r="R1379" s="221"/>
      <c r="S1379" s="221"/>
      <c r="T1379" s="221"/>
      <c r="U1379" s="221"/>
    </row>
    <row r="1380" spans="2:21" x14ac:dyDescent="0.2">
      <c r="B1380" s="221"/>
      <c r="C1380" s="221"/>
      <c r="D1380" s="221"/>
      <c r="E1380" s="221"/>
      <c r="F1380" s="221"/>
      <c r="G1380" s="221"/>
      <c r="H1380" s="221"/>
      <c r="I1380" s="221"/>
      <c r="J1380" s="221"/>
      <c r="K1380" s="221"/>
      <c r="L1380" s="221"/>
      <c r="M1380" s="221"/>
      <c r="N1380" s="221"/>
      <c r="O1380" s="221"/>
      <c r="P1380" s="221"/>
      <c r="Q1380" s="221"/>
      <c r="R1380" s="221"/>
      <c r="S1380" s="221"/>
      <c r="T1380" s="221"/>
      <c r="U1380" s="221"/>
    </row>
    <row r="1381" spans="2:21" x14ac:dyDescent="0.2">
      <c r="B1381" s="221"/>
      <c r="C1381" s="221"/>
      <c r="D1381" s="221"/>
      <c r="E1381" s="221"/>
      <c r="F1381" s="221"/>
      <c r="G1381" s="221"/>
      <c r="H1381" s="221"/>
      <c r="I1381" s="221"/>
      <c r="J1381" s="221"/>
      <c r="K1381" s="221"/>
      <c r="L1381" s="221"/>
      <c r="M1381" s="221"/>
      <c r="N1381" s="221"/>
      <c r="O1381" s="221"/>
      <c r="P1381" s="221"/>
      <c r="Q1381" s="221"/>
      <c r="R1381" s="221"/>
      <c r="S1381" s="221"/>
      <c r="T1381" s="221"/>
      <c r="U1381" s="221"/>
    </row>
    <row r="1382" spans="2:21" x14ac:dyDescent="0.2">
      <c r="B1382" s="221"/>
      <c r="C1382" s="221"/>
      <c r="D1382" s="221"/>
      <c r="E1382" s="221"/>
      <c r="F1382" s="221"/>
      <c r="G1382" s="221"/>
      <c r="H1382" s="221"/>
      <c r="I1382" s="221"/>
      <c r="J1382" s="221"/>
      <c r="K1382" s="221"/>
      <c r="L1382" s="221"/>
      <c r="M1382" s="221"/>
      <c r="N1382" s="221"/>
      <c r="O1382" s="221"/>
      <c r="P1382" s="221"/>
      <c r="Q1382" s="221"/>
      <c r="R1382" s="221"/>
      <c r="S1382" s="221"/>
      <c r="T1382" s="221"/>
      <c r="U1382" s="221"/>
    </row>
    <row r="1383" spans="2:21" x14ac:dyDescent="0.2">
      <c r="B1383" s="221"/>
      <c r="C1383" s="221"/>
      <c r="D1383" s="221"/>
      <c r="E1383" s="221"/>
      <c r="F1383" s="221"/>
      <c r="G1383" s="221"/>
      <c r="H1383" s="221"/>
      <c r="I1383" s="221"/>
      <c r="J1383" s="221"/>
      <c r="K1383" s="221"/>
      <c r="L1383" s="221"/>
      <c r="M1383" s="221"/>
      <c r="N1383" s="221"/>
      <c r="O1383" s="221"/>
      <c r="P1383" s="221"/>
      <c r="Q1383" s="221"/>
      <c r="R1383" s="221"/>
      <c r="S1383" s="221"/>
      <c r="T1383" s="221"/>
      <c r="U1383" s="221"/>
    </row>
    <row r="1384" spans="2:21" x14ac:dyDescent="0.2">
      <c r="B1384" s="221"/>
      <c r="C1384" s="221"/>
      <c r="D1384" s="221"/>
      <c r="E1384" s="221"/>
      <c r="F1384" s="221"/>
      <c r="G1384" s="221"/>
      <c r="H1384" s="221"/>
      <c r="I1384" s="221"/>
      <c r="J1384" s="221"/>
      <c r="K1384" s="221"/>
      <c r="L1384" s="221"/>
      <c r="M1384" s="221"/>
      <c r="N1384" s="221"/>
      <c r="O1384" s="221"/>
      <c r="P1384" s="221"/>
      <c r="Q1384" s="221"/>
      <c r="R1384" s="221"/>
      <c r="S1384" s="221"/>
      <c r="T1384" s="221"/>
      <c r="U1384" s="221"/>
    </row>
    <row r="1385" spans="2:21" x14ac:dyDescent="0.2">
      <c r="B1385" s="221"/>
      <c r="C1385" s="221"/>
      <c r="D1385" s="221"/>
      <c r="E1385" s="221"/>
      <c r="F1385" s="221"/>
      <c r="G1385" s="221"/>
      <c r="H1385" s="221"/>
      <c r="I1385" s="221"/>
      <c r="J1385" s="221"/>
      <c r="K1385" s="221"/>
      <c r="L1385" s="221"/>
      <c r="M1385" s="221"/>
      <c r="N1385" s="221"/>
      <c r="O1385" s="221"/>
      <c r="P1385" s="221"/>
      <c r="Q1385" s="221"/>
      <c r="R1385" s="221"/>
      <c r="S1385" s="221"/>
      <c r="T1385" s="221"/>
      <c r="U1385" s="221"/>
    </row>
    <row r="1386" spans="2:21" x14ac:dyDescent="0.2">
      <c r="B1386" s="221"/>
      <c r="C1386" s="221"/>
      <c r="D1386" s="221"/>
      <c r="E1386" s="221"/>
      <c r="F1386" s="221"/>
      <c r="G1386" s="221"/>
      <c r="H1386" s="221"/>
      <c r="I1386" s="221"/>
      <c r="J1386" s="221"/>
      <c r="K1386" s="221"/>
      <c r="L1386" s="221"/>
      <c r="M1386" s="221"/>
      <c r="N1386" s="221"/>
      <c r="O1386" s="221"/>
      <c r="P1386" s="221"/>
      <c r="Q1386" s="221"/>
      <c r="R1386" s="221"/>
      <c r="S1386" s="221"/>
      <c r="T1386" s="221"/>
      <c r="U1386" s="221"/>
    </row>
    <row r="1387" spans="2:21" x14ac:dyDescent="0.2">
      <c r="B1387" s="221"/>
      <c r="C1387" s="221"/>
      <c r="D1387" s="221"/>
      <c r="E1387" s="221"/>
      <c r="F1387" s="221"/>
      <c r="G1387" s="221"/>
      <c r="H1387" s="221"/>
      <c r="I1387" s="221"/>
      <c r="J1387" s="221"/>
      <c r="K1387" s="221"/>
      <c r="L1387" s="221"/>
      <c r="M1387" s="221"/>
      <c r="N1387" s="221"/>
      <c r="O1387" s="221"/>
      <c r="P1387" s="221"/>
      <c r="Q1387" s="221"/>
      <c r="R1387" s="221"/>
      <c r="S1387" s="221"/>
      <c r="T1387" s="221"/>
      <c r="U1387" s="221"/>
    </row>
    <row r="1388" spans="2:21" x14ac:dyDescent="0.2">
      <c r="B1388" s="221"/>
      <c r="C1388" s="221"/>
      <c r="D1388" s="221"/>
      <c r="E1388" s="221"/>
      <c r="F1388" s="221"/>
      <c r="G1388" s="221"/>
      <c r="H1388" s="221"/>
      <c r="I1388" s="221"/>
      <c r="J1388" s="221"/>
      <c r="K1388" s="221"/>
      <c r="L1388" s="221"/>
      <c r="M1388" s="221"/>
      <c r="N1388" s="221"/>
      <c r="O1388" s="221"/>
      <c r="P1388" s="221"/>
      <c r="Q1388" s="221"/>
      <c r="R1388" s="221"/>
      <c r="S1388" s="221"/>
      <c r="T1388" s="221"/>
      <c r="U1388" s="221"/>
    </row>
    <row r="1389" spans="2:21" x14ac:dyDescent="0.2">
      <c r="B1389" s="221"/>
      <c r="C1389" s="221"/>
      <c r="D1389" s="221"/>
      <c r="E1389" s="221"/>
      <c r="F1389" s="221"/>
      <c r="G1389" s="221"/>
      <c r="H1389" s="221"/>
      <c r="I1389" s="221"/>
      <c r="J1389" s="221"/>
      <c r="K1389" s="221"/>
      <c r="L1389" s="221"/>
      <c r="M1389" s="221"/>
      <c r="N1389" s="221"/>
      <c r="O1389" s="221"/>
      <c r="P1389" s="221"/>
      <c r="Q1389" s="221"/>
      <c r="R1389" s="221"/>
      <c r="S1389" s="221"/>
      <c r="T1389" s="221"/>
      <c r="U1389" s="221"/>
    </row>
    <row r="1390" spans="2:21" x14ac:dyDescent="0.2">
      <c r="B1390" s="221"/>
      <c r="C1390" s="221"/>
      <c r="D1390" s="221"/>
      <c r="E1390" s="221"/>
      <c r="F1390" s="221"/>
      <c r="G1390" s="221"/>
      <c r="H1390" s="221"/>
      <c r="I1390" s="221"/>
      <c r="J1390" s="221"/>
      <c r="K1390" s="221"/>
      <c r="L1390" s="221"/>
      <c r="M1390" s="221"/>
      <c r="N1390" s="221"/>
      <c r="O1390" s="221"/>
      <c r="P1390" s="221"/>
      <c r="Q1390" s="221"/>
      <c r="R1390" s="221"/>
      <c r="S1390" s="221"/>
      <c r="T1390" s="221"/>
      <c r="U1390" s="221"/>
    </row>
    <row r="1391" spans="2:21" x14ac:dyDescent="0.2">
      <c r="B1391" s="221"/>
      <c r="C1391" s="221"/>
      <c r="D1391" s="221"/>
      <c r="E1391" s="221"/>
      <c r="F1391" s="221"/>
      <c r="G1391" s="221"/>
      <c r="H1391" s="221"/>
      <c r="I1391" s="221"/>
      <c r="J1391" s="221"/>
      <c r="K1391" s="221"/>
      <c r="L1391" s="221"/>
      <c r="M1391" s="221"/>
      <c r="N1391" s="221"/>
      <c r="O1391" s="221"/>
      <c r="P1391" s="221"/>
      <c r="Q1391" s="221"/>
      <c r="R1391" s="221"/>
      <c r="S1391" s="221"/>
      <c r="T1391" s="221"/>
      <c r="U1391" s="221"/>
    </row>
    <row r="1392" spans="2:21" x14ac:dyDescent="0.2">
      <c r="B1392" s="221"/>
      <c r="C1392" s="221"/>
      <c r="D1392" s="221"/>
      <c r="E1392" s="221"/>
      <c r="F1392" s="221"/>
      <c r="G1392" s="221"/>
      <c r="H1392" s="221"/>
      <c r="I1392" s="221"/>
      <c r="J1392" s="221"/>
      <c r="K1392" s="221"/>
      <c r="L1392" s="221"/>
      <c r="M1392" s="221"/>
      <c r="N1392" s="221"/>
      <c r="O1392" s="221"/>
      <c r="P1392" s="221"/>
      <c r="Q1392" s="221"/>
      <c r="R1392" s="221"/>
      <c r="S1392" s="221"/>
      <c r="T1392" s="221"/>
      <c r="U1392" s="221"/>
    </row>
    <row r="1393" spans="2:21" x14ac:dyDescent="0.2">
      <c r="B1393" s="221"/>
      <c r="C1393" s="221"/>
      <c r="D1393" s="221"/>
      <c r="E1393" s="221"/>
      <c r="F1393" s="221"/>
      <c r="G1393" s="221"/>
      <c r="H1393" s="221"/>
      <c r="I1393" s="221"/>
      <c r="J1393" s="221"/>
      <c r="K1393" s="221"/>
      <c r="L1393" s="221"/>
      <c r="M1393" s="221"/>
      <c r="N1393" s="221"/>
      <c r="O1393" s="221"/>
      <c r="P1393" s="221"/>
      <c r="Q1393" s="221"/>
      <c r="R1393" s="221"/>
      <c r="S1393" s="221"/>
      <c r="T1393" s="221"/>
      <c r="U1393" s="221"/>
    </row>
    <row r="1394" spans="2:21" x14ac:dyDescent="0.2">
      <c r="B1394" s="221"/>
      <c r="C1394" s="221"/>
      <c r="D1394" s="221"/>
      <c r="E1394" s="221"/>
      <c r="F1394" s="221"/>
      <c r="G1394" s="221"/>
      <c r="H1394" s="221"/>
      <c r="I1394" s="221"/>
      <c r="J1394" s="221"/>
      <c r="K1394" s="221"/>
      <c r="L1394" s="221"/>
      <c r="M1394" s="221"/>
      <c r="N1394" s="221"/>
      <c r="O1394" s="221"/>
      <c r="P1394" s="221"/>
      <c r="Q1394" s="221"/>
      <c r="R1394" s="221"/>
      <c r="S1394" s="221"/>
      <c r="T1394" s="221"/>
      <c r="U1394" s="221"/>
    </row>
    <row r="1395" spans="2:21" x14ac:dyDescent="0.2">
      <c r="B1395" s="221"/>
      <c r="C1395" s="221"/>
      <c r="D1395" s="221"/>
      <c r="E1395" s="221"/>
      <c r="F1395" s="221"/>
      <c r="G1395" s="221"/>
      <c r="H1395" s="221"/>
      <c r="I1395" s="221"/>
      <c r="J1395" s="221"/>
      <c r="K1395" s="221"/>
      <c r="L1395" s="221"/>
      <c r="M1395" s="221"/>
      <c r="N1395" s="221"/>
      <c r="O1395" s="221"/>
      <c r="P1395" s="221"/>
      <c r="Q1395" s="221"/>
      <c r="R1395" s="221"/>
      <c r="S1395" s="221"/>
      <c r="T1395" s="221"/>
      <c r="U1395" s="221"/>
    </row>
    <row r="1396" spans="2:21" x14ac:dyDescent="0.2">
      <c r="B1396" s="221"/>
      <c r="C1396" s="221"/>
      <c r="D1396" s="221"/>
      <c r="E1396" s="221"/>
      <c r="F1396" s="221"/>
      <c r="G1396" s="221"/>
      <c r="H1396" s="221"/>
      <c r="I1396" s="221"/>
      <c r="J1396" s="221"/>
      <c r="K1396" s="221"/>
      <c r="L1396" s="221"/>
      <c r="M1396" s="221"/>
      <c r="N1396" s="221"/>
      <c r="O1396" s="221"/>
      <c r="P1396" s="221"/>
      <c r="Q1396" s="221"/>
      <c r="R1396" s="221"/>
      <c r="S1396" s="221"/>
      <c r="T1396" s="221"/>
      <c r="U1396" s="221"/>
    </row>
    <row r="1397" spans="2:21" x14ac:dyDescent="0.2">
      <c r="B1397" s="221"/>
      <c r="C1397" s="221"/>
      <c r="D1397" s="221"/>
      <c r="E1397" s="221"/>
      <c r="F1397" s="221"/>
      <c r="G1397" s="221"/>
      <c r="H1397" s="221"/>
      <c r="I1397" s="221"/>
      <c r="J1397" s="221"/>
      <c r="K1397" s="221"/>
      <c r="L1397" s="221"/>
      <c r="M1397" s="221"/>
      <c r="N1397" s="221"/>
      <c r="O1397" s="221"/>
      <c r="P1397" s="221"/>
      <c r="Q1397" s="221"/>
      <c r="R1397" s="221"/>
      <c r="S1397" s="221"/>
      <c r="T1397" s="221"/>
      <c r="U1397" s="221"/>
    </row>
    <row r="1398" spans="2:21" x14ac:dyDescent="0.2">
      <c r="B1398" s="221"/>
      <c r="C1398" s="221"/>
      <c r="D1398" s="221"/>
      <c r="E1398" s="221"/>
      <c r="F1398" s="221"/>
      <c r="G1398" s="221"/>
      <c r="H1398" s="221"/>
      <c r="I1398" s="221"/>
      <c r="J1398" s="221"/>
      <c r="K1398" s="221"/>
      <c r="L1398" s="221"/>
      <c r="M1398" s="221"/>
      <c r="N1398" s="221"/>
      <c r="O1398" s="221"/>
      <c r="P1398" s="221"/>
      <c r="Q1398" s="221"/>
      <c r="R1398" s="221"/>
      <c r="S1398" s="221"/>
      <c r="T1398" s="221"/>
      <c r="U1398" s="221"/>
    </row>
    <row r="1399" spans="2:21" x14ac:dyDescent="0.2">
      <c r="B1399" s="221"/>
      <c r="C1399" s="221"/>
      <c r="D1399" s="221"/>
      <c r="E1399" s="221"/>
      <c r="F1399" s="221"/>
      <c r="G1399" s="221"/>
      <c r="H1399" s="221"/>
      <c r="I1399" s="221"/>
      <c r="J1399" s="221"/>
      <c r="K1399" s="221"/>
      <c r="L1399" s="221"/>
      <c r="M1399" s="221"/>
      <c r="N1399" s="221"/>
      <c r="O1399" s="221"/>
      <c r="P1399" s="221"/>
      <c r="Q1399" s="221"/>
      <c r="R1399" s="221"/>
      <c r="S1399" s="221"/>
      <c r="T1399" s="221"/>
      <c r="U1399" s="221"/>
    </row>
    <row r="1400" spans="2:21" x14ac:dyDescent="0.2">
      <c r="B1400" s="221"/>
      <c r="C1400" s="221"/>
      <c r="D1400" s="221"/>
      <c r="E1400" s="221"/>
      <c r="F1400" s="221"/>
      <c r="G1400" s="221"/>
      <c r="H1400" s="221"/>
      <c r="I1400" s="221"/>
      <c r="J1400" s="221"/>
      <c r="K1400" s="221"/>
      <c r="L1400" s="221"/>
      <c r="M1400" s="221"/>
      <c r="N1400" s="221"/>
      <c r="O1400" s="221"/>
      <c r="P1400" s="221"/>
      <c r="Q1400" s="221"/>
      <c r="R1400" s="221"/>
      <c r="S1400" s="221"/>
      <c r="T1400" s="221"/>
      <c r="U1400" s="221"/>
    </row>
    <row r="1401" spans="2:21" x14ac:dyDescent="0.2">
      <c r="B1401" s="221"/>
      <c r="C1401" s="221"/>
      <c r="D1401" s="221"/>
      <c r="E1401" s="221"/>
      <c r="F1401" s="221"/>
      <c r="G1401" s="221"/>
      <c r="H1401" s="221"/>
      <c r="I1401" s="221"/>
      <c r="J1401" s="221"/>
      <c r="K1401" s="221"/>
      <c r="L1401" s="221"/>
      <c r="M1401" s="221"/>
      <c r="N1401" s="221"/>
      <c r="O1401" s="221"/>
      <c r="P1401" s="221"/>
      <c r="Q1401" s="221"/>
      <c r="R1401" s="221"/>
      <c r="S1401" s="221"/>
      <c r="T1401" s="221"/>
      <c r="U1401" s="221"/>
    </row>
    <row r="1402" spans="2:21" x14ac:dyDescent="0.2">
      <c r="B1402" s="221"/>
      <c r="C1402" s="221"/>
      <c r="D1402" s="221"/>
      <c r="E1402" s="221"/>
      <c r="F1402" s="221"/>
      <c r="G1402" s="221"/>
      <c r="H1402" s="221"/>
      <c r="I1402" s="221"/>
      <c r="J1402" s="221"/>
      <c r="K1402" s="221"/>
      <c r="L1402" s="221"/>
      <c r="M1402" s="221"/>
      <c r="N1402" s="221"/>
      <c r="O1402" s="221"/>
      <c r="P1402" s="221"/>
      <c r="Q1402" s="221"/>
      <c r="R1402" s="221"/>
      <c r="S1402" s="221"/>
      <c r="T1402" s="221"/>
      <c r="U1402" s="221"/>
    </row>
    <row r="1403" spans="2:21" x14ac:dyDescent="0.2">
      <c r="B1403" s="221"/>
      <c r="C1403" s="221"/>
      <c r="D1403" s="221"/>
      <c r="E1403" s="221"/>
      <c r="F1403" s="221"/>
      <c r="G1403" s="221"/>
      <c r="H1403" s="221"/>
      <c r="I1403" s="221"/>
      <c r="J1403" s="221"/>
      <c r="K1403" s="221"/>
      <c r="L1403" s="221"/>
      <c r="M1403" s="221"/>
      <c r="N1403" s="221"/>
      <c r="O1403" s="221"/>
      <c r="P1403" s="221"/>
      <c r="Q1403" s="221"/>
      <c r="R1403" s="221"/>
      <c r="S1403" s="221"/>
      <c r="T1403" s="221"/>
      <c r="U1403" s="221"/>
    </row>
    <row r="1404" spans="2:21" x14ac:dyDescent="0.2">
      <c r="B1404" s="221"/>
      <c r="C1404" s="221"/>
      <c r="D1404" s="221"/>
      <c r="E1404" s="221"/>
      <c r="F1404" s="221"/>
      <c r="G1404" s="221"/>
      <c r="H1404" s="221"/>
      <c r="I1404" s="221"/>
      <c r="J1404" s="221"/>
      <c r="K1404" s="221"/>
      <c r="L1404" s="221"/>
      <c r="M1404" s="221"/>
      <c r="N1404" s="221"/>
      <c r="O1404" s="221"/>
      <c r="P1404" s="221"/>
      <c r="Q1404" s="221"/>
      <c r="R1404" s="221"/>
      <c r="S1404" s="221"/>
      <c r="T1404" s="221"/>
      <c r="U1404" s="221"/>
    </row>
    <row r="1405" spans="2:21" x14ac:dyDescent="0.2">
      <c r="B1405" s="221"/>
      <c r="C1405" s="221"/>
      <c r="D1405" s="221"/>
      <c r="E1405" s="221"/>
      <c r="F1405" s="221"/>
      <c r="G1405" s="221"/>
      <c r="H1405" s="221"/>
      <c r="I1405" s="221"/>
      <c r="J1405" s="221"/>
      <c r="K1405" s="221"/>
      <c r="L1405" s="221"/>
      <c r="M1405" s="221"/>
      <c r="N1405" s="221"/>
      <c r="O1405" s="221"/>
      <c r="P1405" s="221"/>
      <c r="Q1405" s="221"/>
      <c r="R1405" s="221"/>
      <c r="S1405" s="221"/>
      <c r="T1405" s="221"/>
      <c r="U1405" s="221"/>
    </row>
    <row r="1406" spans="2:21" x14ac:dyDescent="0.2">
      <c r="B1406" s="221"/>
      <c r="C1406" s="221"/>
      <c r="D1406" s="221"/>
      <c r="E1406" s="221"/>
      <c r="F1406" s="221"/>
      <c r="G1406" s="221"/>
      <c r="H1406" s="221"/>
      <c r="I1406" s="221"/>
      <c r="J1406" s="221"/>
      <c r="K1406" s="221"/>
      <c r="L1406" s="221"/>
      <c r="M1406" s="221"/>
      <c r="N1406" s="221"/>
      <c r="O1406" s="221"/>
      <c r="P1406" s="221"/>
      <c r="Q1406" s="221"/>
      <c r="R1406" s="221"/>
      <c r="S1406" s="221"/>
      <c r="T1406" s="221"/>
      <c r="U1406" s="221"/>
    </row>
    <row r="1407" spans="2:21" x14ac:dyDescent="0.2">
      <c r="B1407" s="221"/>
      <c r="C1407" s="221"/>
      <c r="D1407" s="221"/>
      <c r="E1407" s="221"/>
      <c r="F1407" s="221"/>
      <c r="G1407" s="221"/>
      <c r="H1407" s="221"/>
      <c r="I1407" s="221"/>
      <c r="J1407" s="221"/>
      <c r="K1407" s="221"/>
      <c r="L1407" s="221"/>
      <c r="M1407" s="221"/>
      <c r="N1407" s="221"/>
      <c r="O1407" s="221"/>
      <c r="P1407" s="221"/>
      <c r="Q1407" s="221"/>
      <c r="R1407" s="221"/>
      <c r="S1407" s="221"/>
      <c r="T1407" s="221"/>
      <c r="U1407" s="221"/>
    </row>
    <row r="1408" spans="2:21" x14ac:dyDescent="0.2">
      <c r="B1408" s="221"/>
      <c r="C1408" s="221"/>
      <c r="D1408" s="221"/>
      <c r="E1408" s="221"/>
      <c r="F1408" s="221"/>
      <c r="G1408" s="221"/>
      <c r="H1408" s="221"/>
      <c r="I1408" s="221"/>
      <c r="J1408" s="221"/>
      <c r="K1408" s="221"/>
      <c r="L1408" s="221"/>
      <c r="M1408" s="221"/>
      <c r="N1408" s="221"/>
      <c r="O1408" s="221"/>
      <c r="P1408" s="221"/>
      <c r="Q1408" s="221"/>
      <c r="R1408" s="221"/>
      <c r="S1408" s="221"/>
      <c r="T1408" s="221"/>
      <c r="U1408" s="221"/>
    </row>
    <row r="1409" spans="2:21" x14ac:dyDescent="0.2">
      <c r="B1409" s="221"/>
      <c r="C1409" s="221"/>
      <c r="D1409" s="221"/>
      <c r="E1409" s="221"/>
      <c r="F1409" s="221"/>
      <c r="G1409" s="221"/>
      <c r="H1409" s="221"/>
      <c r="I1409" s="221"/>
      <c r="J1409" s="221"/>
      <c r="K1409" s="221"/>
      <c r="L1409" s="221"/>
      <c r="M1409" s="221"/>
      <c r="N1409" s="221"/>
      <c r="O1409" s="221"/>
      <c r="P1409" s="221"/>
      <c r="Q1409" s="221"/>
      <c r="R1409" s="221"/>
      <c r="S1409" s="221"/>
      <c r="T1409" s="221"/>
      <c r="U1409" s="221"/>
    </row>
    <row r="1410" spans="2:21" x14ac:dyDescent="0.2">
      <c r="B1410" s="221"/>
      <c r="C1410" s="221"/>
      <c r="D1410" s="221"/>
      <c r="E1410" s="221"/>
      <c r="F1410" s="221"/>
      <c r="G1410" s="221"/>
      <c r="H1410" s="221"/>
      <c r="I1410" s="221"/>
      <c r="J1410" s="221"/>
      <c r="K1410" s="221"/>
      <c r="L1410" s="221"/>
      <c r="M1410" s="221"/>
      <c r="N1410" s="221"/>
      <c r="O1410" s="221"/>
      <c r="P1410" s="221"/>
      <c r="Q1410" s="221"/>
      <c r="R1410" s="221"/>
      <c r="S1410" s="221"/>
      <c r="T1410" s="221"/>
      <c r="U1410" s="221"/>
    </row>
    <row r="1411" spans="2:21" x14ac:dyDescent="0.2">
      <c r="B1411" s="221"/>
      <c r="C1411" s="221"/>
      <c r="D1411" s="221"/>
      <c r="E1411" s="221"/>
      <c r="F1411" s="221"/>
      <c r="G1411" s="221"/>
      <c r="H1411" s="221"/>
      <c r="I1411" s="221"/>
      <c r="J1411" s="221"/>
      <c r="K1411" s="221"/>
      <c r="L1411" s="221"/>
      <c r="M1411" s="221"/>
      <c r="N1411" s="221"/>
      <c r="O1411" s="221"/>
      <c r="P1411" s="221"/>
      <c r="Q1411" s="221"/>
      <c r="R1411" s="221"/>
      <c r="S1411" s="221"/>
      <c r="T1411" s="221"/>
      <c r="U1411" s="221"/>
    </row>
    <row r="1412" spans="2:21" x14ac:dyDescent="0.2">
      <c r="B1412" s="221"/>
      <c r="C1412" s="221"/>
      <c r="D1412" s="221"/>
      <c r="E1412" s="221"/>
      <c r="F1412" s="221"/>
      <c r="G1412" s="221"/>
      <c r="H1412" s="221"/>
      <c r="I1412" s="221"/>
      <c r="J1412" s="221"/>
      <c r="K1412" s="221"/>
      <c r="L1412" s="221"/>
      <c r="M1412" s="221"/>
      <c r="N1412" s="221"/>
      <c r="O1412" s="221"/>
      <c r="P1412" s="221"/>
      <c r="Q1412" s="221"/>
      <c r="R1412" s="221"/>
      <c r="S1412" s="221"/>
      <c r="T1412" s="221"/>
      <c r="U1412" s="221"/>
    </row>
    <row r="1413" spans="2:21" x14ac:dyDescent="0.2">
      <c r="B1413" s="221"/>
      <c r="C1413" s="221"/>
      <c r="D1413" s="221"/>
      <c r="E1413" s="221"/>
      <c r="F1413" s="221"/>
      <c r="G1413" s="221"/>
      <c r="H1413" s="221"/>
      <c r="I1413" s="221"/>
      <c r="J1413" s="221"/>
      <c r="K1413" s="221"/>
      <c r="L1413" s="221"/>
      <c r="M1413" s="221"/>
      <c r="N1413" s="221"/>
      <c r="O1413" s="221"/>
      <c r="P1413" s="221"/>
      <c r="Q1413" s="221"/>
      <c r="R1413" s="221"/>
      <c r="S1413" s="221"/>
      <c r="T1413" s="221"/>
      <c r="U1413" s="221"/>
    </row>
    <row r="1414" spans="2:21" x14ac:dyDescent="0.2">
      <c r="B1414" s="221"/>
      <c r="C1414" s="221"/>
      <c r="D1414" s="221"/>
      <c r="E1414" s="221"/>
      <c r="F1414" s="221"/>
      <c r="G1414" s="221"/>
      <c r="H1414" s="221"/>
      <c r="I1414" s="221"/>
      <c r="J1414" s="221"/>
      <c r="K1414" s="221"/>
      <c r="L1414" s="221"/>
      <c r="M1414" s="221"/>
      <c r="N1414" s="221"/>
      <c r="O1414" s="221"/>
      <c r="P1414" s="221"/>
      <c r="Q1414" s="221"/>
      <c r="R1414" s="221"/>
      <c r="S1414" s="221"/>
      <c r="T1414" s="221"/>
      <c r="U1414" s="221"/>
    </row>
    <row r="1415" spans="2:21" x14ac:dyDescent="0.2">
      <c r="B1415" s="221"/>
      <c r="C1415" s="221"/>
      <c r="D1415" s="221"/>
      <c r="E1415" s="221"/>
      <c r="F1415" s="221"/>
      <c r="G1415" s="221"/>
      <c r="H1415" s="221"/>
      <c r="I1415" s="221"/>
      <c r="J1415" s="221"/>
      <c r="K1415" s="221"/>
      <c r="L1415" s="221"/>
      <c r="M1415" s="221"/>
      <c r="N1415" s="221"/>
      <c r="O1415" s="221"/>
      <c r="P1415" s="221"/>
      <c r="Q1415" s="221"/>
      <c r="R1415" s="221"/>
      <c r="S1415" s="221"/>
      <c r="T1415" s="221"/>
      <c r="U1415" s="221"/>
    </row>
    <row r="1416" spans="2:21" x14ac:dyDescent="0.2">
      <c r="B1416" s="221"/>
      <c r="C1416" s="221"/>
      <c r="D1416" s="221"/>
      <c r="E1416" s="221"/>
      <c r="F1416" s="221"/>
      <c r="G1416" s="221"/>
      <c r="H1416" s="221"/>
      <c r="I1416" s="221"/>
      <c r="J1416" s="221"/>
      <c r="K1416" s="221"/>
      <c r="L1416" s="221"/>
      <c r="M1416" s="221"/>
      <c r="N1416" s="221"/>
      <c r="O1416" s="221"/>
      <c r="P1416" s="221"/>
      <c r="Q1416" s="221"/>
      <c r="R1416" s="221"/>
      <c r="S1416" s="221"/>
      <c r="T1416" s="221"/>
      <c r="U1416" s="221"/>
    </row>
    <row r="1417" spans="2:21" x14ac:dyDescent="0.2">
      <c r="B1417" s="221"/>
      <c r="C1417" s="221"/>
      <c r="D1417" s="221"/>
      <c r="E1417" s="221"/>
      <c r="F1417" s="221"/>
      <c r="G1417" s="221"/>
      <c r="H1417" s="221"/>
      <c r="I1417" s="221"/>
      <c r="J1417" s="221"/>
      <c r="K1417" s="221"/>
      <c r="L1417" s="221"/>
      <c r="M1417" s="221"/>
      <c r="N1417" s="221"/>
      <c r="O1417" s="221"/>
      <c r="P1417" s="221"/>
      <c r="Q1417" s="221"/>
      <c r="R1417" s="221"/>
      <c r="S1417" s="221"/>
      <c r="T1417" s="221"/>
      <c r="U1417" s="221"/>
    </row>
    <row r="1418" spans="2:21" x14ac:dyDescent="0.2">
      <c r="B1418" s="221"/>
      <c r="C1418" s="221"/>
      <c r="D1418" s="221"/>
      <c r="E1418" s="221"/>
      <c r="F1418" s="221"/>
      <c r="G1418" s="221"/>
      <c r="H1418" s="221"/>
      <c r="I1418" s="221"/>
      <c r="J1418" s="221"/>
      <c r="K1418" s="221"/>
      <c r="L1418" s="221"/>
      <c r="M1418" s="221"/>
      <c r="N1418" s="221"/>
      <c r="O1418" s="221"/>
      <c r="P1418" s="221"/>
      <c r="Q1418" s="221"/>
      <c r="R1418" s="221"/>
      <c r="S1418" s="221"/>
      <c r="T1418" s="221"/>
      <c r="U1418" s="221"/>
    </row>
    <row r="1419" spans="2:21" x14ac:dyDescent="0.2">
      <c r="B1419" s="221"/>
      <c r="C1419" s="221"/>
      <c r="D1419" s="221"/>
      <c r="E1419" s="221"/>
      <c r="F1419" s="221"/>
      <c r="G1419" s="221"/>
      <c r="H1419" s="221"/>
      <c r="I1419" s="221"/>
      <c r="J1419" s="221"/>
      <c r="K1419" s="221"/>
      <c r="L1419" s="221"/>
      <c r="M1419" s="221"/>
      <c r="N1419" s="221"/>
      <c r="O1419" s="221"/>
      <c r="P1419" s="221"/>
      <c r="Q1419" s="221"/>
      <c r="R1419" s="221"/>
      <c r="S1419" s="221"/>
      <c r="T1419" s="221"/>
      <c r="U1419" s="221"/>
    </row>
    <row r="1420" spans="2:21" x14ac:dyDescent="0.2">
      <c r="B1420" s="221"/>
      <c r="C1420" s="221"/>
      <c r="D1420" s="221"/>
      <c r="E1420" s="221"/>
      <c r="F1420" s="221"/>
      <c r="G1420" s="221"/>
      <c r="H1420" s="221"/>
      <c r="I1420" s="221"/>
      <c r="J1420" s="221"/>
      <c r="K1420" s="221"/>
      <c r="L1420" s="221"/>
      <c r="M1420" s="221"/>
      <c r="N1420" s="221"/>
      <c r="O1420" s="221"/>
      <c r="P1420" s="221"/>
      <c r="Q1420" s="221"/>
      <c r="R1420" s="221"/>
      <c r="S1420" s="221"/>
      <c r="T1420" s="221"/>
      <c r="U1420" s="221"/>
    </row>
    <row r="1421" spans="2:21" x14ac:dyDescent="0.2">
      <c r="B1421" s="221"/>
      <c r="C1421" s="221"/>
      <c r="D1421" s="221"/>
      <c r="E1421" s="221"/>
      <c r="F1421" s="221"/>
      <c r="G1421" s="221"/>
      <c r="H1421" s="221"/>
      <c r="I1421" s="221"/>
      <c r="J1421" s="221"/>
      <c r="K1421" s="221"/>
      <c r="L1421" s="221"/>
      <c r="M1421" s="221"/>
      <c r="N1421" s="221"/>
      <c r="O1421" s="221"/>
      <c r="P1421" s="221"/>
      <c r="Q1421" s="221"/>
      <c r="R1421" s="221"/>
      <c r="S1421" s="221"/>
      <c r="T1421" s="221"/>
      <c r="U1421" s="221"/>
    </row>
    <row r="1422" spans="2:21" x14ac:dyDescent="0.2">
      <c r="B1422" s="221"/>
      <c r="C1422" s="221"/>
      <c r="D1422" s="221"/>
      <c r="E1422" s="221"/>
      <c r="F1422" s="221"/>
      <c r="G1422" s="221"/>
      <c r="H1422" s="221"/>
      <c r="I1422" s="221"/>
      <c r="J1422" s="221"/>
      <c r="K1422" s="221"/>
      <c r="L1422" s="221"/>
      <c r="M1422" s="221"/>
      <c r="N1422" s="221"/>
      <c r="O1422" s="221"/>
      <c r="P1422" s="221"/>
      <c r="Q1422" s="221"/>
      <c r="R1422" s="221"/>
      <c r="S1422" s="221"/>
      <c r="T1422" s="221"/>
      <c r="U1422" s="221"/>
    </row>
    <row r="1423" spans="2:21" x14ac:dyDescent="0.2">
      <c r="B1423" s="221"/>
      <c r="C1423" s="221"/>
      <c r="D1423" s="221"/>
      <c r="E1423" s="221"/>
      <c r="F1423" s="221"/>
      <c r="G1423" s="221"/>
      <c r="H1423" s="221"/>
      <c r="I1423" s="221"/>
      <c r="J1423" s="221"/>
      <c r="K1423" s="221"/>
      <c r="L1423" s="221"/>
      <c r="M1423" s="221"/>
      <c r="N1423" s="221"/>
      <c r="O1423" s="221"/>
      <c r="P1423" s="221"/>
      <c r="Q1423" s="221"/>
      <c r="R1423" s="221"/>
      <c r="S1423" s="221"/>
      <c r="T1423" s="221"/>
      <c r="U1423" s="221"/>
    </row>
    <row r="1424" spans="2:21" x14ac:dyDescent="0.2">
      <c r="B1424" s="221"/>
      <c r="C1424" s="221"/>
      <c r="D1424" s="221"/>
      <c r="E1424" s="221"/>
      <c r="F1424" s="221"/>
      <c r="G1424" s="221"/>
      <c r="H1424" s="221"/>
      <c r="I1424" s="221"/>
      <c r="J1424" s="221"/>
      <c r="K1424" s="221"/>
      <c r="L1424" s="221"/>
      <c r="M1424" s="221"/>
      <c r="N1424" s="221"/>
      <c r="O1424" s="221"/>
      <c r="P1424" s="221"/>
      <c r="Q1424" s="221"/>
      <c r="R1424" s="221"/>
      <c r="S1424" s="221"/>
      <c r="T1424" s="221"/>
      <c r="U1424" s="221"/>
    </row>
    <row r="1425" spans="2:21" x14ac:dyDescent="0.2">
      <c r="B1425" s="221"/>
      <c r="C1425" s="221"/>
      <c r="D1425" s="221"/>
      <c r="E1425" s="221"/>
      <c r="F1425" s="221"/>
      <c r="G1425" s="221"/>
      <c r="H1425" s="221"/>
      <c r="I1425" s="221"/>
      <c r="J1425" s="221"/>
      <c r="K1425" s="221"/>
      <c r="L1425" s="221"/>
      <c r="M1425" s="221"/>
      <c r="N1425" s="221"/>
      <c r="O1425" s="221"/>
      <c r="P1425" s="221"/>
      <c r="Q1425" s="221"/>
      <c r="R1425" s="221"/>
      <c r="S1425" s="221"/>
      <c r="T1425" s="221"/>
      <c r="U1425" s="221"/>
    </row>
    <row r="1426" spans="2:21" x14ac:dyDescent="0.2">
      <c r="B1426" s="221"/>
      <c r="C1426" s="221"/>
      <c r="D1426" s="221"/>
      <c r="E1426" s="221"/>
      <c r="F1426" s="221"/>
      <c r="G1426" s="221"/>
      <c r="H1426" s="221"/>
      <c r="I1426" s="221"/>
      <c r="J1426" s="221"/>
      <c r="K1426" s="221"/>
      <c r="L1426" s="221"/>
      <c r="M1426" s="221"/>
      <c r="N1426" s="221"/>
      <c r="O1426" s="221"/>
      <c r="P1426" s="221"/>
      <c r="Q1426" s="221"/>
      <c r="R1426" s="221"/>
      <c r="S1426" s="221"/>
      <c r="T1426" s="221"/>
      <c r="U1426" s="221"/>
    </row>
    <row r="1427" spans="2:21" x14ac:dyDescent="0.2">
      <c r="B1427" s="221"/>
      <c r="C1427" s="221"/>
      <c r="D1427" s="221"/>
      <c r="E1427" s="221"/>
      <c r="F1427" s="221"/>
      <c r="G1427" s="221"/>
      <c r="H1427" s="221"/>
      <c r="I1427" s="221"/>
      <c r="J1427" s="221"/>
      <c r="K1427" s="221"/>
      <c r="L1427" s="221"/>
      <c r="M1427" s="221"/>
      <c r="N1427" s="221"/>
      <c r="O1427" s="221"/>
      <c r="P1427" s="221"/>
      <c r="Q1427" s="221"/>
      <c r="R1427" s="221"/>
      <c r="S1427" s="221"/>
      <c r="T1427" s="221"/>
      <c r="U1427" s="221"/>
    </row>
    <row r="1428" spans="2:21" x14ac:dyDescent="0.2">
      <c r="B1428" s="221"/>
      <c r="C1428" s="221"/>
      <c r="D1428" s="221"/>
      <c r="E1428" s="221"/>
      <c r="F1428" s="221"/>
      <c r="G1428" s="221"/>
      <c r="H1428" s="221"/>
      <c r="I1428" s="221"/>
      <c r="J1428" s="221"/>
      <c r="K1428" s="221"/>
      <c r="L1428" s="221"/>
      <c r="M1428" s="221"/>
      <c r="N1428" s="221"/>
      <c r="O1428" s="221"/>
      <c r="P1428" s="221"/>
      <c r="Q1428" s="221"/>
      <c r="R1428" s="221"/>
      <c r="S1428" s="221"/>
      <c r="T1428" s="221"/>
      <c r="U1428" s="221"/>
    </row>
    <row r="1429" spans="2:21" x14ac:dyDescent="0.2">
      <c r="B1429" s="221"/>
      <c r="C1429" s="221"/>
      <c r="D1429" s="221"/>
      <c r="E1429" s="221"/>
      <c r="F1429" s="221"/>
      <c r="G1429" s="221"/>
      <c r="H1429" s="221"/>
      <c r="I1429" s="221"/>
      <c r="J1429" s="221"/>
      <c r="K1429" s="221"/>
      <c r="L1429" s="221"/>
      <c r="M1429" s="221"/>
      <c r="N1429" s="221"/>
      <c r="O1429" s="221"/>
      <c r="P1429" s="221"/>
      <c r="Q1429" s="221"/>
      <c r="R1429" s="221"/>
      <c r="S1429" s="221"/>
      <c r="T1429" s="221"/>
      <c r="U1429" s="221"/>
    </row>
    <row r="1430" spans="2:21" x14ac:dyDescent="0.2">
      <c r="B1430" s="221"/>
      <c r="C1430" s="221"/>
      <c r="D1430" s="221"/>
      <c r="E1430" s="221"/>
      <c r="F1430" s="221"/>
      <c r="G1430" s="221"/>
      <c r="H1430" s="221"/>
      <c r="I1430" s="221"/>
      <c r="J1430" s="221"/>
      <c r="K1430" s="221"/>
      <c r="L1430" s="221"/>
      <c r="M1430" s="221"/>
      <c r="N1430" s="221"/>
      <c r="O1430" s="221"/>
      <c r="P1430" s="221"/>
      <c r="Q1430" s="221"/>
      <c r="R1430" s="221"/>
      <c r="S1430" s="221"/>
      <c r="T1430" s="221"/>
      <c r="U1430" s="221"/>
    </row>
    <row r="1431" spans="2:21" x14ac:dyDescent="0.2">
      <c r="B1431" s="221"/>
      <c r="C1431" s="221"/>
      <c r="D1431" s="221"/>
      <c r="E1431" s="221"/>
      <c r="F1431" s="221"/>
      <c r="G1431" s="221"/>
      <c r="H1431" s="221"/>
      <c r="I1431" s="221"/>
      <c r="J1431" s="221"/>
      <c r="K1431" s="221"/>
      <c r="L1431" s="221"/>
      <c r="M1431" s="221"/>
      <c r="N1431" s="221"/>
      <c r="O1431" s="221"/>
      <c r="P1431" s="221"/>
      <c r="Q1431" s="221"/>
      <c r="R1431" s="221"/>
      <c r="S1431" s="221"/>
      <c r="T1431" s="221"/>
      <c r="U1431" s="221"/>
    </row>
    <row r="1432" spans="2:21" x14ac:dyDescent="0.2">
      <c r="B1432" s="221"/>
      <c r="C1432" s="221"/>
      <c r="D1432" s="221"/>
      <c r="E1432" s="221"/>
      <c r="F1432" s="221"/>
      <c r="G1432" s="221"/>
      <c r="H1432" s="221"/>
      <c r="I1432" s="221"/>
      <c r="J1432" s="221"/>
      <c r="K1432" s="221"/>
      <c r="L1432" s="221"/>
      <c r="M1432" s="221"/>
      <c r="N1432" s="221"/>
      <c r="O1432" s="221"/>
      <c r="P1432" s="221"/>
      <c r="Q1432" s="221"/>
      <c r="R1432" s="221"/>
      <c r="S1432" s="221"/>
      <c r="T1432" s="221"/>
      <c r="U1432" s="221"/>
    </row>
    <row r="1433" spans="2:21" x14ac:dyDescent="0.2">
      <c r="B1433" s="221"/>
      <c r="C1433" s="221"/>
      <c r="D1433" s="221"/>
      <c r="E1433" s="221"/>
      <c r="F1433" s="221"/>
      <c r="G1433" s="221"/>
      <c r="H1433" s="221"/>
      <c r="I1433" s="221"/>
      <c r="J1433" s="221"/>
      <c r="K1433" s="221"/>
      <c r="L1433" s="221"/>
      <c r="M1433" s="221"/>
      <c r="N1433" s="221"/>
      <c r="O1433" s="221"/>
      <c r="P1433" s="221"/>
      <c r="Q1433" s="221"/>
      <c r="R1433" s="221"/>
      <c r="S1433" s="221"/>
      <c r="T1433" s="221"/>
      <c r="U1433" s="221"/>
    </row>
    <row r="1434" spans="2:21" x14ac:dyDescent="0.2">
      <c r="B1434" s="221"/>
      <c r="C1434" s="221"/>
      <c r="D1434" s="221"/>
      <c r="E1434" s="221"/>
      <c r="F1434" s="221"/>
      <c r="G1434" s="221"/>
      <c r="H1434" s="221"/>
      <c r="I1434" s="221"/>
      <c r="J1434" s="221"/>
      <c r="K1434" s="221"/>
      <c r="L1434" s="221"/>
      <c r="M1434" s="221"/>
      <c r="N1434" s="221"/>
      <c r="O1434" s="221"/>
      <c r="P1434" s="221"/>
      <c r="Q1434" s="221"/>
      <c r="R1434" s="221"/>
      <c r="S1434" s="221"/>
      <c r="T1434" s="221"/>
      <c r="U1434" s="221"/>
    </row>
    <row r="1435" spans="2:21" x14ac:dyDescent="0.2">
      <c r="B1435" s="221"/>
      <c r="C1435" s="221"/>
      <c r="D1435" s="221"/>
      <c r="E1435" s="221"/>
      <c r="F1435" s="221"/>
      <c r="G1435" s="221"/>
      <c r="H1435" s="221"/>
      <c r="I1435" s="221"/>
      <c r="J1435" s="221"/>
      <c r="K1435" s="221"/>
      <c r="L1435" s="221"/>
      <c r="M1435" s="221"/>
      <c r="N1435" s="221"/>
      <c r="O1435" s="221"/>
      <c r="P1435" s="221"/>
      <c r="Q1435" s="221"/>
      <c r="R1435" s="221"/>
      <c r="S1435" s="221"/>
      <c r="T1435" s="221"/>
      <c r="U1435" s="221"/>
    </row>
    <row r="1436" spans="2:21" x14ac:dyDescent="0.2">
      <c r="B1436" s="221"/>
      <c r="C1436" s="221"/>
      <c r="D1436" s="221"/>
      <c r="E1436" s="221"/>
      <c r="F1436" s="221"/>
      <c r="G1436" s="221"/>
      <c r="H1436" s="221"/>
      <c r="I1436" s="221"/>
      <c r="J1436" s="221"/>
      <c r="K1436" s="221"/>
      <c r="L1436" s="221"/>
      <c r="M1436" s="221"/>
      <c r="N1436" s="221"/>
      <c r="O1436" s="221"/>
      <c r="P1436" s="221"/>
      <c r="Q1436" s="221"/>
      <c r="R1436" s="221"/>
      <c r="S1436" s="221"/>
      <c r="T1436" s="221"/>
      <c r="U1436" s="221"/>
    </row>
    <row r="1437" spans="2:21" x14ac:dyDescent="0.2">
      <c r="B1437" s="221"/>
      <c r="C1437" s="221"/>
      <c r="D1437" s="221"/>
      <c r="E1437" s="221"/>
      <c r="F1437" s="221"/>
      <c r="G1437" s="221"/>
      <c r="H1437" s="221"/>
      <c r="I1437" s="221"/>
      <c r="J1437" s="221"/>
      <c r="K1437" s="221"/>
      <c r="L1437" s="221"/>
      <c r="M1437" s="221"/>
      <c r="N1437" s="221"/>
      <c r="O1437" s="221"/>
      <c r="P1437" s="221"/>
      <c r="Q1437" s="221"/>
      <c r="R1437" s="221"/>
      <c r="S1437" s="221"/>
      <c r="T1437" s="221"/>
      <c r="U1437" s="221"/>
    </row>
    <row r="1438" spans="2:21" x14ac:dyDescent="0.2">
      <c r="B1438" s="221"/>
      <c r="C1438" s="221"/>
      <c r="D1438" s="221"/>
      <c r="E1438" s="221"/>
      <c r="F1438" s="221"/>
      <c r="G1438" s="221"/>
      <c r="H1438" s="221"/>
      <c r="I1438" s="221"/>
      <c r="J1438" s="221"/>
      <c r="K1438" s="221"/>
      <c r="L1438" s="221"/>
      <c r="M1438" s="221"/>
      <c r="N1438" s="221"/>
      <c r="O1438" s="221"/>
      <c r="P1438" s="221"/>
      <c r="Q1438" s="221"/>
      <c r="R1438" s="221"/>
      <c r="S1438" s="221"/>
      <c r="T1438" s="221"/>
      <c r="U1438" s="221"/>
    </row>
    <row r="1439" spans="2:21" x14ac:dyDescent="0.2">
      <c r="B1439" s="221"/>
      <c r="C1439" s="221"/>
      <c r="D1439" s="221"/>
      <c r="E1439" s="221"/>
      <c r="F1439" s="221"/>
      <c r="G1439" s="221"/>
      <c r="H1439" s="221"/>
      <c r="I1439" s="221"/>
      <c r="J1439" s="221"/>
      <c r="K1439" s="221"/>
      <c r="L1439" s="221"/>
      <c r="M1439" s="221"/>
      <c r="N1439" s="221"/>
      <c r="O1439" s="221"/>
      <c r="P1439" s="221"/>
      <c r="Q1439" s="221"/>
      <c r="R1439" s="221"/>
      <c r="S1439" s="221"/>
      <c r="T1439" s="221"/>
      <c r="U1439" s="221"/>
    </row>
    <row r="1440" spans="2:21" x14ac:dyDescent="0.2">
      <c r="B1440" s="221"/>
      <c r="C1440" s="221"/>
      <c r="D1440" s="221"/>
      <c r="E1440" s="221"/>
      <c r="F1440" s="221"/>
      <c r="G1440" s="221"/>
      <c r="H1440" s="221"/>
      <c r="I1440" s="221"/>
      <c r="J1440" s="221"/>
      <c r="K1440" s="221"/>
      <c r="L1440" s="221"/>
      <c r="M1440" s="221"/>
      <c r="N1440" s="221"/>
      <c r="O1440" s="221"/>
      <c r="P1440" s="221"/>
      <c r="Q1440" s="221"/>
      <c r="R1440" s="221"/>
      <c r="S1440" s="221"/>
      <c r="T1440" s="221"/>
      <c r="U1440" s="221"/>
    </row>
    <row r="1441" spans="2:21" x14ac:dyDescent="0.2">
      <c r="B1441" s="221"/>
      <c r="C1441" s="221"/>
      <c r="D1441" s="221"/>
      <c r="E1441" s="221"/>
      <c r="F1441" s="221"/>
      <c r="G1441" s="221"/>
      <c r="H1441" s="221"/>
      <c r="I1441" s="221"/>
      <c r="J1441" s="221"/>
      <c r="K1441" s="221"/>
      <c r="L1441" s="221"/>
      <c r="M1441" s="221"/>
      <c r="N1441" s="221"/>
      <c r="O1441" s="221"/>
      <c r="P1441" s="221"/>
      <c r="Q1441" s="221"/>
      <c r="R1441" s="221"/>
      <c r="S1441" s="221"/>
      <c r="T1441" s="221"/>
      <c r="U1441" s="221"/>
    </row>
    <row r="1442" spans="2:21" x14ac:dyDescent="0.2">
      <c r="B1442" s="221"/>
      <c r="C1442" s="221"/>
      <c r="D1442" s="221"/>
      <c r="E1442" s="221"/>
      <c r="F1442" s="221"/>
      <c r="G1442" s="221"/>
      <c r="H1442" s="221"/>
      <c r="I1442" s="221"/>
      <c r="J1442" s="221"/>
      <c r="K1442" s="221"/>
      <c r="L1442" s="221"/>
      <c r="M1442" s="221"/>
      <c r="N1442" s="221"/>
      <c r="O1442" s="221"/>
      <c r="P1442" s="221"/>
      <c r="Q1442" s="221"/>
      <c r="R1442" s="221"/>
      <c r="S1442" s="221"/>
      <c r="T1442" s="221"/>
      <c r="U1442" s="221"/>
    </row>
    <row r="1443" spans="2:21" x14ac:dyDescent="0.2">
      <c r="B1443" s="221"/>
      <c r="C1443" s="221"/>
      <c r="D1443" s="221"/>
      <c r="E1443" s="221"/>
      <c r="F1443" s="221"/>
      <c r="G1443" s="221"/>
      <c r="H1443" s="221"/>
      <c r="I1443" s="221"/>
      <c r="J1443" s="221"/>
      <c r="K1443" s="221"/>
      <c r="L1443" s="221"/>
      <c r="M1443" s="221"/>
      <c r="N1443" s="221"/>
      <c r="O1443" s="221"/>
      <c r="P1443" s="221"/>
      <c r="Q1443" s="221"/>
      <c r="R1443" s="221"/>
      <c r="S1443" s="221"/>
      <c r="T1443" s="221"/>
      <c r="U1443" s="221"/>
    </row>
    <row r="1444" spans="2:21" x14ac:dyDescent="0.2">
      <c r="B1444" s="221"/>
      <c r="C1444" s="221"/>
      <c r="D1444" s="221"/>
      <c r="E1444" s="221"/>
      <c r="F1444" s="221"/>
      <c r="G1444" s="221"/>
      <c r="H1444" s="221"/>
      <c r="I1444" s="221"/>
      <c r="J1444" s="221"/>
      <c r="K1444" s="221"/>
      <c r="L1444" s="221"/>
      <c r="M1444" s="221"/>
      <c r="N1444" s="221"/>
      <c r="O1444" s="221"/>
      <c r="P1444" s="221"/>
      <c r="Q1444" s="221"/>
      <c r="R1444" s="221"/>
      <c r="S1444" s="221"/>
      <c r="T1444" s="221"/>
      <c r="U1444" s="221"/>
    </row>
    <row r="1445" spans="2:21" x14ac:dyDescent="0.2">
      <c r="B1445" s="221"/>
      <c r="C1445" s="221"/>
      <c r="D1445" s="221"/>
      <c r="E1445" s="221"/>
      <c r="F1445" s="221"/>
      <c r="G1445" s="221"/>
      <c r="H1445" s="221"/>
      <c r="I1445" s="221"/>
      <c r="J1445" s="221"/>
      <c r="K1445" s="221"/>
      <c r="L1445" s="221"/>
      <c r="M1445" s="221"/>
      <c r="N1445" s="221"/>
      <c r="O1445" s="221"/>
      <c r="P1445" s="221"/>
      <c r="Q1445" s="221"/>
      <c r="R1445" s="221"/>
      <c r="S1445" s="221"/>
      <c r="T1445" s="221"/>
      <c r="U1445" s="221"/>
    </row>
    <row r="1446" spans="2:21" x14ac:dyDescent="0.2">
      <c r="B1446" s="221"/>
      <c r="C1446" s="221"/>
      <c r="D1446" s="221"/>
      <c r="E1446" s="221"/>
      <c r="F1446" s="221"/>
      <c r="G1446" s="221"/>
      <c r="H1446" s="221"/>
      <c r="I1446" s="221"/>
      <c r="J1446" s="221"/>
      <c r="K1446" s="221"/>
      <c r="L1446" s="221"/>
      <c r="M1446" s="221"/>
      <c r="N1446" s="221"/>
      <c r="O1446" s="221"/>
      <c r="P1446" s="221"/>
      <c r="Q1446" s="221"/>
      <c r="R1446" s="221"/>
      <c r="S1446" s="221"/>
      <c r="T1446" s="221"/>
      <c r="U1446" s="221"/>
    </row>
    <row r="1447" spans="2:21" x14ac:dyDescent="0.2">
      <c r="B1447" s="221"/>
      <c r="C1447" s="221"/>
      <c r="D1447" s="221"/>
      <c r="E1447" s="221"/>
      <c r="F1447" s="221"/>
      <c r="G1447" s="221"/>
      <c r="H1447" s="221"/>
      <c r="I1447" s="221"/>
      <c r="J1447" s="221"/>
      <c r="K1447" s="221"/>
      <c r="L1447" s="221"/>
      <c r="M1447" s="221"/>
      <c r="N1447" s="221"/>
      <c r="O1447" s="221"/>
      <c r="P1447" s="221"/>
      <c r="Q1447" s="221"/>
      <c r="R1447" s="221"/>
      <c r="S1447" s="221"/>
      <c r="T1447" s="221"/>
      <c r="U1447" s="221"/>
    </row>
    <row r="1448" spans="2:21" x14ac:dyDescent="0.2">
      <c r="B1448" s="221"/>
      <c r="C1448" s="221"/>
      <c r="D1448" s="221"/>
      <c r="E1448" s="221"/>
      <c r="F1448" s="221"/>
      <c r="G1448" s="221"/>
      <c r="H1448" s="221"/>
      <c r="I1448" s="221"/>
      <c r="J1448" s="221"/>
      <c r="K1448" s="221"/>
      <c r="L1448" s="221"/>
      <c r="M1448" s="221"/>
      <c r="N1448" s="221"/>
      <c r="O1448" s="221"/>
      <c r="P1448" s="221"/>
      <c r="Q1448" s="221"/>
      <c r="R1448" s="221"/>
      <c r="S1448" s="221"/>
      <c r="T1448" s="221"/>
      <c r="U1448" s="221"/>
    </row>
    <row r="1449" spans="2:21" x14ac:dyDescent="0.2">
      <c r="B1449" s="221"/>
      <c r="C1449" s="221"/>
      <c r="D1449" s="221"/>
      <c r="E1449" s="221"/>
      <c r="F1449" s="221"/>
      <c r="G1449" s="221"/>
      <c r="H1449" s="221"/>
      <c r="I1449" s="221"/>
      <c r="J1449" s="221"/>
      <c r="K1449" s="221"/>
      <c r="L1449" s="221"/>
      <c r="M1449" s="221"/>
      <c r="N1449" s="221"/>
      <c r="O1449" s="221"/>
      <c r="P1449" s="221"/>
      <c r="Q1449" s="221"/>
      <c r="R1449" s="221"/>
      <c r="S1449" s="221"/>
      <c r="T1449" s="221"/>
      <c r="U1449" s="221"/>
    </row>
    <row r="1450" spans="2:21" x14ac:dyDescent="0.2">
      <c r="B1450" s="221"/>
      <c r="C1450" s="221"/>
      <c r="D1450" s="221"/>
      <c r="E1450" s="221"/>
      <c r="F1450" s="221"/>
      <c r="G1450" s="221"/>
      <c r="H1450" s="221"/>
      <c r="I1450" s="221"/>
      <c r="J1450" s="221"/>
      <c r="K1450" s="221"/>
      <c r="L1450" s="221"/>
      <c r="M1450" s="221"/>
      <c r="N1450" s="221"/>
      <c r="O1450" s="221"/>
      <c r="P1450" s="221"/>
      <c r="Q1450" s="221"/>
      <c r="R1450" s="221"/>
      <c r="S1450" s="221"/>
      <c r="T1450" s="221"/>
      <c r="U1450" s="221"/>
    </row>
    <row r="1451" spans="2:21" x14ac:dyDescent="0.2">
      <c r="B1451" s="221"/>
      <c r="C1451" s="221"/>
      <c r="D1451" s="221"/>
      <c r="E1451" s="221"/>
      <c r="F1451" s="221"/>
      <c r="G1451" s="221"/>
      <c r="H1451" s="221"/>
      <c r="I1451" s="221"/>
      <c r="J1451" s="221"/>
      <c r="K1451" s="221"/>
      <c r="L1451" s="221"/>
      <c r="M1451" s="221"/>
      <c r="N1451" s="221"/>
      <c r="O1451" s="221"/>
      <c r="P1451" s="221"/>
      <c r="Q1451" s="221"/>
      <c r="R1451" s="221"/>
      <c r="S1451" s="221"/>
      <c r="T1451" s="221"/>
      <c r="U1451" s="221"/>
    </row>
    <row r="1452" spans="2:21" x14ac:dyDescent="0.2">
      <c r="B1452" s="221"/>
      <c r="C1452" s="221"/>
      <c r="D1452" s="221"/>
      <c r="E1452" s="221"/>
      <c r="F1452" s="221"/>
      <c r="G1452" s="221"/>
      <c r="H1452" s="221"/>
      <c r="I1452" s="221"/>
      <c r="J1452" s="221"/>
      <c r="K1452" s="221"/>
      <c r="L1452" s="221"/>
      <c r="M1452" s="221"/>
      <c r="N1452" s="221"/>
      <c r="O1452" s="221"/>
      <c r="P1452" s="221"/>
      <c r="Q1452" s="221"/>
      <c r="R1452" s="221"/>
      <c r="S1452" s="221"/>
      <c r="T1452" s="221"/>
      <c r="U1452" s="221"/>
    </row>
    <row r="1453" spans="2:21" x14ac:dyDescent="0.2">
      <c r="B1453" s="221"/>
      <c r="C1453" s="221"/>
      <c r="D1453" s="221"/>
      <c r="E1453" s="221"/>
      <c r="F1453" s="221"/>
      <c r="G1453" s="221"/>
      <c r="H1453" s="221"/>
      <c r="I1453" s="221"/>
      <c r="J1453" s="221"/>
      <c r="K1453" s="221"/>
      <c r="L1453" s="221"/>
      <c r="M1453" s="221"/>
      <c r="N1453" s="221"/>
      <c r="O1453" s="221"/>
      <c r="P1453" s="221"/>
      <c r="Q1453" s="221"/>
      <c r="R1453" s="221"/>
      <c r="S1453" s="221"/>
      <c r="T1453" s="221"/>
      <c r="U1453" s="221"/>
    </row>
    <row r="1454" spans="2:21" x14ac:dyDescent="0.2">
      <c r="B1454" s="221"/>
      <c r="C1454" s="221"/>
      <c r="D1454" s="221"/>
      <c r="E1454" s="221"/>
      <c r="F1454" s="221"/>
      <c r="G1454" s="221"/>
      <c r="H1454" s="221"/>
      <c r="I1454" s="221"/>
      <c r="J1454" s="221"/>
      <c r="K1454" s="221"/>
      <c r="L1454" s="221"/>
      <c r="M1454" s="221"/>
      <c r="N1454" s="221"/>
      <c r="O1454" s="221"/>
      <c r="P1454" s="221"/>
      <c r="Q1454" s="221"/>
      <c r="R1454" s="221"/>
      <c r="S1454" s="221"/>
      <c r="T1454" s="221"/>
      <c r="U1454" s="221"/>
    </row>
    <row r="1455" spans="2:21" x14ac:dyDescent="0.2">
      <c r="B1455" s="221"/>
      <c r="C1455" s="221"/>
      <c r="D1455" s="221"/>
      <c r="E1455" s="221"/>
      <c r="F1455" s="221"/>
      <c r="G1455" s="221"/>
      <c r="H1455" s="221"/>
      <c r="I1455" s="221"/>
      <c r="J1455" s="221"/>
      <c r="K1455" s="221"/>
      <c r="L1455" s="221"/>
      <c r="M1455" s="221"/>
      <c r="N1455" s="221"/>
      <c r="O1455" s="221"/>
      <c r="P1455" s="221"/>
      <c r="Q1455" s="221"/>
      <c r="R1455" s="221"/>
      <c r="S1455" s="221"/>
      <c r="T1455" s="221"/>
      <c r="U1455" s="221"/>
    </row>
    <row r="1456" spans="2:21" x14ac:dyDescent="0.2">
      <c r="B1456" s="221"/>
      <c r="C1456" s="221"/>
      <c r="D1456" s="221"/>
      <c r="E1456" s="221"/>
      <c r="F1456" s="221"/>
      <c r="G1456" s="221"/>
      <c r="H1456" s="221"/>
      <c r="I1456" s="221"/>
      <c r="J1456" s="221"/>
      <c r="K1456" s="221"/>
      <c r="L1456" s="221"/>
      <c r="M1456" s="221"/>
      <c r="N1456" s="221"/>
      <c r="O1456" s="221"/>
      <c r="P1456" s="221"/>
      <c r="Q1456" s="221"/>
      <c r="R1456" s="221"/>
      <c r="S1456" s="221"/>
      <c r="T1456" s="221"/>
      <c r="U1456" s="221"/>
    </row>
    <row r="1457" spans="2:21" x14ac:dyDescent="0.2">
      <c r="B1457" s="221"/>
      <c r="C1457" s="221"/>
      <c r="D1457" s="221"/>
      <c r="E1457" s="221"/>
      <c r="F1457" s="221"/>
      <c r="G1457" s="221"/>
      <c r="H1457" s="221"/>
      <c r="I1457" s="221"/>
      <c r="J1457" s="221"/>
      <c r="K1457" s="221"/>
      <c r="L1457" s="221"/>
      <c r="M1457" s="221"/>
      <c r="N1457" s="221"/>
      <c r="O1457" s="221"/>
      <c r="P1457" s="221"/>
      <c r="Q1457" s="221"/>
      <c r="R1457" s="221"/>
      <c r="S1457" s="221"/>
      <c r="T1457" s="221"/>
      <c r="U1457" s="221"/>
    </row>
    <row r="1458" spans="2:21" x14ac:dyDescent="0.2">
      <c r="B1458" s="221"/>
      <c r="C1458" s="221"/>
      <c r="D1458" s="221"/>
      <c r="E1458" s="221"/>
      <c r="F1458" s="221"/>
      <c r="G1458" s="221"/>
      <c r="H1458" s="221"/>
      <c r="I1458" s="221"/>
      <c r="J1458" s="221"/>
      <c r="K1458" s="221"/>
      <c r="L1458" s="221"/>
      <c r="M1458" s="221"/>
      <c r="N1458" s="221"/>
      <c r="O1458" s="221"/>
      <c r="P1458" s="221"/>
      <c r="Q1458" s="221"/>
      <c r="R1458" s="221"/>
      <c r="S1458" s="221"/>
      <c r="T1458" s="221"/>
      <c r="U1458" s="221"/>
    </row>
    <row r="1459" spans="2:21" x14ac:dyDescent="0.2">
      <c r="B1459" s="221"/>
      <c r="C1459" s="221"/>
      <c r="D1459" s="221"/>
      <c r="E1459" s="221"/>
      <c r="F1459" s="221"/>
      <c r="G1459" s="221"/>
      <c r="H1459" s="221"/>
      <c r="I1459" s="221"/>
      <c r="J1459" s="221"/>
      <c r="K1459" s="221"/>
      <c r="L1459" s="221"/>
      <c r="M1459" s="221"/>
      <c r="N1459" s="221"/>
      <c r="O1459" s="221"/>
      <c r="P1459" s="221"/>
      <c r="Q1459" s="221"/>
      <c r="R1459" s="221"/>
      <c r="S1459" s="221"/>
      <c r="T1459" s="221"/>
      <c r="U1459" s="221"/>
    </row>
    <row r="1460" spans="2:21" x14ac:dyDescent="0.2">
      <c r="B1460" s="221"/>
      <c r="C1460" s="221"/>
      <c r="D1460" s="221"/>
      <c r="E1460" s="221"/>
      <c r="F1460" s="221"/>
      <c r="G1460" s="221"/>
      <c r="H1460" s="221"/>
      <c r="I1460" s="221"/>
      <c r="J1460" s="221"/>
      <c r="K1460" s="221"/>
      <c r="L1460" s="221"/>
      <c r="M1460" s="221"/>
      <c r="N1460" s="221"/>
      <c r="O1460" s="221"/>
      <c r="P1460" s="221"/>
      <c r="Q1460" s="221"/>
      <c r="R1460" s="221"/>
      <c r="S1460" s="221"/>
      <c r="T1460" s="221"/>
      <c r="U1460" s="221"/>
    </row>
    <row r="1461" spans="2:21" x14ac:dyDescent="0.2">
      <c r="B1461" s="221"/>
      <c r="C1461" s="221"/>
      <c r="D1461" s="221"/>
      <c r="E1461" s="221"/>
      <c r="F1461" s="221"/>
      <c r="G1461" s="221"/>
      <c r="H1461" s="221"/>
      <c r="I1461" s="221"/>
      <c r="J1461" s="221"/>
      <c r="K1461" s="221"/>
      <c r="L1461" s="221"/>
      <c r="M1461" s="221"/>
      <c r="N1461" s="221"/>
      <c r="O1461" s="221"/>
      <c r="P1461" s="221"/>
      <c r="Q1461" s="221"/>
      <c r="R1461" s="221"/>
      <c r="S1461" s="221"/>
      <c r="T1461" s="221"/>
      <c r="U1461" s="221"/>
    </row>
    <row r="1462" spans="2:21" x14ac:dyDescent="0.2">
      <c r="B1462" s="221"/>
      <c r="C1462" s="221"/>
      <c r="D1462" s="221"/>
      <c r="E1462" s="221"/>
      <c r="F1462" s="221"/>
      <c r="G1462" s="221"/>
      <c r="H1462" s="221"/>
      <c r="I1462" s="221"/>
      <c r="J1462" s="221"/>
      <c r="K1462" s="221"/>
      <c r="L1462" s="221"/>
      <c r="M1462" s="221"/>
      <c r="N1462" s="221"/>
      <c r="O1462" s="221"/>
      <c r="P1462" s="221"/>
      <c r="Q1462" s="221"/>
      <c r="R1462" s="221"/>
      <c r="S1462" s="221"/>
      <c r="T1462" s="221"/>
      <c r="U1462" s="221"/>
    </row>
    <row r="1463" spans="2:21" x14ac:dyDescent="0.2">
      <c r="B1463" s="221"/>
      <c r="C1463" s="221"/>
      <c r="D1463" s="221"/>
      <c r="E1463" s="221"/>
      <c r="F1463" s="221"/>
      <c r="G1463" s="221"/>
      <c r="H1463" s="221"/>
      <c r="I1463" s="221"/>
      <c r="J1463" s="221"/>
      <c r="K1463" s="221"/>
      <c r="L1463" s="221"/>
      <c r="M1463" s="221"/>
      <c r="N1463" s="221"/>
      <c r="O1463" s="221"/>
      <c r="P1463" s="221"/>
      <c r="Q1463" s="221"/>
      <c r="R1463" s="221"/>
      <c r="S1463" s="221"/>
      <c r="T1463" s="221"/>
      <c r="U1463" s="221"/>
    </row>
    <row r="1464" spans="2:21" x14ac:dyDescent="0.2">
      <c r="B1464" s="221"/>
      <c r="C1464" s="221"/>
      <c r="D1464" s="221"/>
      <c r="E1464" s="221"/>
      <c r="F1464" s="221"/>
      <c r="G1464" s="221"/>
      <c r="H1464" s="221"/>
      <c r="I1464" s="221"/>
      <c r="J1464" s="221"/>
      <c r="K1464" s="221"/>
      <c r="L1464" s="221"/>
      <c r="M1464" s="221"/>
      <c r="N1464" s="221"/>
      <c r="O1464" s="221"/>
      <c r="P1464" s="221"/>
      <c r="Q1464" s="221"/>
      <c r="R1464" s="221"/>
      <c r="S1464" s="221"/>
      <c r="T1464" s="221"/>
      <c r="U1464" s="221"/>
    </row>
    <row r="1465" spans="2:21" x14ac:dyDescent="0.2">
      <c r="B1465" s="221"/>
      <c r="C1465" s="221"/>
      <c r="D1465" s="221"/>
      <c r="E1465" s="221"/>
      <c r="F1465" s="221"/>
      <c r="G1465" s="221"/>
      <c r="H1465" s="221"/>
      <c r="I1465" s="221"/>
      <c r="J1465" s="221"/>
      <c r="K1465" s="221"/>
      <c r="L1465" s="221"/>
      <c r="M1465" s="221"/>
      <c r="N1465" s="221"/>
      <c r="O1465" s="221"/>
      <c r="P1465" s="221"/>
      <c r="Q1465" s="221"/>
      <c r="R1465" s="221"/>
      <c r="S1465" s="221"/>
      <c r="T1465" s="221"/>
      <c r="U1465" s="221"/>
    </row>
    <row r="1466" spans="2:21" x14ac:dyDescent="0.2">
      <c r="B1466" s="221"/>
      <c r="C1466" s="221"/>
      <c r="D1466" s="221"/>
      <c r="E1466" s="221"/>
      <c r="F1466" s="221"/>
      <c r="G1466" s="221"/>
      <c r="H1466" s="221"/>
      <c r="I1466" s="221"/>
      <c r="J1466" s="221"/>
      <c r="K1466" s="221"/>
      <c r="L1466" s="221"/>
      <c r="M1466" s="221"/>
      <c r="N1466" s="221"/>
      <c r="O1466" s="221"/>
      <c r="P1466" s="221"/>
      <c r="Q1466" s="221"/>
      <c r="R1466" s="221"/>
      <c r="S1466" s="221"/>
      <c r="T1466" s="221"/>
      <c r="U1466" s="221"/>
    </row>
    <row r="1467" spans="2:21" x14ac:dyDescent="0.2">
      <c r="B1467" s="221"/>
      <c r="C1467" s="221"/>
      <c r="D1467" s="221"/>
      <c r="E1467" s="221"/>
      <c r="F1467" s="221"/>
      <c r="G1467" s="221"/>
      <c r="H1467" s="221"/>
      <c r="I1467" s="221"/>
      <c r="J1467" s="221"/>
      <c r="K1467" s="221"/>
      <c r="L1467" s="221"/>
      <c r="M1467" s="221"/>
      <c r="N1467" s="221"/>
      <c r="O1467" s="221"/>
      <c r="P1467" s="221"/>
      <c r="Q1467" s="221"/>
      <c r="R1467" s="221"/>
      <c r="S1467" s="221"/>
      <c r="T1467" s="221"/>
      <c r="U1467" s="221"/>
    </row>
    <row r="1468" spans="2:21" x14ac:dyDescent="0.2">
      <c r="B1468" s="221"/>
      <c r="C1468" s="221"/>
      <c r="D1468" s="221"/>
      <c r="E1468" s="221"/>
      <c r="F1468" s="221"/>
      <c r="G1468" s="221"/>
      <c r="H1468" s="221"/>
      <c r="I1468" s="221"/>
      <c r="J1468" s="221"/>
      <c r="K1468" s="221"/>
      <c r="L1468" s="221"/>
      <c r="M1468" s="221"/>
      <c r="N1468" s="221"/>
      <c r="O1468" s="221"/>
      <c r="P1468" s="221"/>
      <c r="Q1468" s="221"/>
      <c r="R1468" s="221"/>
      <c r="S1468" s="221"/>
      <c r="T1468" s="221"/>
      <c r="U1468" s="221"/>
    </row>
    <row r="1469" spans="2:21" x14ac:dyDescent="0.2">
      <c r="B1469" s="221"/>
      <c r="C1469" s="221"/>
      <c r="D1469" s="221"/>
      <c r="E1469" s="221"/>
      <c r="F1469" s="221"/>
      <c r="G1469" s="221"/>
      <c r="H1469" s="221"/>
      <c r="I1469" s="221"/>
      <c r="J1469" s="221"/>
      <c r="K1469" s="221"/>
      <c r="L1469" s="221"/>
      <c r="M1469" s="221"/>
      <c r="N1469" s="221"/>
      <c r="O1469" s="221"/>
      <c r="P1469" s="221"/>
      <c r="Q1469" s="221"/>
      <c r="R1469" s="221"/>
      <c r="S1469" s="221"/>
      <c r="T1469" s="221"/>
      <c r="U1469" s="221"/>
    </row>
    <row r="1470" spans="2:21" x14ac:dyDescent="0.2">
      <c r="B1470" s="221"/>
      <c r="C1470" s="221"/>
      <c r="D1470" s="221"/>
      <c r="E1470" s="221"/>
      <c r="F1470" s="221"/>
      <c r="G1470" s="221"/>
      <c r="H1470" s="221"/>
      <c r="I1470" s="221"/>
      <c r="J1470" s="221"/>
      <c r="K1470" s="221"/>
      <c r="L1470" s="221"/>
      <c r="M1470" s="221"/>
      <c r="N1470" s="221"/>
      <c r="O1470" s="221"/>
      <c r="P1470" s="221"/>
      <c r="Q1470" s="221"/>
      <c r="R1470" s="221"/>
      <c r="S1470" s="221"/>
      <c r="T1470" s="221"/>
      <c r="U1470" s="221"/>
    </row>
    <row r="1471" spans="2:21" x14ac:dyDescent="0.2">
      <c r="B1471" s="221"/>
      <c r="C1471" s="221"/>
      <c r="D1471" s="221"/>
      <c r="E1471" s="221"/>
      <c r="F1471" s="221"/>
      <c r="G1471" s="221"/>
      <c r="H1471" s="221"/>
      <c r="I1471" s="221"/>
      <c r="J1471" s="221"/>
      <c r="K1471" s="221"/>
      <c r="L1471" s="221"/>
      <c r="M1471" s="221"/>
      <c r="N1471" s="221"/>
      <c r="O1471" s="221"/>
      <c r="P1471" s="221"/>
      <c r="Q1471" s="221"/>
      <c r="R1471" s="221"/>
      <c r="S1471" s="221"/>
      <c r="T1471" s="221"/>
      <c r="U1471" s="221"/>
    </row>
    <row r="1472" spans="2:21" x14ac:dyDescent="0.2">
      <c r="B1472" s="221"/>
      <c r="C1472" s="221"/>
      <c r="D1472" s="221"/>
      <c r="E1472" s="221"/>
      <c r="F1472" s="221"/>
      <c r="G1472" s="221"/>
      <c r="H1472" s="221"/>
      <c r="I1472" s="221"/>
      <c r="J1472" s="221"/>
      <c r="K1472" s="221"/>
      <c r="L1472" s="221"/>
      <c r="M1472" s="221"/>
      <c r="N1472" s="221"/>
      <c r="O1472" s="221"/>
      <c r="P1472" s="221"/>
      <c r="Q1472" s="221"/>
      <c r="R1472" s="221"/>
      <c r="S1472" s="221"/>
      <c r="T1472" s="221"/>
      <c r="U1472" s="221"/>
    </row>
    <row r="1473" spans="2:21" x14ac:dyDescent="0.2">
      <c r="B1473" s="221"/>
      <c r="C1473" s="221"/>
      <c r="D1473" s="221"/>
      <c r="E1473" s="221"/>
      <c r="F1473" s="221"/>
      <c r="G1473" s="221"/>
      <c r="H1473" s="221"/>
      <c r="I1473" s="221"/>
      <c r="J1473" s="221"/>
      <c r="K1473" s="221"/>
      <c r="L1473" s="221"/>
      <c r="M1473" s="221"/>
      <c r="N1473" s="221"/>
      <c r="O1473" s="221"/>
      <c r="P1473" s="221"/>
      <c r="Q1473" s="221"/>
      <c r="R1473" s="221"/>
      <c r="S1473" s="221"/>
      <c r="T1473" s="221"/>
      <c r="U1473" s="221"/>
    </row>
    <row r="1474" spans="2:21" x14ac:dyDescent="0.2">
      <c r="B1474" s="221"/>
      <c r="C1474" s="221"/>
      <c r="D1474" s="221"/>
      <c r="E1474" s="221"/>
      <c r="F1474" s="221"/>
      <c r="G1474" s="221"/>
      <c r="H1474" s="221"/>
      <c r="I1474" s="221"/>
      <c r="J1474" s="221"/>
      <c r="K1474" s="221"/>
      <c r="L1474" s="221"/>
      <c r="M1474" s="221"/>
      <c r="N1474" s="221"/>
      <c r="O1474" s="221"/>
      <c r="P1474" s="221"/>
      <c r="Q1474" s="221"/>
      <c r="R1474" s="221"/>
      <c r="S1474" s="221"/>
      <c r="T1474" s="221"/>
      <c r="U1474" s="221"/>
    </row>
    <row r="1475" spans="2:21" x14ac:dyDescent="0.2">
      <c r="B1475" s="221"/>
      <c r="C1475" s="221"/>
      <c r="D1475" s="221"/>
      <c r="E1475" s="221"/>
      <c r="F1475" s="221"/>
      <c r="G1475" s="221"/>
      <c r="H1475" s="221"/>
      <c r="I1475" s="221"/>
      <c r="J1475" s="221"/>
      <c r="K1475" s="221"/>
      <c r="L1475" s="221"/>
      <c r="M1475" s="221"/>
      <c r="N1475" s="221"/>
      <c r="O1475" s="221"/>
      <c r="P1475" s="221"/>
      <c r="Q1475" s="221"/>
      <c r="R1475" s="221"/>
      <c r="S1475" s="221"/>
      <c r="T1475" s="221"/>
      <c r="U1475" s="221"/>
    </row>
    <row r="1476" spans="2:21" x14ac:dyDescent="0.2">
      <c r="B1476" s="221"/>
      <c r="C1476" s="221"/>
      <c r="D1476" s="221"/>
      <c r="E1476" s="221"/>
      <c r="F1476" s="221"/>
      <c r="G1476" s="221"/>
      <c r="H1476" s="221"/>
      <c r="I1476" s="221"/>
      <c r="J1476" s="221"/>
      <c r="K1476" s="221"/>
      <c r="L1476" s="221"/>
      <c r="M1476" s="221"/>
      <c r="N1476" s="221"/>
      <c r="O1476" s="221"/>
      <c r="P1476" s="221"/>
      <c r="Q1476" s="221"/>
      <c r="R1476" s="221"/>
      <c r="S1476" s="221"/>
      <c r="T1476" s="221"/>
      <c r="U1476" s="221"/>
    </row>
    <row r="1477" spans="2:21" x14ac:dyDescent="0.2">
      <c r="B1477" s="221"/>
      <c r="C1477" s="221"/>
      <c r="D1477" s="221"/>
      <c r="E1477" s="221"/>
      <c r="F1477" s="221"/>
      <c r="G1477" s="221"/>
      <c r="H1477" s="221"/>
      <c r="I1477" s="221"/>
      <c r="J1477" s="221"/>
      <c r="K1477" s="221"/>
      <c r="L1477" s="221"/>
      <c r="M1477" s="221"/>
      <c r="N1477" s="221"/>
      <c r="O1477" s="221"/>
      <c r="P1477" s="221"/>
      <c r="Q1477" s="221"/>
      <c r="R1477" s="221"/>
      <c r="S1477" s="221"/>
      <c r="T1477" s="221"/>
      <c r="U1477" s="221"/>
    </row>
    <row r="1478" spans="2:21" x14ac:dyDescent="0.2">
      <c r="B1478" s="221"/>
      <c r="C1478" s="221"/>
      <c r="D1478" s="221"/>
      <c r="E1478" s="221"/>
      <c r="F1478" s="221"/>
      <c r="G1478" s="221"/>
      <c r="H1478" s="221"/>
      <c r="I1478" s="221"/>
      <c r="J1478" s="221"/>
      <c r="K1478" s="221"/>
      <c r="L1478" s="221"/>
      <c r="M1478" s="221"/>
      <c r="N1478" s="221"/>
      <c r="O1478" s="221"/>
      <c r="P1478" s="221"/>
      <c r="Q1478" s="221"/>
      <c r="R1478" s="221"/>
      <c r="S1478" s="221"/>
      <c r="T1478" s="221"/>
      <c r="U1478" s="221"/>
    </row>
    <row r="1479" spans="2:21" x14ac:dyDescent="0.2">
      <c r="B1479" s="221"/>
      <c r="C1479" s="221"/>
      <c r="D1479" s="221"/>
      <c r="E1479" s="221"/>
      <c r="F1479" s="221"/>
      <c r="G1479" s="221"/>
      <c r="H1479" s="221"/>
      <c r="I1479" s="221"/>
      <c r="J1479" s="221"/>
      <c r="K1479" s="221"/>
      <c r="L1479" s="221"/>
      <c r="M1479" s="221"/>
      <c r="N1479" s="221"/>
      <c r="O1479" s="221"/>
      <c r="P1479" s="221"/>
      <c r="Q1479" s="221"/>
      <c r="R1479" s="221"/>
      <c r="S1479" s="221"/>
      <c r="T1479" s="221"/>
      <c r="U1479" s="221"/>
    </row>
    <row r="1480" spans="2:21" x14ac:dyDescent="0.2">
      <c r="B1480" s="221"/>
      <c r="C1480" s="221"/>
      <c r="D1480" s="221"/>
      <c r="E1480" s="221"/>
      <c r="F1480" s="221"/>
      <c r="G1480" s="221"/>
      <c r="H1480" s="221"/>
      <c r="I1480" s="221"/>
      <c r="J1480" s="221"/>
      <c r="K1480" s="221"/>
      <c r="L1480" s="221"/>
      <c r="M1480" s="221"/>
      <c r="N1480" s="221"/>
      <c r="O1480" s="221"/>
      <c r="P1480" s="221"/>
      <c r="Q1480" s="221"/>
      <c r="R1480" s="221"/>
      <c r="S1480" s="221"/>
      <c r="T1480" s="221"/>
      <c r="U1480" s="221"/>
    </row>
    <row r="1481" spans="2:21" x14ac:dyDescent="0.2">
      <c r="B1481" s="221"/>
      <c r="C1481" s="221"/>
      <c r="D1481" s="221"/>
      <c r="E1481" s="221"/>
      <c r="F1481" s="221"/>
      <c r="G1481" s="221"/>
      <c r="H1481" s="221"/>
      <c r="I1481" s="221"/>
      <c r="J1481" s="221"/>
      <c r="K1481" s="221"/>
      <c r="L1481" s="221"/>
      <c r="M1481" s="221"/>
      <c r="N1481" s="221"/>
      <c r="O1481" s="221"/>
      <c r="P1481" s="221"/>
      <c r="Q1481" s="221"/>
      <c r="R1481" s="221"/>
      <c r="S1481" s="221"/>
      <c r="T1481" s="221"/>
      <c r="U1481" s="221"/>
    </row>
    <row r="1482" spans="2:21" x14ac:dyDescent="0.2">
      <c r="B1482" s="221"/>
      <c r="C1482" s="221"/>
      <c r="D1482" s="221"/>
      <c r="E1482" s="221"/>
      <c r="F1482" s="221"/>
      <c r="G1482" s="221"/>
      <c r="H1482" s="221"/>
      <c r="I1482" s="221"/>
      <c r="J1482" s="221"/>
      <c r="K1482" s="221"/>
      <c r="L1482" s="221"/>
      <c r="M1482" s="221"/>
      <c r="N1482" s="221"/>
      <c r="O1482" s="221"/>
      <c r="P1482" s="221"/>
      <c r="Q1482" s="221"/>
      <c r="R1482" s="221"/>
      <c r="S1482" s="221"/>
      <c r="T1482" s="221"/>
      <c r="U1482" s="221"/>
    </row>
    <row r="1483" spans="2:21" x14ac:dyDescent="0.2">
      <c r="B1483" s="221"/>
      <c r="C1483" s="221"/>
      <c r="D1483" s="221"/>
      <c r="E1483" s="221"/>
      <c r="F1483" s="221"/>
      <c r="G1483" s="221"/>
      <c r="H1483" s="221"/>
      <c r="I1483" s="221"/>
      <c r="J1483" s="221"/>
      <c r="K1483" s="221"/>
      <c r="L1483" s="221"/>
      <c r="M1483" s="221"/>
      <c r="N1483" s="221"/>
      <c r="O1483" s="221"/>
      <c r="P1483" s="221"/>
      <c r="Q1483" s="221"/>
      <c r="R1483" s="221"/>
      <c r="S1483" s="221"/>
      <c r="T1483" s="221"/>
      <c r="U1483" s="221"/>
    </row>
    <row r="1484" spans="2:21" x14ac:dyDescent="0.2">
      <c r="B1484" s="221"/>
      <c r="C1484" s="221"/>
      <c r="D1484" s="221"/>
      <c r="E1484" s="221"/>
      <c r="F1484" s="221"/>
      <c r="G1484" s="221"/>
      <c r="H1484" s="221"/>
      <c r="I1484" s="221"/>
      <c r="J1484" s="221"/>
      <c r="K1484" s="221"/>
      <c r="L1484" s="221"/>
      <c r="M1484" s="221"/>
      <c r="N1484" s="221"/>
      <c r="O1484" s="221"/>
      <c r="P1484" s="221"/>
      <c r="Q1484" s="221"/>
      <c r="R1484" s="221"/>
      <c r="S1484" s="221"/>
      <c r="T1484" s="221"/>
      <c r="U1484" s="221"/>
    </row>
    <row r="1485" spans="2:21" x14ac:dyDescent="0.2">
      <c r="B1485" s="221"/>
      <c r="C1485" s="221"/>
      <c r="D1485" s="221"/>
      <c r="E1485" s="221"/>
      <c r="F1485" s="221"/>
      <c r="G1485" s="221"/>
      <c r="H1485" s="221"/>
      <c r="I1485" s="221"/>
      <c r="J1485" s="221"/>
      <c r="K1485" s="221"/>
      <c r="L1485" s="221"/>
      <c r="M1485" s="221"/>
      <c r="N1485" s="221"/>
      <c r="O1485" s="221"/>
      <c r="P1485" s="221"/>
      <c r="Q1485" s="221"/>
      <c r="R1485" s="221"/>
      <c r="S1485" s="221"/>
      <c r="T1485" s="221"/>
      <c r="U1485" s="221"/>
    </row>
    <row r="1486" spans="2:21" x14ac:dyDescent="0.2">
      <c r="B1486" s="221"/>
      <c r="C1486" s="221"/>
      <c r="D1486" s="221"/>
      <c r="E1486" s="221"/>
      <c r="F1486" s="221"/>
      <c r="G1486" s="221"/>
      <c r="H1486" s="221"/>
      <c r="I1486" s="221"/>
      <c r="J1486" s="221"/>
      <c r="K1486" s="221"/>
      <c r="L1486" s="221"/>
      <c r="M1486" s="221"/>
      <c r="N1486" s="221"/>
      <c r="O1486" s="221"/>
      <c r="P1486" s="221"/>
      <c r="Q1486" s="221"/>
      <c r="R1486" s="221"/>
      <c r="S1486" s="221"/>
      <c r="T1486" s="221"/>
      <c r="U1486" s="221"/>
    </row>
    <row r="1487" spans="2:21" x14ac:dyDescent="0.2">
      <c r="B1487" s="221"/>
      <c r="C1487" s="221"/>
      <c r="D1487" s="221"/>
      <c r="E1487" s="221"/>
      <c r="F1487" s="221"/>
      <c r="G1487" s="221"/>
      <c r="H1487" s="221"/>
      <c r="I1487" s="221"/>
      <c r="J1487" s="221"/>
      <c r="K1487" s="221"/>
      <c r="L1487" s="221"/>
      <c r="M1487" s="221"/>
      <c r="N1487" s="221"/>
      <c r="O1487" s="221"/>
      <c r="P1487" s="221"/>
      <c r="Q1487" s="221"/>
      <c r="R1487" s="221"/>
      <c r="S1487" s="221"/>
      <c r="T1487" s="221"/>
      <c r="U1487" s="221"/>
    </row>
    <row r="1488" spans="2:21" x14ac:dyDescent="0.2">
      <c r="B1488" s="221"/>
      <c r="C1488" s="221"/>
      <c r="D1488" s="221"/>
      <c r="E1488" s="221"/>
      <c r="F1488" s="221"/>
      <c r="G1488" s="221"/>
      <c r="H1488" s="221"/>
      <c r="I1488" s="221"/>
      <c r="J1488" s="221"/>
      <c r="K1488" s="221"/>
      <c r="L1488" s="221"/>
      <c r="M1488" s="221"/>
      <c r="N1488" s="221"/>
      <c r="O1488" s="221"/>
      <c r="P1488" s="221"/>
      <c r="Q1488" s="221"/>
      <c r="R1488" s="221"/>
      <c r="S1488" s="221"/>
      <c r="T1488" s="221"/>
      <c r="U1488" s="221"/>
    </row>
    <row r="1489" spans="2:21" x14ac:dyDescent="0.2">
      <c r="B1489" s="221"/>
      <c r="C1489" s="221"/>
      <c r="D1489" s="221"/>
      <c r="E1489" s="221"/>
      <c r="F1489" s="221"/>
      <c r="G1489" s="221"/>
      <c r="H1489" s="221"/>
      <c r="I1489" s="221"/>
      <c r="J1489" s="221"/>
      <c r="K1489" s="221"/>
      <c r="L1489" s="221"/>
      <c r="M1489" s="221"/>
      <c r="N1489" s="221"/>
      <c r="O1489" s="221"/>
      <c r="P1489" s="221"/>
      <c r="Q1489" s="221"/>
      <c r="R1489" s="221"/>
      <c r="S1489" s="221"/>
      <c r="T1489" s="221"/>
      <c r="U1489" s="221"/>
    </row>
    <row r="1490" spans="2:21" x14ac:dyDescent="0.2">
      <c r="B1490" s="221"/>
      <c r="C1490" s="221"/>
      <c r="D1490" s="221"/>
      <c r="E1490" s="221"/>
      <c r="F1490" s="221"/>
      <c r="G1490" s="221"/>
      <c r="H1490" s="221"/>
      <c r="I1490" s="221"/>
      <c r="J1490" s="221"/>
      <c r="K1490" s="221"/>
      <c r="L1490" s="221"/>
      <c r="M1490" s="221"/>
      <c r="N1490" s="221"/>
      <c r="O1490" s="221"/>
      <c r="P1490" s="221"/>
      <c r="Q1490" s="221"/>
      <c r="R1490" s="221"/>
      <c r="S1490" s="221"/>
      <c r="T1490" s="221"/>
      <c r="U1490" s="221"/>
    </row>
    <row r="1491" spans="2:21" x14ac:dyDescent="0.2">
      <c r="B1491" s="221"/>
      <c r="C1491" s="221"/>
      <c r="D1491" s="221"/>
      <c r="E1491" s="221"/>
      <c r="F1491" s="221"/>
      <c r="G1491" s="221"/>
      <c r="H1491" s="221"/>
      <c r="I1491" s="221"/>
      <c r="J1491" s="221"/>
      <c r="K1491" s="221"/>
      <c r="L1491" s="221"/>
      <c r="M1491" s="221"/>
      <c r="N1491" s="221"/>
      <c r="O1491" s="221"/>
      <c r="P1491" s="221"/>
      <c r="Q1491" s="221"/>
      <c r="R1491" s="221"/>
      <c r="S1491" s="221"/>
      <c r="T1491" s="221"/>
      <c r="U1491" s="221"/>
    </row>
    <row r="1492" spans="2:21" x14ac:dyDescent="0.2">
      <c r="B1492" s="221"/>
      <c r="C1492" s="221"/>
      <c r="D1492" s="221"/>
      <c r="E1492" s="221"/>
      <c r="F1492" s="221"/>
      <c r="G1492" s="221"/>
      <c r="H1492" s="221"/>
      <c r="I1492" s="221"/>
      <c r="J1492" s="221"/>
      <c r="K1492" s="221"/>
      <c r="L1492" s="221"/>
      <c r="M1492" s="221"/>
      <c r="N1492" s="221"/>
      <c r="O1492" s="221"/>
      <c r="P1492" s="221"/>
      <c r="Q1492" s="221"/>
      <c r="R1492" s="221"/>
      <c r="S1492" s="221"/>
      <c r="T1492" s="221"/>
      <c r="U1492" s="221"/>
    </row>
    <row r="1493" spans="2:21" x14ac:dyDescent="0.2">
      <c r="B1493" s="221"/>
      <c r="C1493" s="221"/>
      <c r="D1493" s="221"/>
      <c r="E1493" s="221"/>
      <c r="F1493" s="221"/>
      <c r="G1493" s="221"/>
      <c r="H1493" s="221"/>
      <c r="I1493" s="221"/>
      <c r="J1493" s="221"/>
      <c r="K1493" s="221"/>
      <c r="L1493" s="221"/>
      <c r="M1493" s="221"/>
      <c r="N1493" s="221"/>
      <c r="O1493" s="221"/>
      <c r="P1493" s="221"/>
      <c r="Q1493" s="221"/>
      <c r="R1493" s="221"/>
      <c r="S1493" s="221"/>
      <c r="T1493" s="221"/>
      <c r="U1493" s="221"/>
    </row>
    <row r="1494" spans="2:21" x14ac:dyDescent="0.2">
      <c r="B1494" s="221"/>
      <c r="C1494" s="221"/>
      <c r="D1494" s="221"/>
      <c r="E1494" s="221"/>
      <c r="F1494" s="221"/>
      <c r="G1494" s="221"/>
      <c r="H1494" s="221"/>
      <c r="I1494" s="221"/>
      <c r="J1494" s="221"/>
      <c r="K1494" s="221"/>
      <c r="L1494" s="221"/>
      <c r="M1494" s="221"/>
      <c r="N1494" s="221"/>
      <c r="O1494" s="221"/>
      <c r="P1494" s="221"/>
      <c r="Q1494" s="221"/>
      <c r="R1494" s="221"/>
      <c r="S1494" s="221"/>
      <c r="T1494" s="221"/>
      <c r="U1494" s="221"/>
    </row>
    <row r="1495" spans="2:21" x14ac:dyDescent="0.2">
      <c r="B1495" s="221"/>
      <c r="C1495" s="221"/>
      <c r="D1495" s="221"/>
      <c r="E1495" s="221"/>
      <c r="F1495" s="221"/>
      <c r="G1495" s="221"/>
      <c r="H1495" s="221"/>
      <c r="I1495" s="221"/>
      <c r="J1495" s="221"/>
      <c r="K1495" s="221"/>
      <c r="L1495" s="221"/>
      <c r="M1495" s="221"/>
      <c r="N1495" s="221"/>
      <c r="O1495" s="221"/>
      <c r="P1495" s="221"/>
      <c r="Q1495" s="221"/>
      <c r="R1495" s="221"/>
      <c r="S1495" s="221"/>
      <c r="T1495" s="221"/>
      <c r="U1495" s="221"/>
    </row>
    <row r="1496" spans="2:21" x14ac:dyDescent="0.2">
      <c r="B1496" s="221"/>
      <c r="C1496" s="221"/>
      <c r="D1496" s="221"/>
      <c r="E1496" s="221"/>
      <c r="F1496" s="221"/>
      <c r="G1496" s="221"/>
      <c r="H1496" s="221"/>
      <c r="I1496" s="221"/>
      <c r="J1496" s="221"/>
      <c r="K1496" s="221"/>
      <c r="L1496" s="221"/>
      <c r="M1496" s="221"/>
      <c r="N1496" s="221"/>
      <c r="O1496" s="221"/>
      <c r="P1496" s="221"/>
      <c r="Q1496" s="221"/>
      <c r="R1496" s="221"/>
      <c r="S1496" s="221"/>
      <c r="T1496" s="221"/>
      <c r="U1496" s="221"/>
    </row>
    <row r="1497" spans="2:21" x14ac:dyDescent="0.2">
      <c r="B1497" s="221"/>
      <c r="C1497" s="221"/>
      <c r="D1497" s="221"/>
      <c r="E1497" s="221"/>
      <c r="F1497" s="221"/>
      <c r="G1497" s="221"/>
      <c r="H1497" s="221"/>
      <c r="I1497" s="221"/>
      <c r="J1497" s="221"/>
      <c r="K1497" s="221"/>
      <c r="L1497" s="221"/>
      <c r="M1497" s="221"/>
      <c r="N1497" s="221"/>
      <c r="O1497" s="221"/>
      <c r="P1497" s="221"/>
      <c r="Q1497" s="221"/>
      <c r="R1497" s="221"/>
      <c r="S1497" s="221"/>
      <c r="T1497" s="221"/>
      <c r="U1497" s="221"/>
    </row>
    <row r="1498" spans="2:21" x14ac:dyDescent="0.2">
      <c r="B1498" s="221"/>
      <c r="C1498" s="221"/>
      <c r="D1498" s="221"/>
      <c r="E1498" s="221"/>
      <c r="F1498" s="221"/>
      <c r="G1498" s="221"/>
      <c r="H1498" s="221"/>
      <c r="I1498" s="221"/>
      <c r="J1498" s="221"/>
      <c r="K1498" s="221"/>
      <c r="L1498" s="221"/>
      <c r="M1498" s="221"/>
      <c r="N1498" s="221"/>
      <c r="O1498" s="221"/>
      <c r="P1498" s="221"/>
      <c r="Q1498" s="221"/>
      <c r="R1498" s="221"/>
      <c r="S1498" s="221"/>
      <c r="T1498" s="221"/>
      <c r="U1498" s="221"/>
    </row>
    <row r="1499" spans="2:21" x14ac:dyDescent="0.2">
      <c r="B1499" s="221"/>
      <c r="C1499" s="221"/>
      <c r="D1499" s="221"/>
      <c r="E1499" s="221"/>
      <c r="F1499" s="221"/>
      <c r="G1499" s="221"/>
      <c r="H1499" s="221"/>
      <c r="I1499" s="221"/>
      <c r="J1499" s="221"/>
      <c r="K1499" s="221"/>
      <c r="L1499" s="221"/>
      <c r="M1499" s="221"/>
      <c r="N1499" s="221"/>
      <c r="O1499" s="221"/>
      <c r="P1499" s="221"/>
      <c r="Q1499" s="221"/>
      <c r="R1499" s="221"/>
      <c r="S1499" s="221"/>
      <c r="T1499" s="221"/>
      <c r="U1499" s="221"/>
    </row>
    <row r="1500" spans="2:21" x14ac:dyDescent="0.2">
      <c r="B1500" s="221"/>
      <c r="C1500" s="221"/>
      <c r="D1500" s="221"/>
      <c r="E1500" s="221"/>
      <c r="F1500" s="221"/>
      <c r="G1500" s="221"/>
      <c r="H1500" s="221"/>
      <c r="I1500" s="221"/>
      <c r="J1500" s="221"/>
      <c r="K1500" s="221"/>
      <c r="L1500" s="221"/>
      <c r="M1500" s="221"/>
      <c r="N1500" s="221"/>
      <c r="O1500" s="221"/>
      <c r="P1500" s="221"/>
      <c r="Q1500" s="221"/>
      <c r="R1500" s="221"/>
      <c r="S1500" s="221"/>
      <c r="T1500" s="221"/>
      <c r="U1500" s="221"/>
    </row>
    <row r="1501" spans="2:21" x14ac:dyDescent="0.2">
      <c r="B1501" s="221"/>
      <c r="C1501" s="221"/>
      <c r="D1501" s="221"/>
      <c r="E1501" s="221"/>
      <c r="F1501" s="221"/>
      <c r="G1501" s="221"/>
      <c r="H1501" s="221"/>
      <c r="I1501" s="221"/>
      <c r="J1501" s="221"/>
      <c r="K1501" s="221"/>
      <c r="L1501" s="221"/>
      <c r="M1501" s="221"/>
      <c r="N1501" s="221"/>
      <c r="O1501" s="221"/>
      <c r="P1501" s="221"/>
      <c r="Q1501" s="221"/>
      <c r="R1501" s="221"/>
      <c r="S1501" s="221"/>
      <c r="T1501" s="221"/>
      <c r="U1501" s="221"/>
    </row>
    <row r="1502" spans="2:21" x14ac:dyDescent="0.2">
      <c r="B1502" s="221"/>
      <c r="C1502" s="221"/>
      <c r="D1502" s="221"/>
      <c r="E1502" s="221"/>
      <c r="F1502" s="221"/>
      <c r="G1502" s="221"/>
      <c r="H1502" s="221"/>
      <c r="I1502" s="221"/>
      <c r="J1502" s="221"/>
      <c r="K1502" s="221"/>
      <c r="L1502" s="221"/>
      <c r="M1502" s="221"/>
      <c r="N1502" s="221"/>
      <c r="O1502" s="221"/>
      <c r="P1502" s="221"/>
      <c r="Q1502" s="221"/>
      <c r="R1502" s="221"/>
      <c r="S1502" s="221"/>
      <c r="T1502" s="221"/>
      <c r="U1502" s="221"/>
    </row>
    <row r="1503" spans="2:21" x14ac:dyDescent="0.2">
      <c r="B1503" s="221"/>
      <c r="C1503" s="221"/>
      <c r="D1503" s="221"/>
      <c r="E1503" s="221"/>
      <c r="F1503" s="221"/>
      <c r="G1503" s="221"/>
      <c r="H1503" s="221"/>
      <c r="I1503" s="221"/>
      <c r="J1503" s="221"/>
      <c r="K1503" s="221"/>
      <c r="L1503" s="221"/>
      <c r="M1503" s="221"/>
      <c r="N1503" s="221"/>
      <c r="O1503" s="221"/>
      <c r="P1503" s="221"/>
      <c r="Q1503" s="221"/>
      <c r="R1503" s="221"/>
      <c r="S1503" s="221"/>
      <c r="T1503" s="221"/>
      <c r="U1503" s="221"/>
    </row>
    <row r="1504" spans="2:21" x14ac:dyDescent="0.2">
      <c r="B1504" s="221"/>
      <c r="C1504" s="221"/>
      <c r="D1504" s="221"/>
      <c r="E1504" s="221"/>
      <c r="F1504" s="221"/>
      <c r="G1504" s="221"/>
      <c r="H1504" s="221"/>
      <c r="I1504" s="221"/>
      <c r="J1504" s="221"/>
      <c r="K1504" s="221"/>
      <c r="L1504" s="221"/>
      <c r="M1504" s="221"/>
      <c r="N1504" s="221"/>
      <c r="O1504" s="221"/>
      <c r="P1504" s="221"/>
      <c r="Q1504" s="221"/>
      <c r="R1504" s="221"/>
      <c r="S1504" s="221"/>
      <c r="T1504" s="221"/>
      <c r="U1504" s="221"/>
    </row>
    <row r="1505" spans="2:21" x14ac:dyDescent="0.2">
      <c r="B1505" s="221"/>
      <c r="C1505" s="221"/>
      <c r="D1505" s="221"/>
      <c r="E1505" s="221"/>
      <c r="F1505" s="221"/>
      <c r="G1505" s="221"/>
      <c r="H1505" s="221"/>
      <c r="I1505" s="221"/>
      <c r="J1505" s="221"/>
      <c r="K1505" s="221"/>
      <c r="L1505" s="221"/>
      <c r="M1505" s="221"/>
      <c r="N1505" s="221"/>
      <c r="O1505" s="221"/>
      <c r="P1505" s="221"/>
      <c r="Q1505" s="221"/>
      <c r="R1505" s="221"/>
      <c r="S1505" s="221"/>
      <c r="T1505" s="221"/>
      <c r="U1505" s="221"/>
    </row>
    <row r="1506" spans="2:21" x14ac:dyDescent="0.2">
      <c r="B1506" s="221"/>
      <c r="C1506" s="221"/>
      <c r="D1506" s="221"/>
      <c r="E1506" s="221"/>
      <c r="F1506" s="221"/>
      <c r="G1506" s="221"/>
      <c r="H1506" s="221"/>
      <c r="I1506" s="221"/>
      <c r="J1506" s="221"/>
      <c r="K1506" s="221"/>
      <c r="L1506" s="221"/>
      <c r="M1506" s="221"/>
      <c r="N1506" s="221"/>
      <c r="O1506" s="221"/>
      <c r="P1506" s="221"/>
      <c r="Q1506" s="221"/>
      <c r="R1506" s="221"/>
      <c r="S1506" s="221"/>
      <c r="T1506" s="221"/>
      <c r="U1506" s="221"/>
    </row>
    <row r="1507" spans="2:21" x14ac:dyDescent="0.2">
      <c r="B1507" s="221"/>
      <c r="C1507" s="221"/>
      <c r="D1507" s="221"/>
      <c r="E1507" s="221"/>
      <c r="F1507" s="221"/>
      <c r="G1507" s="221"/>
      <c r="H1507" s="221"/>
      <c r="I1507" s="221"/>
      <c r="J1507" s="221"/>
      <c r="K1507" s="221"/>
      <c r="L1507" s="221"/>
      <c r="M1507" s="221"/>
      <c r="N1507" s="221"/>
      <c r="O1507" s="221"/>
      <c r="P1507" s="221"/>
      <c r="Q1507" s="221"/>
      <c r="R1507" s="221"/>
      <c r="S1507" s="221"/>
      <c r="T1507" s="221"/>
      <c r="U1507" s="221"/>
    </row>
    <row r="1508" spans="2:21" x14ac:dyDescent="0.2">
      <c r="B1508" s="221"/>
      <c r="C1508" s="221"/>
      <c r="D1508" s="221"/>
      <c r="E1508" s="221"/>
      <c r="F1508" s="221"/>
      <c r="G1508" s="221"/>
      <c r="H1508" s="221"/>
      <c r="I1508" s="221"/>
      <c r="J1508" s="221"/>
      <c r="K1508" s="221"/>
      <c r="L1508" s="221"/>
      <c r="M1508" s="221"/>
      <c r="N1508" s="221"/>
      <c r="O1508" s="221"/>
      <c r="P1508" s="221"/>
      <c r="Q1508" s="221"/>
      <c r="R1508" s="221"/>
      <c r="S1508" s="221"/>
      <c r="T1508" s="221"/>
      <c r="U1508" s="221"/>
    </row>
    <row r="1509" spans="2:21" x14ac:dyDescent="0.2">
      <c r="B1509" s="221"/>
      <c r="C1509" s="221"/>
      <c r="D1509" s="221"/>
      <c r="E1509" s="221"/>
      <c r="F1509" s="221"/>
      <c r="G1509" s="221"/>
      <c r="H1509" s="221"/>
      <c r="I1509" s="221"/>
      <c r="J1509" s="221"/>
      <c r="K1509" s="221"/>
      <c r="L1509" s="221"/>
      <c r="M1509" s="221"/>
      <c r="N1509" s="221"/>
      <c r="O1509" s="221"/>
      <c r="P1509" s="221"/>
      <c r="Q1509" s="221"/>
      <c r="R1509" s="221"/>
      <c r="S1509" s="221"/>
      <c r="T1509" s="221"/>
      <c r="U1509" s="221"/>
    </row>
    <row r="1510" spans="2:21" x14ac:dyDescent="0.2">
      <c r="B1510" s="221"/>
      <c r="C1510" s="221"/>
      <c r="D1510" s="221"/>
      <c r="E1510" s="221"/>
      <c r="F1510" s="221"/>
      <c r="G1510" s="221"/>
      <c r="H1510" s="221"/>
      <c r="I1510" s="221"/>
      <c r="J1510" s="221"/>
      <c r="K1510" s="221"/>
      <c r="L1510" s="221"/>
      <c r="M1510" s="221"/>
      <c r="N1510" s="221"/>
      <c r="O1510" s="221"/>
      <c r="P1510" s="221"/>
      <c r="Q1510" s="221"/>
      <c r="R1510" s="221"/>
      <c r="S1510" s="221"/>
      <c r="T1510" s="221"/>
      <c r="U1510" s="221"/>
    </row>
    <row r="1511" spans="2:21" x14ac:dyDescent="0.2">
      <c r="B1511" s="221"/>
      <c r="C1511" s="221"/>
      <c r="D1511" s="221"/>
      <c r="E1511" s="221"/>
      <c r="F1511" s="221"/>
      <c r="G1511" s="221"/>
      <c r="H1511" s="221"/>
      <c r="I1511" s="221"/>
      <c r="J1511" s="221"/>
      <c r="K1511" s="221"/>
      <c r="L1511" s="221"/>
      <c r="M1511" s="221"/>
      <c r="N1511" s="221"/>
      <c r="O1511" s="221"/>
      <c r="P1511" s="221"/>
      <c r="Q1511" s="221"/>
      <c r="R1511" s="221"/>
      <c r="S1511" s="221"/>
      <c r="T1511" s="221"/>
      <c r="U1511" s="221"/>
    </row>
    <row r="1512" spans="2:21" x14ac:dyDescent="0.2">
      <c r="B1512" s="221"/>
      <c r="C1512" s="221"/>
      <c r="D1512" s="221"/>
      <c r="E1512" s="221"/>
      <c r="F1512" s="221"/>
      <c r="G1512" s="221"/>
      <c r="H1512" s="221"/>
      <c r="I1512" s="221"/>
      <c r="J1512" s="221"/>
      <c r="K1512" s="221"/>
      <c r="L1512" s="221"/>
      <c r="M1512" s="221"/>
      <c r="N1512" s="221"/>
      <c r="O1512" s="221"/>
      <c r="P1512" s="221"/>
      <c r="Q1512" s="221"/>
      <c r="R1512" s="221"/>
      <c r="S1512" s="221"/>
      <c r="T1512" s="221"/>
      <c r="U1512" s="221"/>
    </row>
    <row r="1513" spans="2:21" x14ac:dyDescent="0.2">
      <c r="B1513" s="221"/>
      <c r="C1513" s="221"/>
      <c r="D1513" s="221"/>
      <c r="E1513" s="221"/>
      <c r="F1513" s="221"/>
      <c r="G1513" s="221"/>
      <c r="H1513" s="221"/>
      <c r="I1513" s="221"/>
      <c r="J1513" s="221"/>
      <c r="K1513" s="221"/>
      <c r="L1513" s="221"/>
      <c r="M1513" s="221"/>
      <c r="N1513" s="221"/>
      <c r="O1513" s="221"/>
      <c r="P1513" s="221"/>
      <c r="Q1513" s="221"/>
      <c r="R1513" s="221"/>
      <c r="S1513" s="221"/>
      <c r="T1513" s="221"/>
      <c r="U1513" s="221"/>
    </row>
    <row r="1514" spans="2:21" x14ac:dyDescent="0.2">
      <c r="B1514" s="221"/>
      <c r="C1514" s="221"/>
      <c r="D1514" s="221"/>
      <c r="E1514" s="221"/>
      <c r="F1514" s="221"/>
      <c r="G1514" s="221"/>
      <c r="H1514" s="221"/>
      <c r="I1514" s="221"/>
      <c r="J1514" s="221"/>
      <c r="K1514" s="221"/>
      <c r="L1514" s="221"/>
      <c r="M1514" s="221"/>
      <c r="N1514" s="221"/>
      <c r="O1514" s="221"/>
      <c r="P1514" s="221"/>
      <c r="Q1514" s="221"/>
      <c r="R1514" s="221"/>
      <c r="S1514" s="221"/>
      <c r="T1514" s="221"/>
      <c r="U1514" s="221"/>
    </row>
    <row r="1515" spans="2:21" x14ac:dyDescent="0.2">
      <c r="B1515" s="221"/>
      <c r="C1515" s="221"/>
      <c r="D1515" s="221"/>
      <c r="E1515" s="221"/>
      <c r="F1515" s="221"/>
      <c r="G1515" s="221"/>
      <c r="H1515" s="221"/>
      <c r="I1515" s="221"/>
      <c r="J1515" s="221"/>
      <c r="K1515" s="221"/>
      <c r="L1515" s="221"/>
      <c r="M1515" s="221"/>
      <c r="N1515" s="221"/>
      <c r="O1515" s="221"/>
      <c r="P1515" s="221"/>
      <c r="Q1515" s="221"/>
      <c r="R1515" s="221"/>
      <c r="S1515" s="221"/>
      <c r="T1515" s="221"/>
      <c r="U1515" s="221"/>
    </row>
    <row r="1516" spans="2:21" x14ac:dyDescent="0.2">
      <c r="B1516" s="221"/>
      <c r="C1516" s="221"/>
      <c r="D1516" s="221"/>
      <c r="E1516" s="221"/>
      <c r="F1516" s="221"/>
      <c r="G1516" s="221"/>
      <c r="H1516" s="221"/>
      <c r="I1516" s="221"/>
      <c r="J1516" s="221"/>
      <c r="K1516" s="221"/>
      <c r="L1516" s="221"/>
      <c r="M1516" s="221"/>
      <c r="N1516" s="221"/>
      <c r="O1516" s="221"/>
      <c r="P1516" s="221"/>
      <c r="Q1516" s="221"/>
      <c r="R1516" s="221"/>
      <c r="S1516" s="221"/>
      <c r="T1516" s="221"/>
      <c r="U1516" s="221"/>
    </row>
    <row r="1517" spans="2:21" x14ac:dyDescent="0.2">
      <c r="B1517" s="221"/>
      <c r="C1517" s="221"/>
      <c r="D1517" s="221"/>
      <c r="E1517" s="221"/>
      <c r="F1517" s="221"/>
      <c r="G1517" s="221"/>
      <c r="H1517" s="221"/>
      <c r="I1517" s="221"/>
      <c r="J1517" s="221"/>
      <c r="K1517" s="221"/>
      <c r="L1517" s="221"/>
      <c r="M1517" s="221"/>
      <c r="N1517" s="221"/>
      <c r="O1517" s="221"/>
      <c r="P1517" s="221"/>
      <c r="Q1517" s="221"/>
      <c r="R1517" s="221"/>
      <c r="S1517" s="221"/>
      <c r="T1517" s="221"/>
      <c r="U1517" s="221"/>
    </row>
    <row r="1518" spans="2:21" x14ac:dyDescent="0.2">
      <c r="B1518" s="221"/>
      <c r="C1518" s="221"/>
      <c r="D1518" s="221"/>
      <c r="E1518" s="221"/>
      <c r="F1518" s="221"/>
      <c r="G1518" s="221"/>
      <c r="H1518" s="221"/>
      <c r="I1518" s="221"/>
      <c r="J1518" s="221"/>
      <c r="K1518" s="221"/>
      <c r="L1518" s="221"/>
      <c r="M1518" s="221"/>
      <c r="N1518" s="221"/>
      <c r="O1518" s="221"/>
      <c r="P1518" s="221"/>
      <c r="Q1518" s="221"/>
      <c r="R1518" s="221"/>
      <c r="S1518" s="221"/>
      <c r="T1518" s="221"/>
      <c r="U1518" s="221"/>
    </row>
    <row r="1519" spans="2:21" x14ac:dyDescent="0.2">
      <c r="B1519" s="221"/>
      <c r="C1519" s="221"/>
      <c r="D1519" s="221"/>
      <c r="E1519" s="221"/>
      <c r="F1519" s="221"/>
      <c r="G1519" s="221"/>
      <c r="H1519" s="221"/>
      <c r="I1519" s="221"/>
      <c r="J1519" s="221"/>
      <c r="K1519" s="221"/>
      <c r="L1519" s="221"/>
      <c r="M1519" s="221"/>
      <c r="N1519" s="221"/>
      <c r="O1519" s="221"/>
      <c r="P1519" s="221"/>
      <c r="Q1519" s="221"/>
      <c r="R1519" s="221"/>
      <c r="S1519" s="221"/>
      <c r="T1519" s="221"/>
      <c r="U1519" s="221"/>
    </row>
    <row r="1520" spans="2:21" x14ac:dyDescent="0.2">
      <c r="B1520" s="221"/>
      <c r="C1520" s="221"/>
      <c r="D1520" s="221"/>
      <c r="E1520" s="221"/>
      <c r="F1520" s="221"/>
      <c r="G1520" s="221"/>
      <c r="H1520" s="221"/>
      <c r="I1520" s="221"/>
      <c r="J1520" s="221"/>
      <c r="K1520" s="221"/>
      <c r="L1520" s="221"/>
      <c r="M1520" s="221"/>
      <c r="N1520" s="221"/>
      <c r="O1520" s="221"/>
      <c r="P1520" s="221"/>
      <c r="Q1520" s="221"/>
      <c r="R1520" s="221"/>
      <c r="S1520" s="221"/>
      <c r="T1520" s="221"/>
      <c r="U1520" s="221"/>
    </row>
    <row r="1521" spans="2:21" x14ac:dyDescent="0.2">
      <c r="B1521" s="221"/>
      <c r="C1521" s="221"/>
      <c r="D1521" s="221"/>
      <c r="E1521" s="221"/>
      <c r="F1521" s="221"/>
      <c r="G1521" s="221"/>
      <c r="H1521" s="221"/>
      <c r="I1521" s="221"/>
      <c r="J1521" s="221"/>
      <c r="K1521" s="221"/>
      <c r="L1521" s="221"/>
      <c r="M1521" s="221"/>
      <c r="N1521" s="221"/>
      <c r="O1521" s="221"/>
      <c r="P1521" s="221"/>
      <c r="Q1521" s="221"/>
      <c r="R1521" s="221"/>
      <c r="S1521" s="221"/>
      <c r="T1521" s="221"/>
      <c r="U1521" s="221"/>
    </row>
    <row r="1522" spans="2:21" x14ac:dyDescent="0.2">
      <c r="B1522" s="221"/>
      <c r="C1522" s="221"/>
      <c r="D1522" s="221"/>
      <c r="E1522" s="221"/>
      <c r="F1522" s="221"/>
      <c r="G1522" s="221"/>
      <c r="H1522" s="221"/>
      <c r="I1522" s="221"/>
      <c r="J1522" s="221"/>
      <c r="K1522" s="221"/>
      <c r="L1522" s="221"/>
      <c r="M1522" s="221"/>
      <c r="N1522" s="221"/>
      <c r="O1522" s="221"/>
      <c r="P1522" s="221"/>
      <c r="Q1522" s="221"/>
      <c r="R1522" s="221"/>
      <c r="S1522" s="221"/>
      <c r="T1522" s="221"/>
      <c r="U1522" s="221"/>
    </row>
    <row r="1523" spans="2:21" x14ac:dyDescent="0.2">
      <c r="B1523" s="221"/>
      <c r="C1523" s="221"/>
      <c r="D1523" s="221"/>
      <c r="E1523" s="221"/>
      <c r="F1523" s="221"/>
      <c r="G1523" s="221"/>
      <c r="H1523" s="221"/>
      <c r="I1523" s="221"/>
      <c r="J1523" s="221"/>
      <c r="K1523" s="221"/>
      <c r="L1523" s="221"/>
      <c r="M1523" s="221"/>
      <c r="N1523" s="221"/>
      <c r="O1523" s="221"/>
      <c r="P1523" s="221"/>
      <c r="Q1523" s="221"/>
      <c r="R1523" s="221"/>
      <c r="S1523" s="221"/>
      <c r="T1523" s="221"/>
      <c r="U1523" s="221"/>
    </row>
    <row r="1524" spans="2:21" x14ac:dyDescent="0.2">
      <c r="B1524" s="221"/>
      <c r="C1524" s="221"/>
      <c r="D1524" s="221"/>
      <c r="E1524" s="221"/>
      <c r="F1524" s="221"/>
      <c r="G1524" s="221"/>
      <c r="H1524" s="221"/>
      <c r="I1524" s="221"/>
      <c r="J1524" s="221"/>
      <c r="K1524" s="221"/>
      <c r="L1524" s="221"/>
      <c r="M1524" s="221"/>
      <c r="N1524" s="221"/>
      <c r="O1524" s="221"/>
      <c r="P1524" s="221"/>
      <c r="Q1524" s="221"/>
      <c r="R1524" s="221"/>
      <c r="S1524" s="221"/>
      <c r="T1524" s="221"/>
      <c r="U1524" s="221"/>
    </row>
    <row r="1525" spans="2:21" x14ac:dyDescent="0.2">
      <c r="B1525" s="221"/>
      <c r="C1525" s="221"/>
      <c r="D1525" s="221"/>
      <c r="E1525" s="221"/>
      <c r="F1525" s="221"/>
      <c r="G1525" s="221"/>
      <c r="H1525" s="221"/>
      <c r="I1525" s="221"/>
      <c r="J1525" s="221"/>
      <c r="K1525" s="221"/>
      <c r="L1525" s="221"/>
      <c r="M1525" s="221"/>
      <c r="N1525" s="221"/>
      <c r="O1525" s="221"/>
      <c r="P1525" s="221"/>
      <c r="Q1525" s="221"/>
      <c r="R1525" s="221"/>
      <c r="S1525" s="221"/>
      <c r="T1525" s="221"/>
      <c r="U1525" s="221"/>
    </row>
    <row r="1526" spans="2:21" x14ac:dyDescent="0.2">
      <c r="B1526" s="221"/>
      <c r="C1526" s="221"/>
      <c r="D1526" s="221"/>
      <c r="E1526" s="221"/>
      <c r="F1526" s="221"/>
      <c r="G1526" s="221"/>
      <c r="H1526" s="221"/>
      <c r="I1526" s="221"/>
      <c r="J1526" s="221"/>
      <c r="K1526" s="221"/>
      <c r="L1526" s="221"/>
      <c r="M1526" s="221"/>
      <c r="N1526" s="221"/>
      <c r="O1526" s="221"/>
      <c r="P1526" s="221"/>
      <c r="Q1526" s="221"/>
      <c r="R1526" s="221"/>
      <c r="S1526" s="221"/>
      <c r="T1526" s="221"/>
      <c r="U1526" s="221"/>
    </row>
    <row r="1527" spans="2:21" x14ac:dyDescent="0.2">
      <c r="B1527" s="221"/>
      <c r="C1527" s="221"/>
      <c r="D1527" s="221"/>
      <c r="E1527" s="221"/>
      <c r="F1527" s="221"/>
      <c r="G1527" s="221"/>
      <c r="H1527" s="221"/>
      <c r="I1527" s="221"/>
      <c r="J1527" s="221"/>
      <c r="K1527" s="221"/>
      <c r="L1527" s="221"/>
      <c r="M1527" s="221"/>
      <c r="N1527" s="221"/>
      <c r="O1527" s="221"/>
      <c r="P1527" s="221"/>
      <c r="Q1527" s="221"/>
      <c r="R1527" s="221"/>
      <c r="S1527" s="221"/>
      <c r="T1527" s="221"/>
      <c r="U1527" s="221"/>
    </row>
    <row r="1528" spans="2:21" x14ac:dyDescent="0.2">
      <c r="B1528" s="221"/>
      <c r="C1528" s="221"/>
      <c r="D1528" s="221"/>
      <c r="E1528" s="221"/>
      <c r="F1528" s="221"/>
      <c r="G1528" s="221"/>
      <c r="H1528" s="221"/>
      <c r="I1528" s="221"/>
      <c r="J1528" s="221"/>
      <c r="K1528" s="221"/>
      <c r="L1528" s="221"/>
      <c r="M1528" s="221"/>
      <c r="N1528" s="221"/>
      <c r="O1528" s="221"/>
      <c r="P1528" s="221"/>
      <c r="Q1528" s="221"/>
      <c r="R1528" s="221"/>
      <c r="S1528" s="221"/>
      <c r="T1528" s="221"/>
      <c r="U1528" s="221"/>
    </row>
    <row r="1529" spans="2:21" x14ac:dyDescent="0.2">
      <c r="B1529" s="221"/>
      <c r="C1529" s="221"/>
      <c r="D1529" s="221"/>
      <c r="E1529" s="221"/>
      <c r="F1529" s="221"/>
      <c r="G1529" s="221"/>
      <c r="H1529" s="221"/>
      <c r="I1529" s="221"/>
      <c r="J1529" s="221"/>
      <c r="K1529" s="221"/>
      <c r="L1529" s="221"/>
      <c r="M1529" s="221"/>
      <c r="N1529" s="221"/>
      <c r="O1529" s="221"/>
      <c r="P1529" s="221"/>
      <c r="Q1529" s="221"/>
      <c r="R1529" s="221"/>
      <c r="S1529" s="221"/>
      <c r="T1529" s="221"/>
      <c r="U1529" s="221"/>
    </row>
    <row r="1530" spans="2:21" x14ac:dyDescent="0.2">
      <c r="B1530" s="221"/>
      <c r="C1530" s="221"/>
      <c r="D1530" s="221"/>
      <c r="E1530" s="221"/>
      <c r="F1530" s="221"/>
      <c r="G1530" s="221"/>
      <c r="H1530" s="221"/>
      <c r="I1530" s="221"/>
      <c r="J1530" s="221"/>
      <c r="K1530" s="221"/>
      <c r="L1530" s="221"/>
      <c r="M1530" s="221"/>
      <c r="N1530" s="221"/>
      <c r="O1530" s="221"/>
      <c r="P1530" s="221"/>
      <c r="Q1530" s="221"/>
      <c r="R1530" s="221"/>
      <c r="S1530" s="221"/>
      <c r="T1530" s="221"/>
      <c r="U1530" s="221"/>
    </row>
    <row r="1531" spans="2:21" x14ac:dyDescent="0.2">
      <c r="B1531" s="221"/>
      <c r="C1531" s="221"/>
      <c r="D1531" s="221"/>
      <c r="E1531" s="221"/>
      <c r="F1531" s="221"/>
      <c r="G1531" s="221"/>
      <c r="H1531" s="221"/>
      <c r="I1531" s="221"/>
      <c r="J1531" s="221"/>
      <c r="K1531" s="221"/>
      <c r="L1531" s="221"/>
      <c r="M1531" s="221"/>
      <c r="N1531" s="221"/>
      <c r="O1531" s="221"/>
      <c r="P1531" s="221"/>
      <c r="Q1531" s="221"/>
      <c r="R1531" s="221"/>
      <c r="S1531" s="221"/>
      <c r="T1531" s="221"/>
      <c r="U1531" s="221"/>
    </row>
    <row r="1532" spans="2:21" x14ac:dyDescent="0.2">
      <c r="B1532" s="221"/>
      <c r="C1532" s="221"/>
      <c r="D1532" s="221"/>
      <c r="E1532" s="221"/>
      <c r="F1532" s="221"/>
      <c r="G1532" s="221"/>
      <c r="H1532" s="221"/>
      <c r="I1532" s="221"/>
      <c r="J1532" s="221"/>
      <c r="K1532" s="221"/>
      <c r="L1532" s="221"/>
      <c r="M1532" s="221"/>
      <c r="N1532" s="221"/>
      <c r="O1532" s="221"/>
      <c r="P1532" s="221"/>
      <c r="Q1532" s="221"/>
      <c r="R1532" s="221"/>
      <c r="S1532" s="221"/>
      <c r="T1532" s="221"/>
      <c r="U1532" s="221"/>
    </row>
    <row r="1533" spans="2:21" x14ac:dyDescent="0.2">
      <c r="B1533" s="221"/>
      <c r="C1533" s="221"/>
      <c r="D1533" s="221"/>
      <c r="E1533" s="221"/>
      <c r="F1533" s="221"/>
      <c r="G1533" s="221"/>
      <c r="H1533" s="221"/>
      <c r="I1533" s="221"/>
      <c r="J1533" s="221"/>
      <c r="K1533" s="221"/>
      <c r="L1533" s="221"/>
      <c r="M1533" s="221"/>
      <c r="N1533" s="221"/>
      <c r="O1533" s="221"/>
      <c r="P1533" s="221"/>
      <c r="Q1533" s="221"/>
      <c r="R1533" s="221"/>
      <c r="S1533" s="221"/>
      <c r="T1533" s="221"/>
      <c r="U1533" s="221"/>
    </row>
    <row r="1534" spans="2:21" x14ac:dyDescent="0.2">
      <c r="B1534" s="221"/>
      <c r="C1534" s="221"/>
      <c r="D1534" s="221"/>
      <c r="E1534" s="221"/>
      <c r="F1534" s="221"/>
      <c r="G1534" s="221"/>
      <c r="H1534" s="221"/>
      <c r="I1534" s="221"/>
      <c r="J1534" s="221"/>
      <c r="K1534" s="221"/>
      <c r="L1534" s="221"/>
      <c r="M1534" s="221"/>
      <c r="N1534" s="221"/>
      <c r="O1534" s="221"/>
      <c r="P1534" s="221"/>
      <c r="Q1534" s="221"/>
      <c r="R1534" s="221"/>
      <c r="S1534" s="221"/>
      <c r="T1534" s="221"/>
      <c r="U1534" s="221"/>
    </row>
    <row r="1535" spans="2:21" x14ac:dyDescent="0.2">
      <c r="B1535" s="221"/>
      <c r="C1535" s="221"/>
      <c r="D1535" s="221"/>
      <c r="E1535" s="221"/>
      <c r="F1535" s="221"/>
      <c r="G1535" s="221"/>
      <c r="H1535" s="221"/>
      <c r="I1535" s="221"/>
      <c r="J1535" s="221"/>
      <c r="K1535" s="221"/>
      <c r="L1535" s="221"/>
      <c r="M1535" s="221"/>
      <c r="N1535" s="221"/>
      <c r="O1535" s="221"/>
      <c r="P1535" s="221"/>
      <c r="Q1535" s="221"/>
      <c r="R1535" s="221"/>
      <c r="S1535" s="221"/>
      <c r="T1535" s="221"/>
      <c r="U1535" s="221"/>
    </row>
    <row r="1536" spans="2:21" x14ac:dyDescent="0.2">
      <c r="B1536" s="221"/>
      <c r="C1536" s="221"/>
      <c r="D1536" s="221"/>
      <c r="E1536" s="221"/>
      <c r="F1536" s="221"/>
      <c r="G1536" s="221"/>
      <c r="H1536" s="221"/>
      <c r="I1536" s="221"/>
      <c r="J1536" s="221"/>
      <c r="K1536" s="221"/>
      <c r="L1536" s="221"/>
      <c r="M1536" s="221"/>
      <c r="N1536" s="221"/>
      <c r="O1536" s="221"/>
      <c r="P1536" s="221"/>
      <c r="Q1536" s="221"/>
      <c r="R1536" s="221"/>
      <c r="S1536" s="221"/>
      <c r="T1536" s="221"/>
      <c r="U1536" s="221"/>
    </row>
    <row r="1537" spans="2:21" x14ac:dyDescent="0.2">
      <c r="B1537" s="221"/>
      <c r="C1537" s="221"/>
      <c r="D1537" s="221"/>
      <c r="E1537" s="221"/>
      <c r="F1537" s="221"/>
      <c r="G1537" s="221"/>
      <c r="H1537" s="221"/>
      <c r="I1537" s="221"/>
      <c r="J1537" s="221"/>
      <c r="K1537" s="221"/>
      <c r="L1537" s="221"/>
      <c r="M1537" s="221"/>
      <c r="N1537" s="221"/>
      <c r="O1537" s="221"/>
      <c r="P1537" s="221"/>
      <c r="Q1537" s="221"/>
      <c r="R1537" s="221"/>
      <c r="S1537" s="221"/>
      <c r="T1537" s="221"/>
      <c r="U1537" s="221"/>
    </row>
    <row r="1538" spans="2:21" x14ac:dyDescent="0.2">
      <c r="B1538" s="221"/>
      <c r="C1538" s="221"/>
      <c r="D1538" s="221"/>
      <c r="E1538" s="221"/>
      <c r="F1538" s="221"/>
      <c r="G1538" s="221"/>
      <c r="H1538" s="221"/>
      <c r="I1538" s="221"/>
      <c r="J1538" s="221"/>
      <c r="K1538" s="221"/>
      <c r="L1538" s="221"/>
      <c r="M1538" s="221"/>
      <c r="N1538" s="221"/>
      <c r="O1538" s="221"/>
      <c r="P1538" s="221"/>
      <c r="Q1538" s="221"/>
      <c r="R1538" s="221"/>
      <c r="S1538" s="221"/>
      <c r="T1538" s="221"/>
      <c r="U1538" s="221"/>
    </row>
    <row r="1539" spans="2:21" x14ac:dyDescent="0.2">
      <c r="B1539" s="221"/>
      <c r="C1539" s="221"/>
      <c r="D1539" s="221"/>
      <c r="E1539" s="221"/>
      <c r="F1539" s="221"/>
      <c r="G1539" s="221"/>
      <c r="H1539" s="221"/>
      <c r="I1539" s="221"/>
      <c r="J1539" s="221"/>
      <c r="K1539" s="221"/>
      <c r="L1539" s="221"/>
      <c r="M1539" s="221"/>
      <c r="N1539" s="221"/>
      <c r="O1539" s="221"/>
      <c r="P1539" s="221"/>
      <c r="Q1539" s="221"/>
      <c r="R1539" s="221"/>
      <c r="S1539" s="221"/>
      <c r="T1539" s="221"/>
      <c r="U1539" s="221"/>
    </row>
    <row r="1540" spans="2:21" x14ac:dyDescent="0.2">
      <c r="B1540" s="221"/>
      <c r="C1540" s="221"/>
      <c r="D1540" s="221"/>
      <c r="E1540" s="221"/>
      <c r="F1540" s="221"/>
      <c r="G1540" s="221"/>
      <c r="H1540" s="221"/>
      <c r="I1540" s="221"/>
      <c r="J1540" s="221"/>
      <c r="K1540" s="221"/>
      <c r="L1540" s="221"/>
      <c r="M1540" s="221"/>
      <c r="N1540" s="221"/>
      <c r="O1540" s="221"/>
      <c r="P1540" s="221"/>
      <c r="Q1540" s="221"/>
      <c r="R1540" s="221"/>
      <c r="S1540" s="221"/>
      <c r="T1540" s="221"/>
      <c r="U1540" s="221"/>
    </row>
    <row r="1541" spans="2:21" x14ac:dyDescent="0.2">
      <c r="B1541" s="221"/>
      <c r="C1541" s="221"/>
      <c r="D1541" s="221"/>
      <c r="E1541" s="221"/>
      <c r="F1541" s="221"/>
      <c r="G1541" s="221"/>
      <c r="H1541" s="221"/>
      <c r="I1541" s="221"/>
      <c r="J1541" s="221"/>
      <c r="K1541" s="221"/>
      <c r="L1541" s="221"/>
      <c r="M1541" s="221"/>
      <c r="N1541" s="221"/>
      <c r="O1541" s="221"/>
      <c r="P1541" s="221"/>
      <c r="Q1541" s="221"/>
      <c r="R1541" s="221"/>
      <c r="S1541" s="221"/>
      <c r="T1541" s="221"/>
      <c r="U1541" s="221"/>
    </row>
    <row r="1542" spans="2:21" x14ac:dyDescent="0.2">
      <c r="B1542" s="221"/>
      <c r="C1542" s="221"/>
      <c r="D1542" s="221"/>
      <c r="E1542" s="221"/>
      <c r="F1542" s="221"/>
      <c r="G1542" s="221"/>
      <c r="H1542" s="221"/>
      <c r="I1542" s="221"/>
      <c r="J1542" s="221"/>
      <c r="K1542" s="221"/>
      <c r="L1542" s="221"/>
      <c r="M1542" s="221"/>
      <c r="N1542" s="221"/>
      <c r="O1542" s="221"/>
      <c r="P1542" s="221"/>
      <c r="Q1542" s="221"/>
      <c r="R1542" s="221"/>
      <c r="S1542" s="221"/>
      <c r="T1542" s="221"/>
      <c r="U1542" s="221"/>
    </row>
    <row r="1543" spans="2:21" x14ac:dyDescent="0.2">
      <c r="B1543" s="221"/>
      <c r="C1543" s="221"/>
      <c r="D1543" s="221"/>
      <c r="E1543" s="221"/>
      <c r="F1543" s="221"/>
      <c r="G1543" s="221"/>
      <c r="H1543" s="221"/>
      <c r="I1543" s="221"/>
      <c r="J1543" s="221"/>
      <c r="K1543" s="221"/>
      <c r="L1543" s="221"/>
      <c r="M1543" s="221"/>
      <c r="N1543" s="221"/>
      <c r="O1543" s="221"/>
      <c r="P1543" s="221"/>
      <c r="Q1543" s="221"/>
      <c r="R1543" s="221"/>
      <c r="S1543" s="221"/>
      <c r="T1543" s="221"/>
      <c r="U1543" s="221"/>
    </row>
    <row r="1544" spans="2:21" x14ac:dyDescent="0.2">
      <c r="B1544" s="221"/>
      <c r="C1544" s="221"/>
      <c r="D1544" s="221"/>
      <c r="E1544" s="221"/>
      <c r="F1544" s="221"/>
      <c r="G1544" s="221"/>
      <c r="H1544" s="221"/>
      <c r="I1544" s="221"/>
      <c r="J1544" s="221"/>
      <c r="K1544" s="221"/>
      <c r="L1544" s="221"/>
      <c r="M1544" s="221"/>
      <c r="N1544" s="221"/>
      <c r="O1544" s="221"/>
      <c r="P1544" s="221"/>
      <c r="Q1544" s="221"/>
      <c r="R1544" s="221"/>
      <c r="S1544" s="221"/>
      <c r="T1544" s="221"/>
      <c r="U1544" s="221"/>
    </row>
    <row r="1545" spans="2:21" x14ac:dyDescent="0.2">
      <c r="B1545" s="221"/>
      <c r="C1545" s="221"/>
      <c r="D1545" s="221"/>
      <c r="E1545" s="221"/>
      <c r="F1545" s="221"/>
      <c r="G1545" s="221"/>
      <c r="H1545" s="221"/>
      <c r="I1545" s="221"/>
      <c r="J1545" s="221"/>
      <c r="K1545" s="221"/>
      <c r="L1545" s="221"/>
      <c r="M1545" s="221"/>
      <c r="N1545" s="221"/>
      <c r="O1545" s="221"/>
      <c r="P1545" s="221"/>
      <c r="Q1545" s="221"/>
      <c r="R1545" s="221"/>
      <c r="S1545" s="221"/>
      <c r="T1545" s="221"/>
      <c r="U1545" s="221"/>
    </row>
    <row r="1546" spans="2:21" x14ac:dyDescent="0.2">
      <c r="B1546" s="221"/>
      <c r="C1546" s="221"/>
      <c r="D1546" s="221"/>
      <c r="E1546" s="221"/>
      <c r="F1546" s="221"/>
      <c r="G1546" s="221"/>
      <c r="H1546" s="221"/>
      <c r="I1546" s="221"/>
      <c r="J1546" s="221"/>
      <c r="K1546" s="221"/>
      <c r="L1546" s="221"/>
      <c r="M1546" s="221"/>
      <c r="N1546" s="221"/>
      <c r="O1546" s="221"/>
      <c r="P1546" s="221"/>
      <c r="Q1546" s="221"/>
      <c r="R1546" s="221"/>
      <c r="S1546" s="221"/>
      <c r="T1546" s="221"/>
      <c r="U1546" s="221"/>
    </row>
    <row r="1547" spans="2:21" x14ac:dyDescent="0.2">
      <c r="B1547" s="221"/>
      <c r="C1547" s="221"/>
      <c r="D1547" s="221"/>
      <c r="E1547" s="221"/>
      <c r="F1547" s="221"/>
      <c r="G1547" s="221"/>
      <c r="H1547" s="221"/>
      <c r="I1547" s="221"/>
      <c r="J1547" s="221"/>
      <c r="K1547" s="221"/>
      <c r="L1547" s="221"/>
      <c r="M1547" s="221"/>
      <c r="N1547" s="221"/>
      <c r="O1547" s="221"/>
      <c r="P1547" s="221"/>
      <c r="Q1547" s="221"/>
      <c r="R1547" s="221"/>
      <c r="S1547" s="221"/>
      <c r="T1547" s="221"/>
      <c r="U1547" s="221"/>
    </row>
    <row r="1548" spans="2:21" x14ac:dyDescent="0.2">
      <c r="B1548" s="221"/>
      <c r="C1548" s="221"/>
      <c r="D1548" s="221"/>
      <c r="E1548" s="221"/>
      <c r="F1548" s="221"/>
      <c r="G1548" s="221"/>
      <c r="H1548" s="221"/>
      <c r="I1548" s="221"/>
      <c r="J1548" s="221"/>
      <c r="K1548" s="221"/>
      <c r="L1548" s="221"/>
      <c r="M1548" s="221"/>
      <c r="N1548" s="221"/>
      <c r="O1548" s="221"/>
      <c r="P1548" s="221"/>
      <c r="Q1548" s="221"/>
      <c r="R1548" s="221"/>
      <c r="S1548" s="221"/>
      <c r="T1548" s="221"/>
      <c r="U1548" s="221"/>
    </row>
    <row r="1549" spans="2:21" x14ac:dyDescent="0.2">
      <c r="B1549" s="221"/>
      <c r="C1549" s="221"/>
      <c r="D1549" s="221"/>
      <c r="E1549" s="221"/>
      <c r="F1549" s="221"/>
      <c r="G1549" s="221"/>
      <c r="H1549" s="221"/>
      <c r="I1549" s="221"/>
      <c r="J1549" s="221"/>
      <c r="K1549" s="221"/>
      <c r="L1549" s="221"/>
      <c r="M1549" s="221"/>
      <c r="N1549" s="221"/>
      <c r="O1549" s="221"/>
      <c r="P1549" s="221"/>
      <c r="Q1549" s="221"/>
      <c r="R1549" s="221"/>
      <c r="S1549" s="221"/>
      <c r="T1549" s="221"/>
      <c r="U1549" s="221"/>
    </row>
    <row r="1550" spans="2:21" x14ac:dyDescent="0.2">
      <c r="B1550" s="221"/>
      <c r="C1550" s="221"/>
      <c r="D1550" s="221"/>
      <c r="E1550" s="221"/>
      <c r="F1550" s="221"/>
      <c r="G1550" s="221"/>
      <c r="H1550" s="221"/>
      <c r="I1550" s="221"/>
      <c r="J1550" s="221"/>
      <c r="K1550" s="221"/>
      <c r="L1550" s="221"/>
      <c r="M1550" s="221"/>
      <c r="N1550" s="221"/>
      <c r="O1550" s="221"/>
      <c r="P1550" s="221"/>
      <c r="Q1550" s="221"/>
      <c r="R1550" s="221"/>
      <c r="S1550" s="221"/>
      <c r="T1550" s="221"/>
      <c r="U1550" s="221"/>
    </row>
    <row r="1551" spans="2:21" x14ac:dyDescent="0.2">
      <c r="B1551" s="221"/>
      <c r="C1551" s="221"/>
      <c r="D1551" s="221"/>
      <c r="E1551" s="221"/>
      <c r="F1551" s="221"/>
      <c r="G1551" s="221"/>
      <c r="H1551" s="221"/>
      <c r="I1551" s="221"/>
      <c r="J1551" s="221"/>
      <c r="K1551" s="221"/>
      <c r="L1551" s="221"/>
      <c r="M1551" s="221"/>
      <c r="N1551" s="221"/>
      <c r="O1551" s="221"/>
      <c r="P1551" s="221"/>
      <c r="Q1551" s="221"/>
      <c r="R1551" s="221"/>
      <c r="S1551" s="221"/>
      <c r="T1551" s="221"/>
      <c r="U1551" s="221"/>
    </row>
    <row r="1552" spans="2:21" x14ac:dyDescent="0.2">
      <c r="B1552" s="221"/>
      <c r="C1552" s="221"/>
      <c r="D1552" s="221"/>
      <c r="E1552" s="221"/>
      <c r="F1552" s="221"/>
      <c r="G1552" s="221"/>
      <c r="H1552" s="221"/>
      <c r="I1552" s="221"/>
      <c r="J1552" s="221"/>
      <c r="K1552" s="221"/>
      <c r="L1552" s="221"/>
      <c r="M1552" s="221"/>
      <c r="N1552" s="221"/>
      <c r="O1552" s="221"/>
      <c r="P1552" s="221"/>
      <c r="Q1552" s="221"/>
      <c r="R1552" s="221"/>
      <c r="S1552" s="221"/>
      <c r="T1552" s="221"/>
      <c r="U1552" s="221"/>
    </row>
    <row r="1553" spans="2:21" x14ac:dyDescent="0.2">
      <c r="B1553" s="221"/>
      <c r="C1553" s="221"/>
      <c r="D1553" s="221"/>
      <c r="E1553" s="221"/>
      <c r="F1553" s="221"/>
      <c r="G1553" s="221"/>
      <c r="H1553" s="221"/>
      <c r="I1553" s="221"/>
      <c r="J1553" s="221"/>
      <c r="K1553" s="221"/>
      <c r="L1553" s="221"/>
      <c r="M1553" s="221"/>
      <c r="N1553" s="221"/>
      <c r="O1553" s="221"/>
      <c r="P1553" s="221"/>
      <c r="Q1553" s="221"/>
      <c r="R1553" s="221"/>
      <c r="S1553" s="221"/>
      <c r="T1553" s="221"/>
      <c r="U1553" s="221"/>
    </row>
    <row r="1554" spans="2:21" x14ac:dyDescent="0.2">
      <c r="B1554" s="221"/>
      <c r="C1554" s="221"/>
      <c r="D1554" s="221"/>
      <c r="E1554" s="221"/>
      <c r="F1554" s="221"/>
      <c r="G1554" s="221"/>
      <c r="H1554" s="221"/>
      <c r="I1554" s="221"/>
      <c r="J1554" s="221"/>
      <c r="K1554" s="221"/>
      <c r="L1554" s="221"/>
      <c r="M1554" s="221"/>
      <c r="N1554" s="221"/>
      <c r="O1554" s="221"/>
      <c r="P1554" s="221"/>
      <c r="Q1554" s="221"/>
      <c r="R1554" s="221"/>
      <c r="S1554" s="221"/>
      <c r="T1554" s="221"/>
      <c r="U1554" s="221"/>
    </row>
    <row r="1555" spans="2:21" x14ac:dyDescent="0.2">
      <c r="B1555" s="221"/>
      <c r="C1555" s="221"/>
      <c r="D1555" s="221"/>
      <c r="E1555" s="221"/>
      <c r="F1555" s="221"/>
      <c r="G1555" s="221"/>
      <c r="H1555" s="221"/>
      <c r="I1555" s="221"/>
      <c r="J1555" s="221"/>
      <c r="K1555" s="221"/>
      <c r="L1555" s="221"/>
      <c r="M1555" s="221"/>
      <c r="N1555" s="221"/>
      <c r="O1555" s="221"/>
      <c r="P1555" s="221"/>
      <c r="Q1555" s="221"/>
      <c r="R1555" s="221"/>
      <c r="S1555" s="221"/>
      <c r="T1555" s="221"/>
      <c r="U1555" s="221"/>
    </row>
    <row r="1556" spans="2:21" x14ac:dyDescent="0.2">
      <c r="B1556" s="221"/>
      <c r="C1556" s="221"/>
      <c r="D1556" s="221"/>
      <c r="E1556" s="221"/>
      <c r="F1556" s="221"/>
      <c r="G1556" s="221"/>
      <c r="H1556" s="221"/>
      <c r="I1556" s="221"/>
      <c r="J1556" s="221"/>
      <c r="K1556" s="221"/>
      <c r="L1556" s="221"/>
      <c r="M1556" s="221"/>
      <c r="N1556" s="221"/>
      <c r="O1556" s="221"/>
      <c r="P1556" s="221"/>
      <c r="Q1556" s="221"/>
      <c r="R1556" s="221"/>
      <c r="S1556" s="221"/>
      <c r="T1556" s="221"/>
      <c r="U1556" s="221"/>
    </row>
    <row r="1557" spans="2:21" x14ac:dyDescent="0.2">
      <c r="B1557" s="221"/>
      <c r="C1557" s="221"/>
      <c r="D1557" s="221"/>
      <c r="E1557" s="221"/>
      <c r="F1557" s="221"/>
      <c r="G1557" s="221"/>
      <c r="H1557" s="221"/>
      <c r="I1557" s="221"/>
      <c r="J1557" s="221"/>
      <c r="K1557" s="221"/>
      <c r="L1557" s="221"/>
      <c r="M1557" s="221"/>
      <c r="N1557" s="221"/>
      <c r="O1557" s="221"/>
      <c r="P1557" s="221"/>
      <c r="Q1557" s="221"/>
      <c r="R1557" s="221"/>
      <c r="S1557" s="221"/>
      <c r="T1557" s="221"/>
      <c r="U1557" s="221"/>
    </row>
    <row r="1558" spans="2:21" x14ac:dyDescent="0.2">
      <c r="B1558" s="221"/>
      <c r="C1558" s="221"/>
      <c r="D1558" s="221"/>
      <c r="E1558" s="221"/>
      <c r="F1558" s="221"/>
      <c r="G1558" s="221"/>
      <c r="H1558" s="221"/>
      <c r="I1558" s="221"/>
      <c r="J1558" s="221"/>
      <c r="K1558" s="221"/>
      <c r="L1558" s="221"/>
      <c r="M1558" s="221"/>
      <c r="N1558" s="221"/>
      <c r="O1558" s="221"/>
      <c r="P1558" s="221"/>
      <c r="Q1558" s="221"/>
      <c r="R1558" s="221"/>
      <c r="S1558" s="221"/>
      <c r="T1558" s="221"/>
      <c r="U1558" s="221"/>
    </row>
    <row r="1559" spans="2:21" x14ac:dyDescent="0.2">
      <c r="B1559" s="221"/>
      <c r="C1559" s="221"/>
      <c r="D1559" s="221"/>
      <c r="E1559" s="221"/>
      <c r="F1559" s="221"/>
      <c r="G1559" s="221"/>
      <c r="H1559" s="221"/>
      <c r="I1559" s="221"/>
      <c r="J1559" s="221"/>
      <c r="K1559" s="221"/>
      <c r="L1559" s="221"/>
      <c r="M1559" s="221"/>
      <c r="N1559" s="221"/>
      <c r="O1559" s="221"/>
      <c r="P1559" s="221"/>
      <c r="Q1559" s="221"/>
      <c r="R1559" s="221"/>
      <c r="S1559" s="221"/>
      <c r="T1559" s="221"/>
      <c r="U1559" s="221"/>
    </row>
    <row r="1560" spans="2:21" x14ac:dyDescent="0.2">
      <c r="B1560" s="221"/>
      <c r="C1560" s="221"/>
      <c r="D1560" s="221"/>
      <c r="E1560" s="221"/>
      <c r="F1560" s="221"/>
      <c r="G1560" s="221"/>
      <c r="H1560" s="221"/>
      <c r="I1560" s="221"/>
      <c r="J1560" s="221"/>
      <c r="K1560" s="221"/>
      <c r="L1560" s="221"/>
      <c r="M1560" s="221"/>
      <c r="N1560" s="221"/>
      <c r="O1560" s="221"/>
      <c r="P1560" s="221"/>
      <c r="Q1560" s="221"/>
      <c r="R1560" s="221"/>
      <c r="S1560" s="221"/>
      <c r="T1560" s="221"/>
      <c r="U1560" s="221"/>
    </row>
    <row r="1561" spans="2:21" x14ac:dyDescent="0.2">
      <c r="B1561" s="221"/>
      <c r="C1561" s="221"/>
      <c r="D1561" s="221"/>
      <c r="E1561" s="221"/>
      <c r="F1561" s="221"/>
      <c r="G1561" s="221"/>
      <c r="H1561" s="221"/>
      <c r="I1561" s="221"/>
      <c r="J1561" s="221"/>
      <c r="K1561" s="221"/>
      <c r="L1561" s="221"/>
      <c r="M1561" s="221"/>
      <c r="N1561" s="221"/>
      <c r="O1561" s="221"/>
      <c r="P1561" s="221"/>
      <c r="Q1561" s="221"/>
      <c r="R1561" s="221"/>
      <c r="S1561" s="221"/>
      <c r="T1561" s="221"/>
      <c r="U1561" s="221"/>
    </row>
    <row r="1562" spans="2:21" x14ac:dyDescent="0.2">
      <c r="B1562" s="221"/>
      <c r="C1562" s="221"/>
      <c r="D1562" s="221"/>
      <c r="E1562" s="221"/>
      <c r="F1562" s="221"/>
      <c r="G1562" s="221"/>
      <c r="H1562" s="221"/>
      <c r="I1562" s="221"/>
      <c r="J1562" s="221"/>
      <c r="K1562" s="221"/>
      <c r="L1562" s="221"/>
      <c r="M1562" s="221"/>
      <c r="N1562" s="221"/>
      <c r="O1562" s="221"/>
      <c r="P1562" s="221"/>
      <c r="Q1562" s="221"/>
      <c r="R1562" s="221"/>
      <c r="S1562" s="221"/>
      <c r="T1562" s="221"/>
      <c r="U1562" s="221"/>
    </row>
    <row r="1563" spans="2:21" x14ac:dyDescent="0.2">
      <c r="B1563" s="221"/>
      <c r="C1563" s="221"/>
      <c r="D1563" s="221"/>
      <c r="E1563" s="221"/>
      <c r="F1563" s="221"/>
      <c r="G1563" s="221"/>
      <c r="H1563" s="221"/>
      <c r="I1563" s="221"/>
      <c r="J1563" s="221"/>
      <c r="K1563" s="221"/>
      <c r="L1563" s="221"/>
      <c r="M1563" s="221"/>
      <c r="N1563" s="221"/>
      <c r="O1563" s="221"/>
      <c r="P1563" s="221"/>
      <c r="Q1563" s="221"/>
      <c r="R1563" s="221"/>
      <c r="S1563" s="221"/>
      <c r="T1563" s="221"/>
      <c r="U1563" s="221"/>
    </row>
    <row r="1564" spans="2:21" x14ac:dyDescent="0.2">
      <c r="B1564" s="221"/>
      <c r="C1564" s="221"/>
      <c r="D1564" s="221"/>
      <c r="E1564" s="221"/>
      <c r="F1564" s="221"/>
      <c r="G1564" s="221"/>
      <c r="H1564" s="221"/>
      <c r="I1564" s="221"/>
      <c r="J1564" s="221"/>
      <c r="K1564" s="221"/>
      <c r="L1564" s="221"/>
      <c r="M1564" s="221"/>
      <c r="N1564" s="221"/>
      <c r="O1564" s="221"/>
      <c r="P1564" s="221"/>
      <c r="Q1564" s="221"/>
      <c r="R1564" s="221"/>
      <c r="S1564" s="221"/>
      <c r="T1564" s="221"/>
      <c r="U1564" s="221"/>
    </row>
    <row r="1565" spans="2:21" x14ac:dyDescent="0.2">
      <c r="B1565" s="221"/>
      <c r="C1565" s="221"/>
      <c r="D1565" s="221"/>
      <c r="E1565" s="221"/>
      <c r="F1565" s="221"/>
      <c r="G1565" s="221"/>
      <c r="H1565" s="221"/>
      <c r="I1565" s="221"/>
      <c r="J1565" s="221"/>
      <c r="K1565" s="221"/>
      <c r="L1565" s="221"/>
      <c r="M1565" s="221"/>
      <c r="N1565" s="221"/>
      <c r="O1565" s="221"/>
      <c r="P1565" s="221"/>
      <c r="Q1565" s="221"/>
      <c r="R1565" s="221"/>
      <c r="S1565" s="221"/>
      <c r="T1565" s="221"/>
      <c r="U1565" s="221"/>
    </row>
    <row r="1566" spans="2:21" x14ac:dyDescent="0.2">
      <c r="B1566" s="221"/>
      <c r="C1566" s="221"/>
      <c r="D1566" s="221"/>
      <c r="E1566" s="221"/>
      <c r="F1566" s="221"/>
      <c r="G1566" s="221"/>
      <c r="H1566" s="221"/>
      <c r="I1566" s="221"/>
      <c r="J1566" s="221"/>
      <c r="K1566" s="221"/>
      <c r="L1566" s="221"/>
      <c r="M1566" s="221"/>
      <c r="N1566" s="221"/>
      <c r="O1566" s="221"/>
      <c r="P1566" s="221"/>
      <c r="Q1566" s="221"/>
      <c r="R1566" s="221"/>
      <c r="S1566" s="221"/>
      <c r="T1566" s="221"/>
      <c r="U1566" s="221"/>
    </row>
    <row r="1567" spans="2:21" x14ac:dyDescent="0.2">
      <c r="B1567" s="221"/>
      <c r="C1567" s="221"/>
      <c r="D1567" s="221"/>
      <c r="E1567" s="221"/>
      <c r="F1567" s="221"/>
      <c r="G1567" s="221"/>
      <c r="H1567" s="221"/>
      <c r="I1567" s="221"/>
      <c r="J1567" s="221"/>
      <c r="K1567" s="221"/>
      <c r="L1567" s="221"/>
      <c r="M1567" s="221"/>
      <c r="N1567" s="221"/>
      <c r="O1567" s="221"/>
      <c r="P1567" s="221"/>
      <c r="Q1567" s="221"/>
      <c r="R1567" s="221"/>
      <c r="S1567" s="221"/>
      <c r="T1567" s="221"/>
      <c r="U1567" s="221"/>
    </row>
    <row r="1568" spans="2:21" x14ac:dyDescent="0.2">
      <c r="B1568" s="221"/>
      <c r="C1568" s="221"/>
      <c r="D1568" s="221"/>
      <c r="E1568" s="221"/>
      <c r="F1568" s="221"/>
      <c r="G1568" s="221"/>
      <c r="H1568" s="221"/>
      <c r="I1568" s="221"/>
      <c r="J1568" s="221"/>
      <c r="K1568" s="221"/>
      <c r="L1568" s="221"/>
      <c r="M1568" s="221"/>
      <c r="N1568" s="221"/>
      <c r="O1568" s="221"/>
      <c r="P1568" s="221"/>
      <c r="Q1568" s="221"/>
      <c r="R1568" s="221"/>
      <c r="S1568" s="221"/>
      <c r="T1568" s="221"/>
      <c r="U1568" s="221"/>
    </row>
    <row r="1569" spans="2:21" x14ac:dyDescent="0.2">
      <c r="B1569" s="221"/>
      <c r="C1569" s="221"/>
      <c r="D1569" s="221"/>
      <c r="E1569" s="221"/>
      <c r="F1569" s="221"/>
      <c r="G1569" s="221"/>
      <c r="H1569" s="221"/>
      <c r="I1569" s="221"/>
      <c r="J1569" s="221"/>
      <c r="K1569" s="221"/>
      <c r="L1569" s="221"/>
      <c r="M1569" s="221"/>
      <c r="N1569" s="221"/>
      <c r="O1569" s="221"/>
      <c r="P1569" s="221"/>
      <c r="Q1569" s="221"/>
      <c r="R1569" s="221"/>
      <c r="S1569" s="221"/>
      <c r="T1569" s="221"/>
      <c r="U1569" s="221"/>
    </row>
    <row r="1570" spans="2:21" x14ac:dyDescent="0.2">
      <c r="B1570" s="221"/>
      <c r="C1570" s="221"/>
      <c r="D1570" s="221"/>
      <c r="E1570" s="221"/>
      <c r="F1570" s="221"/>
      <c r="G1570" s="221"/>
      <c r="H1570" s="221"/>
      <c r="I1570" s="221"/>
      <c r="J1570" s="221"/>
      <c r="K1570" s="221"/>
      <c r="L1570" s="221"/>
      <c r="M1570" s="221"/>
      <c r="N1570" s="221"/>
      <c r="O1570" s="221"/>
      <c r="P1570" s="221"/>
      <c r="Q1570" s="221"/>
      <c r="R1570" s="221"/>
      <c r="S1570" s="221"/>
      <c r="T1570" s="221"/>
      <c r="U1570" s="221"/>
    </row>
    <row r="1571" spans="2:21" x14ac:dyDescent="0.2">
      <c r="B1571" s="221"/>
      <c r="C1571" s="221"/>
      <c r="D1571" s="221"/>
      <c r="E1571" s="221"/>
      <c r="F1571" s="221"/>
      <c r="G1571" s="221"/>
      <c r="H1571" s="221"/>
      <c r="I1571" s="221"/>
      <c r="J1571" s="221"/>
      <c r="K1571" s="221"/>
      <c r="L1571" s="221"/>
      <c r="M1571" s="221"/>
      <c r="N1571" s="221"/>
      <c r="O1571" s="221"/>
      <c r="P1571" s="221"/>
      <c r="Q1571" s="221"/>
      <c r="R1571" s="221"/>
      <c r="S1571" s="221"/>
      <c r="T1571" s="221"/>
      <c r="U1571" s="221"/>
    </row>
    <row r="1572" spans="2:21" x14ac:dyDescent="0.2">
      <c r="B1572" s="221"/>
      <c r="C1572" s="221"/>
      <c r="D1572" s="221"/>
      <c r="E1572" s="221"/>
      <c r="F1572" s="221"/>
      <c r="G1572" s="221"/>
      <c r="H1572" s="221"/>
      <c r="I1572" s="221"/>
      <c r="J1572" s="221"/>
      <c r="K1572" s="221"/>
      <c r="L1572" s="221"/>
      <c r="M1572" s="221"/>
      <c r="N1572" s="221"/>
      <c r="O1572" s="221"/>
      <c r="P1572" s="221"/>
      <c r="Q1572" s="221"/>
      <c r="R1572" s="221"/>
      <c r="S1572" s="221"/>
      <c r="T1572" s="221"/>
      <c r="U1572" s="221"/>
    </row>
    <row r="1573" spans="2:21" x14ac:dyDescent="0.2">
      <c r="B1573" s="221"/>
      <c r="C1573" s="221"/>
      <c r="D1573" s="221"/>
      <c r="E1573" s="221"/>
      <c r="F1573" s="221"/>
      <c r="G1573" s="221"/>
      <c r="H1573" s="221"/>
      <c r="I1573" s="221"/>
      <c r="J1573" s="221"/>
      <c r="K1573" s="221"/>
      <c r="L1573" s="221"/>
      <c r="M1573" s="221"/>
      <c r="N1573" s="221"/>
      <c r="O1573" s="221"/>
      <c r="P1573" s="221"/>
      <c r="Q1573" s="221"/>
      <c r="R1573" s="221"/>
      <c r="S1573" s="221"/>
      <c r="T1573" s="221"/>
      <c r="U1573" s="221"/>
    </row>
    <row r="1574" spans="2:21" x14ac:dyDescent="0.2">
      <c r="B1574" s="221"/>
      <c r="C1574" s="221"/>
      <c r="D1574" s="221"/>
      <c r="E1574" s="221"/>
      <c r="F1574" s="221"/>
      <c r="G1574" s="221"/>
      <c r="H1574" s="221"/>
      <c r="I1574" s="221"/>
      <c r="J1574" s="221"/>
      <c r="K1574" s="221"/>
      <c r="L1574" s="221"/>
      <c r="M1574" s="221"/>
      <c r="N1574" s="221"/>
      <c r="O1574" s="221"/>
      <c r="P1574" s="221"/>
      <c r="Q1574" s="221"/>
      <c r="R1574" s="221"/>
      <c r="S1574" s="221"/>
      <c r="T1574" s="221"/>
      <c r="U1574" s="221"/>
    </row>
    <row r="1575" spans="2:21" x14ac:dyDescent="0.2">
      <c r="B1575" s="221"/>
      <c r="C1575" s="221"/>
      <c r="D1575" s="221"/>
      <c r="E1575" s="221"/>
      <c r="F1575" s="221"/>
      <c r="G1575" s="221"/>
      <c r="H1575" s="221"/>
      <c r="I1575" s="221"/>
      <c r="J1575" s="221"/>
      <c r="K1575" s="221"/>
      <c r="L1575" s="221"/>
      <c r="M1575" s="221"/>
      <c r="N1575" s="221"/>
      <c r="O1575" s="221"/>
      <c r="P1575" s="221"/>
      <c r="Q1575" s="221"/>
      <c r="R1575" s="221"/>
      <c r="S1575" s="221"/>
      <c r="T1575" s="221"/>
      <c r="U1575" s="221"/>
    </row>
    <row r="1576" spans="2:21" x14ac:dyDescent="0.2">
      <c r="B1576" s="221"/>
      <c r="C1576" s="221"/>
      <c r="D1576" s="221"/>
      <c r="E1576" s="221"/>
      <c r="F1576" s="221"/>
      <c r="G1576" s="221"/>
      <c r="H1576" s="221"/>
      <c r="I1576" s="221"/>
      <c r="J1576" s="221"/>
      <c r="K1576" s="221"/>
      <c r="L1576" s="221"/>
      <c r="M1576" s="221"/>
      <c r="N1576" s="221"/>
      <c r="O1576" s="221"/>
      <c r="P1576" s="221"/>
      <c r="Q1576" s="221"/>
      <c r="R1576" s="221"/>
      <c r="S1576" s="221"/>
      <c r="T1576" s="221"/>
      <c r="U1576" s="221"/>
    </row>
    <row r="1577" spans="2:21" x14ac:dyDescent="0.2">
      <c r="B1577" s="221"/>
      <c r="C1577" s="221"/>
      <c r="D1577" s="221"/>
      <c r="E1577" s="221"/>
      <c r="F1577" s="221"/>
      <c r="G1577" s="221"/>
      <c r="H1577" s="221"/>
      <c r="I1577" s="221"/>
      <c r="J1577" s="221"/>
      <c r="K1577" s="221"/>
      <c r="L1577" s="221"/>
      <c r="M1577" s="221"/>
      <c r="N1577" s="221"/>
      <c r="O1577" s="221"/>
      <c r="P1577" s="221"/>
      <c r="Q1577" s="221"/>
      <c r="R1577" s="221"/>
      <c r="S1577" s="221"/>
      <c r="T1577" s="221"/>
      <c r="U1577" s="221"/>
    </row>
    <row r="1578" spans="2:21" x14ac:dyDescent="0.2">
      <c r="B1578" s="221"/>
      <c r="C1578" s="221"/>
      <c r="D1578" s="221"/>
      <c r="E1578" s="221"/>
      <c r="F1578" s="221"/>
      <c r="G1578" s="221"/>
      <c r="H1578" s="221"/>
      <c r="I1578" s="221"/>
      <c r="J1578" s="221"/>
      <c r="K1578" s="221"/>
      <c r="L1578" s="221"/>
      <c r="M1578" s="221"/>
      <c r="N1578" s="221"/>
      <c r="O1578" s="221"/>
      <c r="P1578" s="221"/>
      <c r="Q1578" s="221"/>
      <c r="R1578" s="221"/>
      <c r="S1578" s="221"/>
      <c r="T1578" s="221"/>
      <c r="U1578" s="221"/>
    </row>
    <row r="1579" spans="2:21" x14ac:dyDescent="0.2">
      <c r="B1579" s="221"/>
      <c r="C1579" s="221"/>
      <c r="D1579" s="221"/>
      <c r="E1579" s="221"/>
      <c r="F1579" s="221"/>
      <c r="G1579" s="221"/>
      <c r="H1579" s="221"/>
      <c r="I1579" s="221"/>
      <c r="J1579" s="221"/>
      <c r="K1579" s="221"/>
      <c r="L1579" s="221"/>
      <c r="M1579" s="221"/>
      <c r="N1579" s="221"/>
      <c r="O1579" s="221"/>
      <c r="P1579" s="221"/>
      <c r="Q1579" s="221"/>
      <c r="R1579" s="221"/>
      <c r="S1579" s="221"/>
      <c r="T1579" s="221"/>
      <c r="U1579" s="221"/>
    </row>
    <row r="1580" spans="2:21" x14ac:dyDescent="0.2">
      <c r="B1580" s="221"/>
      <c r="C1580" s="221"/>
      <c r="D1580" s="221"/>
      <c r="E1580" s="221"/>
      <c r="F1580" s="221"/>
      <c r="G1580" s="221"/>
      <c r="H1580" s="221"/>
      <c r="I1580" s="221"/>
      <c r="J1580" s="221"/>
      <c r="K1580" s="221"/>
      <c r="L1580" s="221"/>
      <c r="M1580" s="221"/>
      <c r="N1580" s="221"/>
      <c r="O1580" s="221"/>
      <c r="P1580" s="221"/>
      <c r="Q1580" s="221"/>
      <c r="R1580" s="221"/>
      <c r="S1580" s="221"/>
      <c r="T1580" s="221"/>
      <c r="U1580" s="221"/>
    </row>
    <row r="1581" spans="2:21" x14ac:dyDescent="0.2">
      <c r="B1581" s="221"/>
      <c r="C1581" s="221"/>
      <c r="D1581" s="221"/>
      <c r="E1581" s="221"/>
      <c r="F1581" s="221"/>
      <c r="G1581" s="221"/>
      <c r="H1581" s="221"/>
      <c r="I1581" s="221"/>
      <c r="J1581" s="221"/>
      <c r="K1581" s="221"/>
      <c r="L1581" s="221"/>
      <c r="M1581" s="221"/>
      <c r="N1581" s="221"/>
      <c r="O1581" s="221"/>
      <c r="P1581" s="221"/>
      <c r="Q1581" s="221"/>
      <c r="R1581" s="221"/>
      <c r="S1581" s="221"/>
      <c r="T1581" s="221"/>
      <c r="U1581" s="221"/>
    </row>
    <row r="1582" spans="2:21" x14ac:dyDescent="0.2">
      <c r="B1582" s="221"/>
      <c r="C1582" s="221"/>
      <c r="D1582" s="221"/>
      <c r="E1582" s="221"/>
      <c r="F1582" s="221"/>
      <c r="G1582" s="221"/>
      <c r="H1582" s="221"/>
      <c r="I1582" s="221"/>
      <c r="J1582" s="221"/>
      <c r="K1582" s="221"/>
      <c r="L1582" s="221"/>
      <c r="M1582" s="221"/>
      <c r="N1582" s="221"/>
      <c r="O1582" s="221"/>
      <c r="P1582" s="221"/>
      <c r="Q1582" s="221"/>
      <c r="R1582" s="221"/>
      <c r="S1582" s="221"/>
      <c r="T1582" s="221"/>
      <c r="U1582" s="221"/>
    </row>
    <row r="1583" spans="2:21" x14ac:dyDescent="0.2">
      <c r="B1583" s="221"/>
      <c r="C1583" s="221"/>
      <c r="D1583" s="221"/>
      <c r="E1583" s="221"/>
      <c r="F1583" s="221"/>
      <c r="G1583" s="221"/>
      <c r="H1583" s="221"/>
      <c r="I1583" s="221"/>
      <c r="J1583" s="221"/>
      <c r="K1583" s="221"/>
      <c r="L1583" s="221"/>
      <c r="M1583" s="221"/>
      <c r="N1583" s="221"/>
      <c r="O1583" s="221"/>
      <c r="P1583" s="221"/>
      <c r="Q1583" s="221"/>
      <c r="R1583" s="221"/>
      <c r="S1583" s="221"/>
      <c r="T1583" s="221"/>
      <c r="U1583" s="221"/>
    </row>
    <row r="1584" spans="2:21" x14ac:dyDescent="0.2">
      <c r="B1584" s="221"/>
      <c r="C1584" s="221"/>
      <c r="D1584" s="221"/>
      <c r="E1584" s="221"/>
      <c r="F1584" s="221"/>
      <c r="G1584" s="221"/>
      <c r="H1584" s="221"/>
      <c r="I1584" s="221"/>
      <c r="J1584" s="221"/>
      <c r="K1584" s="221"/>
      <c r="L1584" s="221"/>
      <c r="M1584" s="221"/>
      <c r="N1584" s="221"/>
      <c r="O1584" s="221"/>
      <c r="P1584" s="221"/>
      <c r="Q1584" s="221"/>
      <c r="R1584" s="221"/>
      <c r="S1584" s="221"/>
      <c r="T1584" s="221"/>
      <c r="U1584" s="221"/>
    </row>
    <row r="1585" spans="2:21" x14ac:dyDescent="0.2">
      <c r="B1585" s="221"/>
      <c r="C1585" s="221"/>
      <c r="D1585" s="221"/>
      <c r="E1585" s="221"/>
      <c r="F1585" s="221"/>
      <c r="G1585" s="221"/>
      <c r="H1585" s="221"/>
      <c r="I1585" s="221"/>
      <c r="J1585" s="221"/>
      <c r="K1585" s="221"/>
      <c r="L1585" s="221"/>
      <c r="M1585" s="221"/>
      <c r="N1585" s="221"/>
      <c r="O1585" s="221"/>
      <c r="P1585" s="221"/>
      <c r="Q1585" s="221"/>
      <c r="R1585" s="221"/>
      <c r="S1585" s="221"/>
      <c r="T1585" s="221"/>
      <c r="U1585" s="221"/>
    </row>
    <row r="1586" spans="2:21" x14ac:dyDescent="0.2">
      <c r="B1586" s="221"/>
      <c r="C1586" s="221"/>
      <c r="D1586" s="221"/>
      <c r="E1586" s="221"/>
      <c r="F1586" s="221"/>
      <c r="G1586" s="221"/>
      <c r="H1586" s="221"/>
      <c r="I1586" s="221"/>
      <c r="J1586" s="221"/>
      <c r="K1586" s="221"/>
      <c r="L1586" s="221"/>
      <c r="M1586" s="221"/>
      <c r="N1586" s="221"/>
      <c r="O1586" s="221"/>
      <c r="P1586" s="221"/>
      <c r="Q1586" s="221"/>
      <c r="R1586" s="221"/>
      <c r="S1586" s="221"/>
      <c r="T1586" s="221"/>
      <c r="U1586" s="221"/>
    </row>
    <row r="1587" spans="2:21" x14ac:dyDescent="0.2">
      <c r="B1587" s="221"/>
      <c r="C1587" s="221"/>
      <c r="D1587" s="221"/>
      <c r="E1587" s="221"/>
      <c r="F1587" s="221"/>
      <c r="G1587" s="221"/>
      <c r="H1587" s="221"/>
      <c r="I1587" s="221"/>
      <c r="J1587" s="221"/>
      <c r="K1587" s="221"/>
      <c r="L1587" s="221"/>
      <c r="M1587" s="221"/>
      <c r="N1587" s="221"/>
      <c r="O1587" s="221"/>
      <c r="P1587" s="221"/>
      <c r="Q1587" s="221"/>
      <c r="R1587" s="221"/>
      <c r="S1587" s="221"/>
      <c r="T1587" s="221"/>
      <c r="U1587" s="221"/>
    </row>
    <row r="1588" spans="2:21" x14ac:dyDescent="0.2">
      <c r="B1588" s="221"/>
      <c r="C1588" s="221"/>
      <c r="D1588" s="221"/>
      <c r="E1588" s="221"/>
      <c r="F1588" s="221"/>
      <c r="G1588" s="221"/>
      <c r="H1588" s="221"/>
      <c r="I1588" s="221"/>
      <c r="J1588" s="221"/>
      <c r="K1588" s="221"/>
      <c r="L1588" s="221"/>
      <c r="M1588" s="221"/>
      <c r="N1588" s="221"/>
      <c r="O1588" s="221"/>
      <c r="P1588" s="221"/>
      <c r="Q1588" s="221"/>
      <c r="R1588" s="221"/>
      <c r="S1588" s="221"/>
      <c r="T1588" s="221"/>
      <c r="U1588" s="221"/>
    </row>
    <row r="1589" spans="2:21" x14ac:dyDescent="0.2">
      <c r="B1589" s="221"/>
      <c r="C1589" s="221"/>
      <c r="D1589" s="221"/>
      <c r="E1589" s="221"/>
      <c r="F1589" s="221"/>
      <c r="G1589" s="221"/>
      <c r="H1589" s="221"/>
      <c r="I1589" s="221"/>
      <c r="J1589" s="221"/>
      <c r="K1589" s="221"/>
      <c r="L1589" s="221"/>
      <c r="M1589" s="221"/>
      <c r="N1589" s="221"/>
      <c r="O1589" s="221"/>
      <c r="P1589" s="221"/>
      <c r="Q1589" s="221"/>
      <c r="R1589" s="221"/>
      <c r="S1589" s="221"/>
      <c r="T1589" s="221"/>
      <c r="U1589" s="221"/>
    </row>
    <row r="1590" spans="2:21" x14ac:dyDescent="0.2">
      <c r="B1590" s="221"/>
      <c r="C1590" s="221"/>
      <c r="D1590" s="221"/>
      <c r="E1590" s="221"/>
      <c r="F1590" s="221"/>
      <c r="G1590" s="221"/>
      <c r="H1590" s="221"/>
      <c r="I1590" s="221"/>
      <c r="J1590" s="221"/>
      <c r="K1590" s="221"/>
      <c r="L1590" s="221"/>
      <c r="M1590" s="221"/>
      <c r="N1590" s="221"/>
      <c r="O1590" s="221"/>
      <c r="P1590" s="221"/>
      <c r="Q1590" s="221"/>
      <c r="R1590" s="221"/>
      <c r="S1590" s="221"/>
      <c r="T1590" s="221"/>
      <c r="U1590" s="221"/>
    </row>
    <row r="1591" spans="2:21" x14ac:dyDescent="0.2">
      <c r="B1591" s="221"/>
      <c r="C1591" s="221"/>
      <c r="D1591" s="221"/>
      <c r="E1591" s="221"/>
      <c r="F1591" s="221"/>
      <c r="G1591" s="221"/>
      <c r="H1591" s="221"/>
      <c r="I1591" s="221"/>
      <c r="J1591" s="221"/>
      <c r="K1591" s="221"/>
      <c r="L1591" s="221"/>
      <c r="M1591" s="221"/>
      <c r="N1591" s="221"/>
      <c r="O1591" s="221"/>
      <c r="P1591" s="221"/>
      <c r="Q1591" s="221"/>
      <c r="R1591" s="221"/>
      <c r="S1591" s="221"/>
      <c r="T1591" s="221"/>
      <c r="U1591" s="221"/>
    </row>
    <row r="1592" spans="2:21" x14ac:dyDescent="0.2">
      <c r="B1592" s="221"/>
      <c r="C1592" s="221"/>
      <c r="D1592" s="221"/>
      <c r="E1592" s="221"/>
      <c r="F1592" s="221"/>
      <c r="G1592" s="221"/>
      <c r="H1592" s="221"/>
      <c r="I1592" s="221"/>
      <c r="J1592" s="221"/>
      <c r="K1592" s="221"/>
      <c r="L1592" s="221"/>
      <c r="M1592" s="221"/>
      <c r="N1592" s="221"/>
      <c r="O1592" s="221"/>
      <c r="P1592" s="221"/>
      <c r="Q1592" s="221"/>
      <c r="R1592" s="221"/>
      <c r="S1592" s="221"/>
      <c r="T1592" s="221"/>
      <c r="U1592" s="221"/>
    </row>
    <row r="1593" spans="2:21" x14ac:dyDescent="0.2">
      <c r="B1593" s="221"/>
      <c r="C1593" s="221"/>
      <c r="D1593" s="221"/>
      <c r="E1593" s="221"/>
      <c r="F1593" s="221"/>
      <c r="G1593" s="221"/>
      <c r="H1593" s="221"/>
      <c r="I1593" s="221"/>
      <c r="J1593" s="221"/>
      <c r="K1593" s="221"/>
      <c r="L1593" s="221"/>
      <c r="M1593" s="221"/>
      <c r="N1593" s="221"/>
      <c r="O1593" s="221"/>
      <c r="P1593" s="221"/>
      <c r="Q1593" s="221"/>
      <c r="R1593" s="221"/>
      <c r="S1593" s="221"/>
      <c r="T1593" s="221"/>
      <c r="U1593" s="221"/>
    </row>
    <row r="1594" spans="2:21" x14ac:dyDescent="0.2">
      <c r="B1594" s="221"/>
      <c r="C1594" s="221"/>
      <c r="D1594" s="221"/>
      <c r="E1594" s="221"/>
      <c r="F1594" s="221"/>
      <c r="G1594" s="221"/>
      <c r="H1594" s="221"/>
      <c r="I1594" s="221"/>
      <c r="J1594" s="221"/>
      <c r="K1594" s="221"/>
      <c r="L1594" s="221"/>
      <c r="M1594" s="221"/>
      <c r="N1594" s="221"/>
      <c r="O1594" s="221"/>
      <c r="P1594" s="221"/>
      <c r="Q1594" s="221"/>
      <c r="R1594" s="221"/>
      <c r="S1594" s="221"/>
      <c r="T1594" s="221"/>
      <c r="U1594" s="221"/>
    </row>
    <row r="1595" spans="2:21" x14ac:dyDescent="0.2">
      <c r="B1595" s="221"/>
      <c r="C1595" s="221"/>
      <c r="D1595" s="221"/>
      <c r="E1595" s="221"/>
      <c r="F1595" s="221"/>
      <c r="G1595" s="221"/>
      <c r="H1595" s="221"/>
      <c r="I1595" s="221"/>
      <c r="J1595" s="221"/>
      <c r="K1595" s="221"/>
      <c r="L1595" s="221"/>
      <c r="M1595" s="221"/>
      <c r="N1595" s="221"/>
      <c r="O1595" s="221"/>
      <c r="P1595" s="221"/>
      <c r="Q1595" s="221"/>
      <c r="R1595" s="221"/>
      <c r="S1595" s="221"/>
      <c r="T1595" s="221"/>
      <c r="U1595" s="221"/>
    </row>
    <row r="1596" spans="2:21" x14ac:dyDescent="0.2">
      <c r="B1596" s="221"/>
      <c r="C1596" s="221"/>
      <c r="D1596" s="221"/>
      <c r="E1596" s="221"/>
      <c r="F1596" s="221"/>
      <c r="G1596" s="221"/>
      <c r="H1596" s="221"/>
      <c r="I1596" s="221"/>
      <c r="J1596" s="221"/>
      <c r="K1596" s="221"/>
      <c r="L1596" s="221"/>
      <c r="M1596" s="221"/>
      <c r="N1596" s="221"/>
      <c r="O1596" s="221"/>
      <c r="P1596" s="221"/>
      <c r="Q1596" s="221"/>
      <c r="R1596" s="221"/>
      <c r="S1596" s="221"/>
      <c r="T1596" s="221"/>
      <c r="U1596" s="221"/>
    </row>
    <row r="1597" spans="2:21" x14ac:dyDescent="0.2">
      <c r="B1597" s="221"/>
      <c r="C1597" s="221"/>
      <c r="D1597" s="221"/>
      <c r="E1597" s="221"/>
      <c r="F1597" s="221"/>
      <c r="G1597" s="221"/>
      <c r="H1597" s="221"/>
      <c r="I1597" s="221"/>
      <c r="J1597" s="221"/>
      <c r="K1597" s="221"/>
      <c r="L1597" s="221"/>
      <c r="M1597" s="221"/>
      <c r="N1597" s="221"/>
      <c r="O1597" s="221"/>
      <c r="P1597" s="221"/>
      <c r="Q1597" s="221"/>
      <c r="R1597" s="221"/>
      <c r="S1597" s="221"/>
      <c r="T1597" s="221"/>
      <c r="U1597" s="221"/>
    </row>
    <row r="1598" spans="2:21" x14ac:dyDescent="0.2">
      <c r="B1598" s="221"/>
      <c r="C1598" s="221"/>
      <c r="D1598" s="221"/>
      <c r="E1598" s="221"/>
      <c r="F1598" s="221"/>
      <c r="G1598" s="221"/>
      <c r="H1598" s="221"/>
      <c r="I1598" s="221"/>
      <c r="J1598" s="221"/>
      <c r="K1598" s="221"/>
      <c r="L1598" s="221"/>
      <c r="M1598" s="221"/>
      <c r="N1598" s="221"/>
      <c r="O1598" s="221"/>
      <c r="P1598" s="221"/>
      <c r="Q1598" s="221"/>
      <c r="R1598" s="221"/>
      <c r="S1598" s="221"/>
      <c r="T1598" s="221"/>
      <c r="U1598" s="221"/>
    </row>
    <row r="1599" spans="2:21" x14ac:dyDescent="0.2">
      <c r="B1599" s="221"/>
      <c r="C1599" s="221"/>
      <c r="D1599" s="221"/>
      <c r="E1599" s="221"/>
      <c r="F1599" s="221"/>
      <c r="G1599" s="221"/>
      <c r="H1599" s="221"/>
      <c r="I1599" s="221"/>
      <c r="J1599" s="221"/>
      <c r="K1599" s="221"/>
      <c r="L1599" s="221"/>
      <c r="M1599" s="221"/>
      <c r="N1599" s="221"/>
      <c r="O1599" s="221"/>
      <c r="P1599" s="221"/>
      <c r="Q1599" s="221"/>
      <c r="R1599" s="221"/>
      <c r="S1599" s="221"/>
      <c r="T1599" s="221"/>
      <c r="U1599" s="221"/>
    </row>
    <row r="1600" spans="2:21" x14ac:dyDescent="0.2">
      <c r="B1600" s="221"/>
      <c r="C1600" s="221"/>
      <c r="D1600" s="221"/>
      <c r="E1600" s="221"/>
      <c r="F1600" s="221"/>
      <c r="G1600" s="221"/>
      <c r="H1600" s="221"/>
      <c r="I1600" s="221"/>
      <c r="J1600" s="221"/>
      <c r="K1600" s="221"/>
      <c r="L1600" s="221"/>
      <c r="M1600" s="221"/>
      <c r="N1600" s="221"/>
      <c r="O1600" s="221"/>
      <c r="P1600" s="221"/>
      <c r="Q1600" s="221"/>
      <c r="R1600" s="221"/>
      <c r="S1600" s="221"/>
      <c r="T1600" s="221"/>
      <c r="U1600" s="221"/>
    </row>
    <row r="1601" spans="2:21" x14ac:dyDescent="0.2">
      <c r="B1601" s="221"/>
      <c r="C1601" s="221"/>
      <c r="D1601" s="221"/>
      <c r="E1601" s="221"/>
      <c r="F1601" s="221"/>
      <c r="G1601" s="221"/>
      <c r="H1601" s="221"/>
      <c r="I1601" s="221"/>
      <c r="J1601" s="221"/>
      <c r="K1601" s="221"/>
      <c r="L1601" s="221"/>
      <c r="M1601" s="221"/>
      <c r="N1601" s="221"/>
      <c r="O1601" s="221"/>
      <c r="P1601" s="221"/>
      <c r="Q1601" s="221"/>
      <c r="R1601" s="221"/>
      <c r="S1601" s="221"/>
      <c r="T1601" s="221"/>
      <c r="U1601" s="221"/>
    </row>
    <row r="1602" spans="2:21" x14ac:dyDescent="0.2">
      <c r="B1602" s="221"/>
      <c r="C1602" s="221"/>
      <c r="D1602" s="221"/>
      <c r="E1602" s="221"/>
      <c r="F1602" s="221"/>
      <c r="G1602" s="221"/>
      <c r="H1602" s="221"/>
      <c r="I1602" s="221"/>
      <c r="J1602" s="221"/>
      <c r="K1602" s="221"/>
      <c r="L1602" s="221"/>
      <c r="M1602" s="221"/>
      <c r="N1602" s="221"/>
      <c r="O1602" s="221"/>
      <c r="P1602" s="221"/>
      <c r="Q1602" s="221"/>
      <c r="R1602" s="221"/>
      <c r="S1602" s="221"/>
      <c r="T1602" s="221"/>
      <c r="U1602" s="221"/>
    </row>
    <row r="1603" spans="2:21" x14ac:dyDescent="0.2">
      <c r="B1603" s="221"/>
      <c r="C1603" s="221"/>
      <c r="D1603" s="221"/>
      <c r="E1603" s="221"/>
      <c r="F1603" s="221"/>
      <c r="G1603" s="221"/>
      <c r="H1603" s="221"/>
      <c r="I1603" s="221"/>
      <c r="J1603" s="221"/>
      <c r="K1603" s="221"/>
      <c r="L1603" s="221"/>
      <c r="M1603" s="221"/>
      <c r="N1603" s="221"/>
      <c r="O1603" s="221"/>
      <c r="P1603" s="221"/>
      <c r="Q1603" s="221"/>
      <c r="R1603" s="221"/>
      <c r="S1603" s="221"/>
      <c r="T1603" s="221"/>
      <c r="U1603" s="221"/>
    </row>
    <row r="1604" spans="2:21" x14ac:dyDescent="0.2">
      <c r="B1604" s="221"/>
      <c r="C1604" s="221"/>
      <c r="D1604" s="221"/>
      <c r="E1604" s="221"/>
      <c r="F1604" s="221"/>
      <c r="G1604" s="221"/>
      <c r="H1604" s="221"/>
      <c r="I1604" s="221"/>
      <c r="J1604" s="221"/>
      <c r="K1604" s="221"/>
      <c r="L1604" s="221"/>
      <c r="M1604" s="221"/>
      <c r="N1604" s="221"/>
      <c r="O1604" s="221"/>
      <c r="P1604" s="221"/>
      <c r="Q1604" s="221"/>
      <c r="R1604" s="221"/>
      <c r="S1604" s="221"/>
      <c r="T1604" s="221"/>
      <c r="U1604" s="221"/>
    </row>
    <row r="1605" spans="2:21" x14ac:dyDescent="0.2">
      <c r="B1605" s="221"/>
      <c r="C1605" s="221"/>
      <c r="D1605" s="221"/>
      <c r="E1605" s="221"/>
      <c r="F1605" s="221"/>
      <c r="G1605" s="221"/>
      <c r="H1605" s="221"/>
      <c r="I1605" s="221"/>
      <c r="J1605" s="221"/>
      <c r="K1605" s="221"/>
      <c r="L1605" s="221"/>
      <c r="M1605" s="221"/>
      <c r="N1605" s="221"/>
      <c r="O1605" s="221"/>
      <c r="P1605" s="221"/>
      <c r="Q1605" s="221"/>
      <c r="R1605" s="221"/>
      <c r="S1605" s="221"/>
      <c r="T1605" s="221"/>
      <c r="U1605" s="221"/>
    </row>
    <row r="1606" spans="2:21" x14ac:dyDescent="0.2">
      <c r="B1606" s="221"/>
      <c r="C1606" s="221"/>
      <c r="D1606" s="221"/>
      <c r="E1606" s="221"/>
      <c r="F1606" s="221"/>
      <c r="G1606" s="221"/>
      <c r="H1606" s="221"/>
      <c r="I1606" s="221"/>
      <c r="J1606" s="221"/>
      <c r="K1606" s="221"/>
      <c r="L1606" s="221"/>
      <c r="M1606" s="221"/>
      <c r="N1606" s="221"/>
      <c r="O1606" s="221"/>
      <c r="P1606" s="221"/>
      <c r="Q1606" s="221"/>
      <c r="R1606" s="221"/>
      <c r="S1606" s="221"/>
      <c r="T1606" s="221"/>
      <c r="U1606" s="221"/>
    </row>
    <row r="1607" spans="2:21" x14ac:dyDescent="0.2">
      <c r="B1607" s="221"/>
      <c r="C1607" s="221"/>
      <c r="D1607" s="221"/>
      <c r="E1607" s="221"/>
      <c r="F1607" s="221"/>
      <c r="G1607" s="221"/>
      <c r="H1607" s="221"/>
      <c r="I1607" s="221"/>
      <c r="J1607" s="221"/>
      <c r="K1607" s="221"/>
      <c r="L1607" s="221"/>
      <c r="M1607" s="221"/>
      <c r="N1607" s="221"/>
      <c r="O1607" s="221"/>
      <c r="P1607" s="221"/>
      <c r="Q1607" s="221"/>
      <c r="R1607" s="221"/>
      <c r="S1607" s="221"/>
      <c r="T1607" s="221"/>
      <c r="U1607" s="221"/>
    </row>
    <row r="1608" spans="2:21" x14ac:dyDescent="0.2">
      <c r="B1608" s="221"/>
      <c r="C1608" s="221"/>
      <c r="D1608" s="221"/>
      <c r="E1608" s="221"/>
      <c r="F1608" s="221"/>
      <c r="G1608" s="221"/>
      <c r="H1608" s="221"/>
      <c r="I1608" s="221"/>
      <c r="J1608" s="221"/>
      <c r="K1608" s="221"/>
      <c r="L1608" s="221"/>
      <c r="M1608" s="221"/>
      <c r="N1608" s="221"/>
      <c r="O1608" s="221"/>
      <c r="P1608" s="221"/>
      <c r="Q1608" s="221"/>
      <c r="R1608" s="221"/>
      <c r="S1608" s="221"/>
      <c r="T1608" s="221"/>
      <c r="U1608" s="221"/>
    </row>
    <row r="1609" spans="2:21" x14ac:dyDescent="0.2">
      <c r="B1609" s="221"/>
      <c r="C1609" s="221"/>
      <c r="D1609" s="221"/>
      <c r="E1609" s="221"/>
      <c r="F1609" s="221"/>
      <c r="G1609" s="221"/>
      <c r="H1609" s="221"/>
      <c r="I1609" s="221"/>
      <c r="J1609" s="221"/>
      <c r="K1609" s="221"/>
      <c r="L1609" s="221"/>
      <c r="M1609" s="221"/>
      <c r="N1609" s="221"/>
      <c r="O1609" s="221"/>
      <c r="P1609" s="221"/>
      <c r="Q1609" s="221"/>
      <c r="R1609" s="221"/>
      <c r="S1609" s="221"/>
      <c r="T1609" s="221"/>
      <c r="U1609" s="221"/>
    </row>
    <row r="1610" spans="2:21" x14ac:dyDescent="0.2">
      <c r="B1610" s="221"/>
      <c r="C1610" s="221"/>
      <c r="D1610" s="221"/>
      <c r="E1610" s="221"/>
      <c r="F1610" s="221"/>
      <c r="G1610" s="221"/>
      <c r="H1610" s="221"/>
      <c r="I1610" s="221"/>
      <c r="J1610" s="221"/>
      <c r="K1610" s="221"/>
      <c r="L1610" s="221"/>
      <c r="M1610" s="221"/>
      <c r="N1610" s="221"/>
      <c r="O1610" s="221"/>
      <c r="P1610" s="221"/>
      <c r="Q1610" s="221"/>
      <c r="R1610" s="221"/>
      <c r="S1610" s="221"/>
      <c r="T1610" s="221"/>
      <c r="U1610" s="221"/>
    </row>
    <row r="1611" spans="2:21" x14ac:dyDescent="0.2">
      <c r="B1611" s="221"/>
      <c r="C1611" s="221"/>
      <c r="D1611" s="221"/>
      <c r="E1611" s="221"/>
      <c r="F1611" s="221"/>
      <c r="G1611" s="221"/>
      <c r="H1611" s="221"/>
      <c r="I1611" s="221"/>
      <c r="J1611" s="221"/>
      <c r="K1611" s="221"/>
      <c r="L1611" s="221"/>
      <c r="M1611" s="221"/>
      <c r="N1611" s="221"/>
      <c r="O1611" s="221"/>
      <c r="P1611" s="221"/>
      <c r="Q1611" s="221"/>
      <c r="R1611" s="221"/>
      <c r="S1611" s="221"/>
      <c r="T1611" s="221"/>
      <c r="U1611" s="221"/>
    </row>
    <row r="1612" spans="2:21" x14ac:dyDescent="0.2">
      <c r="B1612" s="221"/>
      <c r="C1612" s="221"/>
      <c r="D1612" s="221"/>
      <c r="E1612" s="221"/>
      <c r="F1612" s="221"/>
      <c r="G1612" s="221"/>
      <c r="H1612" s="221"/>
      <c r="I1612" s="221"/>
      <c r="J1612" s="221"/>
      <c r="K1612" s="221"/>
      <c r="L1612" s="221"/>
      <c r="M1612" s="221"/>
      <c r="N1612" s="221"/>
      <c r="O1612" s="221"/>
      <c r="P1612" s="221"/>
      <c r="Q1612" s="221"/>
      <c r="R1612" s="221"/>
      <c r="S1612" s="221"/>
      <c r="T1612" s="221"/>
      <c r="U1612" s="221"/>
    </row>
    <row r="1613" spans="2:21" x14ac:dyDescent="0.2">
      <c r="B1613" s="221"/>
      <c r="C1613" s="221"/>
      <c r="D1613" s="221"/>
      <c r="E1613" s="221"/>
      <c r="F1613" s="221"/>
      <c r="G1613" s="221"/>
      <c r="H1613" s="221"/>
      <c r="I1613" s="221"/>
      <c r="J1613" s="221"/>
      <c r="K1613" s="221"/>
      <c r="L1613" s="221"/>
      <c r="M1613" s="221"/>
      <c r="N1613" s="221"/>
      <c r="O1613" s="221"/>
      <c r="P1613" s="221"/>
      <c r="Q1613" s="221"/>
      <c r="R1613" s="221"/>
      <c r="S1613" s="221"/>
      <c r="T1613" s="221"/>
      <c r="U1613" s="221"/>
    </row>
    <row r="1614" spans="2:21" x14ac:dyDescent="0.2">
      <c r="B1614" s="221"/>
      <c r="C1614" s="221"/>
      <c r="D1614" s="221"/>
      <c r="E1614" s="221"/>
      <c r="F1614" s="221"/>
      <c r="G1614" s="221"/>
      <c r="H1614" s="221"/>
      <c r="I1614" s="221"/>
      <c r="J1614" s="221"/>
      <c r="K1614" s="221"/>
      <c r="L1614" s="221"/>
      <c r="M1614" s="221"/>
      <c r="N1614" s="221"/>
      <c r="O1614" s="221"/>
      <c r="P1614" s="221"/>
      <c r="Q1614" s="221"/>
      <c r="R1614" s="221"/>
      <c r="S1614" s="221"/>
      <c r="T1614" s="221"/>
      <c r="U1614" s="221"/>
    </row>
    <row r="1615" spans="2:21" x14ac:dyDescent="0.2">
      <c r="B1615" s="221"/>
      <c r="C1615" s="221"/>
      <c r="D1615" s="221"/>
      <c r="E1615" s="221"/>
      <c r="F1615" s="221"/>
      <c r="G1615" s="221"/>
      <c r="H1615" s="221"/>
      <c r="I1615" s="221"/>
      <c r="J1615" s="221"/>
      <c r="K1615" s="221"/>
      <c r="L1615" s="221"/>
      <c r="M1615" s="221"/>
      <c r="N1615" s="221"/>
      <c r="O1615" s="221"/>
      <c r="P1615" s="221"/>
      <c r="Q1615" s="221"/>
      <c r="R1615" s="221"/>
      <c r="S1615" s="221"/>
      <c r="T1615" s="221"/>
      <c r="U1615" s="221"/>
    </row>
    <row r="1616" spans="2:21" x14ac:dyDescent="0.2">
      <c r="B1616" s="221"/>
      <c r="C1616" s="221"/>
      <c r="D1616" s="221"/>
      <c r="E1616" s="221"/>
      <c r="F1616" s="221"/>
      <c r="G1616" s="221"/>
      <c r="H1616" s="221"/>
      <c r="I1616" s="221"/>
      <c r="J1616" s="221"/>
      <c r="K1616" s="221"/>
      <c r="L1616" s="221"/>
      <c r="M1616" s="221"/>
      <c r="N1616" s="221"/>
      <c r="O1616" s="221"/>
      <c r="P1616" s="221"/>
      <c r="Q1616" s="221"/>
      <c r="R1616" s="221"/>
      <c r="S1616" s="221"/>
      <c r="T1616" s="221"/>
      <c r="U1616" s="221"/>
    </row>
    <row r="1617" spans="2:21" x14ac:dyDescent="0.2">
      <c r="B1617" s="221"/>
      <c r="C1617" s="221"/>
      <c r="D1617" s="221"/>
      <c r="E1617" s="221"/>
      <c r="F1617" s="221"/>
      <c r="G1617" s="221"/>
      <c r="H1617" s="221"/>
      <c r="I1617" s="221"/>
      <c r="J1617" s="221"/>
      <c r="K1617" s="221"/>
      <c r="L1617" s="221"/>
      <c r="M1617" s="221"/>
      <c r="N1617" s="221"/>
      <c r="O1617" s="221"/>
      <c r="P1617" s="221"/>
      <c r="Q1617" s="221"/>
      <c r="R1617" s="221"/>
      <c r="S1617" s="221"/>
      <c r="T1617" s="221"/>
      <c r="U1617" s="221"/>
    </row>
    <row r="1618" spans="2:21" x14ac:dyDescent="0.2">
      <c r="B1618" s="221"/>
      <c r="C1618" s="221"/>
      <c r="D1618" s="221"/>
      <c r="E1618" s="221"/>
      <c r="F1618" s="221"/>
      <c r="G1618" s="221"/>
      <c r="H1618" s="221"/>
      <c r="I1618" s="221"/>
      <c r="J1618" s="221"/>
      <c r="K1618" s="221"/>
      <c r="L1618" s="221"/>
      <c r="M1618" s="221"/>
      <c r="N1618" s="221"/>
      <c r="O1618" s="221"/>
      <c r="P1618" s="221"/>
      <c r="Q1618" s="221"/>
      <c r="R1618" s="221"/>
      <c r="S1618" s="221"/>
      <c r="T1618" s="221"/>
      <c r="U1618" s="221"/>
    </row>
    <row r="1619" spans="2:21" x14ac:dyDescent="0.2">
      <c r="B1619" s="221"/>
      <c r="C1619" s="221"/>
      <c r="D1619" s="221"/>
      <c r="E1619" s="221"/>
      <c r="F1619" s="221"/>
      <c r="G1619" s="221"/>
      <c r="H1619" s="221"/>
      <c r="I1619" s="221"/>
      <c r="J1619" s="221"/>
      <c r="K1619" s="221"/>
      <c r="L1619" s="221"/>
      <c r="M1619" s="221"/>
      <c r="N1619" s="221"/>
      <c r="O1619" s="221"/>
      <c r="P1619" s="221"/>
      <c r="Q1619" s="221"/>
      <c r="R1619" s="221"/>
      <c r="S1619" s="221"/>
      <c r="T1619" s="221"/>
      <c r="U1619" s="221"/>
    </row>
    <row r="1620" spans="2:21" x14ac:dyDescent="0.2">
      <c r="B1620" s="221"/>
      <c r="C1620" s="221"/>
      <c r="D1620" s="221"/>
      <c r="E1620" s="221"/>
      <c r="F1620" s="221"/>
      <c r="G1620" s="221"/>
      <c r="H1620" s="221"/>
      <c r="I1620" s="221"/>
      <c r="J1620" s="221"/>
      <c r="K1620" s="221"/>
      <c r="L1620" s="221"/>
      <c r="M1620" s="221"/>
      <c r="N1620" s="221"/>
      <c r="O1620" s="221"/>
      <c r="P1620" s="221"/>
      <c r="Q1620" s="221"/>
      <c r="R1620" s="221"/>
      <c r="S1620" s="221"/>
      <c r="T1620" s="221"/>
      <c r="U1620" s="221"/>
    </row>
    <row r="1621" spans="2:21" x14ac:dyDescent="0.2">
      <c r="B1621" s="221"/>
      <c r="C1621" s="221"/>
      <c r="D1621" s="221"/>
      <c r="E1621" s="221"/>
      <c r="F1621" s="221"/>
      <c r="G1621" s="221"/>
      <c r="H1621" s="221"/>
      <c r="I1621" s="221"/>
      <c r="J1621" s="221"/>
      <c r="K1621" s="221"/>
      <c r="L1621" s="221"/>
      <c r="M1621" s="221"/>
      <c r="N1621" s="221"/>
      <c r="O1621" s="221"/>
      <c r="P1621" s="221"/>
      <c r="Q1621" s="221"/>
      <c r="R1621" s="221"/>
      <c r="S1621" s="221"/>
      <c r="T1621" s="221"/>
      <c r="U1621" s="221"/>
    </row>
    <row r="1622" spans="2:21" x14ac:dyDescent="0.2">
      <c r="B1622" s="221"/>
      <c r="C1622" s="221"/>
      <c r="D1622" s="221"/>
      <c r="E1622" s="221"/>
      <c r="F1622" s="221"/>
      <c r="G1622" s="221"/>
      <c r="H1622" s="221"/>
      <c r="I1622" s="221"/>
      <c r="J1622" s="221"/>
      <c r="K1622" s="221"/>
      <c r="L1622" s="221"/>
      <c r="M1622" s="221"/>
      <c r="N1622" s="221"/>
      <c r="O1622" s="221"/>
      <c r="P1622" s="221"/>
      <c r="Q1622" s="221"/>
      <c r="R1622" s="221"/>
      <c r="S1622" s="221"/>
      <c r="T1622" s="221"/>
      <c r="U1622" s="221"/>
    </row>
    <row r="1623" spans="2:21" x14ac:dyDescent="0.2">
      <c r="B1623" s="221"/>
      <c r="C1623" s="221"/>
      <c r="D1623" s="221"/>
      <c r="E1623" s="221"/>
      <c r="F1623" s="221"/>
      <c r="G1623" s="221"/>
      <c r="H1623" s="221"/>
      <c r="I1623" s="221"/>
      <c r="J1623" s="221"/>
      <c r="K1623" s="221"/>
      <c r="L1623" s="221"/>
      <c r="M1623" s="221"/>
      <c r="N1623" s="221"/>
      <c r="O1623" s="221"/>
      <c r="P1623" s="221"/>
      <c r="Q1623" s="221"/>
      <c r="R1623" s="221"/>
      <c r="S1623" s="221"/>
      <c r="T1623" s="221"/>
      <c r="U1623" s="221"/>
    </row>
    <row r="1624" spans="2:21" x14ac:dyDescent="0.2">
      <c r="B1624" s="221"/>
      <c r="C1624" s="221"/>
      <c r="D1624" s="221"/>
      <c r="E1624" s="221"/>
      <c r="F1624" s="221"/>
      <c r="G1624" s="221"/>
      <c r="H1624" s="221"/>
      <c r="I1624" s="221"/>
      <c r="J1624" s="221"/>
      <c r="K1624" s="221"/>
      <c r="L1624" s="221"/>
      <c r="M1624" s="221"/>
      <c r="N1624" s="221"/>
      <c r="O1624" s="221"/>
      <c r="P1624" s="221"/>
      <c r="Q1624" s="221"/>
      <c r="R1624" s="221"/>
      <c r="S1624" s="221"/>
      <c r="T1624" s="221"/>
      <c r="U1624" s="221"/>
    </row>
    <row r="1625" spans="2:21" x14ac:dyDescent="0.2">
      <c r="B1625" s="221"/>
      <c r="C1625" s="221"/>
      <c r="D1625" s="221"/>
      <c r="E1625" s="221"/>
      <c r="F1625" s="221"/>
      <c r="G1625" s="221"/>
      <c r="H1625" s="221"/>
      <c r="I1625" s="221"/>
      <c r="J1625" s="221"/>
      <c r="K1625" s="221"/>
      <c r="L1625" s="221"/>
      <c r="M1625" s="221"/>
      <c r="N1625" s="221"/>
      <c r="O1625" s="221"/>
      <c r="P1625" s="221"/>
      <c r="Q1625" s="221"/>
      <c r="R1625" s="221"/>
      <c r="S1625" s="221"/>
      <c r="T1625" s="221"/>
      <c r="U1625" s="221"/>
    </row>
    <row r="1626" spans="2:21" x14ac:dyDescent="0.2">
      <c r="B1626" s="221"/>
      <c r="C1626" s="221"/>
      <c r="D1626" s="221"/>
      <c r="E1626" s="221"/>
      <c r="F1626" s="221"/>
      <c r="G1626" s="221"/>
      <c r="H1626" s="221"/>
      <c r="I1626" s="221"/>
      <c r="J1626" s="221"/>
      <c r="K1626" s="221"/>
      <c r="L1626" s="221"/>
      <c r="M1626" s="221"/>
      <c r="N1626" s="221"/>
      <c r="O1626" s="221"/>
      <c r="P1626" s="221"/>
      <c r="Q1626" s="221"/>
      <c r="R1626" s="221"/>
      <c r="S1626" s="221"/>
      <c r="T1626" s="221"/>
      <c r="U1626" s="221"/>
    </row>
    <row r="1627" spans="2:21" x14ac:dyDescent="0.2">
      <c r="B1627" s="221"/>
      <c r="C1627" s="221"/>
      <c r="D1627" s="221"/>
      <c r="E1627" s="221"/>
      <c r="F1627" s="221"/>
      <c r="G1627" s="221"/>
      <c r="H1627" s="221"/>
      <c r="I1627" s="221"/>
      <c r="J1627" s="221"/>
      <c r="K1627" s="221"/>
      <c r="L1627" s="221"/>
      <c r="M1627" s="221"/>
      <c r="N1627" s="221"/>
      <c r="O1627" s="221"/>
      <c r="P1627" s="221"/>
      <c r="Q1627" s="221"/>
      <c r="R1627" s="221"/>
      <c r="S1627" s="221"/>
      <c r="T1627" s="221"/>
      <c r="U1627" s="221"/>
    </row>
    <row r="1628" spans="2:21" x14ac:dyDescent="0.2">
      <c r="B1628" s="221"/>
      <c r="C1628" s="221"/>
      <c r="D1628" s="221"/>
      <c r="E1628" s="221"/>
      <c r="F1628" s="221"/>
      <c r="G1628" s="221"/>
      <c r="H1628" s="221"/>
      <c r="I1628" s="221"/>
      <c r="J1628" s="221"/>
      <c r="K1628" s="221"/>
      <c r="L1628" s="221"/>
      <c r="M1628" s="221"/>
      <c r="N1628" s="221"/>
      <c r="O1628" s="221"/>
      <c r="P1628" s="221"/>
      <c r="Q1628" s="221"/>
      <c r="R1628" s="221"/>
      <c r="S1628" s="221"/>
      <c r="T1628" s="221"/>
      <c r="U1628" s="221"/>
    </row>
    <row r="1629" spans="2:21" x14ac:dyDescent="0.2">
      <c r="B1629" s="221"/>
      <c r="C1629" s="221"/>
      <c r="D1629" s="221"/>
      <c r="E1629" s="221"/>
      <c r="F1629" s="221"/>
      <c r="G1629" s="221"/>
      <c r="H1629" s="221"/>
      <c r="I1629" s="221"/>
      <c r="J1629" s="221"/>
      <c r="K1629" s="221"/>
      <c r="L1629" s="221"/>
      <c r="M1629" s="221"/>
      <c r="N1629" s="221"/>
      <c r="O1629" s="221"/>
      <c r="P1629" s="221"/>
      <c r="Q1629" s="221"/>
      <c r="R1629" s="221"/>
      <c r="S1629" s="221"/>
      <c r="T1629" s="221"/>
      <c r="U1629" s="221"/>
    </row>
    <row r="1630" spans="2:21" x14ac:dyDescent="0.2">
      <c r="B1630" s="221"/>
      <c r="C1630" s="221"/>
      <c r="D1630" s="221"/>
      <c r="E1630" s="221"/>
      <c r="F1630" s="221"/>
      <c r="G1630" s="221"/>
      <c r="H1630" s="221"/>
      <c r="I1630" s="221"/>
      <c r="J1630" s="221"/>
      <c r="K1630" s="221"/>
      <c r="L1630" s="221"/>
      <c r="M1630" s="221"/>
      <c r="N1630" s="221"/>
      <c r="O1630" s="221"/>
      <c r="P1630" s="221"/>
      <c r="Q1630" s="221"/>
      <c r="R1630" s="221"/>
      <c r="S1630" s="221"/>
      <c r="T1630" s="221"/>
      <c r="U1630" s="221"/>
    </row>
    <row r="1631" spans="2:21" x14ac:dyDescent="0.2">
      <c r="B1631" s="221"/>
      <c r="C1631" s="221"/>
      <c r="D1631" s="221"/>
      <c r="E1631" s="221"/>
      <c r="F1631" s="221"/>
      <c r="G1631" s="221"/>
      <c r="H1631" s="221"/>
      <c r="I1631" s="221"/>
      <c r="J1631" s="221"/>
      <c r="K1631" s="221"/>
      <c r="L1631" s="221"/>
      <c r="M1631" s="221"/>
      <c r="N1631" s="221"/>
      <c r="O1631" s="221"/>
      <c r="P1631" s="221"/>
      <c r="Q1631" s="221"/>
      <c r="R1631" s="221"/>
      <c r="S1631" s="221"/>
      <c r="T1631" s="221"/>
      <c r="U1631" s="221"/>
    </row>
    <row r="1632" spans="2:21" x14ac:dyDescent="0.2">
      <c r="B1632" s="221"/>
      <c r="C1632" s="221"/>
      <c r="D1632" s="221"/>
      <c r="E1632" s="221"/>
      <c r="F1632" s="221"/>
      <c r="G1632" s="221"/>
      <c r="H1632" s="221"/>
      <c r="I1632" s="221"/>
      <c r="J1632" s="221"/>
      <c r="K1632" s="221"/>
      <c r="L1632" s="221"/>
      <c r="M1632" s="221"/>
      <c r="N1632" s="221"/>
      <c r="O1632" s="221"/>
      <c r="P1632" s="221"/>
      <c r="Q1632" s="221"/>
      <c r="R1632" s="221"/>
      <c r="S1632" s="221"/>
      <c r="T1632" s="221"/>
      <c r="U1632" s="221"/>
    </row>
    <row r="1633" spans="2:21" x14ac:dyDescent="0.2">
      <c r="B1633" s="221"/>
      <c r="C1633" s="221"/>
      <c r="D1633" s="221"/>
      <c r="E1633" s="221"/>
      <c r="F1633" s="221"/>
      <c r="G1633" s="221"/>
      <c r="H1633" s="221"/>
      <c r="I1633" s="221"/>
      <c r="J1633" s="221"/>
      <c r="K1633" s="221"/>
      <c r="L1633" s="221"/>
      <c r="M1633" s="221"/>
      <c r="N1633" s="221"/>
      <c r="O1633" s="221"/>
      <c r="P1633" s="221"/>
      <c r="Q1633" s="221"/>
      <c r="R1633" s="221"/>
      <c r="S1633" s="221"/>
      <c r="T1633" s="221"/>
      <c r="U1633" s="221"/>
    </row>
    <row r="1634" spans="2:21" x14ac:dyDescent="0.2">
      <c r="B1634" s="221"/>
      <c r="C1634" s="221"/>
      <c r="D1634" s="221"/>
      <c r="E1634" s="221"/>
      <c r="F1634" s="221"/>
      <c r="G1634" s="221"/>
      <c r="H1634" s="221"/>
      <c r="I1634" s="221"/>
      <c r="J1634" s="221"/>
      <c r="K1634" s="221"/>
      <c r="L1634" s="221"/>
      <c r="M1634" s="221"/>
      <c r="N1634" s="221"/>
      <c r="O1634" s="221"/>
      <c r="P1634" s="221"/>
      <c r="Q1634" s="221"/>
      <c r="R1634" s="221"/>
      <c r="S1634" s="221"/>
      <c r="T1634" s="221"/>
      <c r="U1634" s="221"/>
    </row>
    <row r="1635" spans="2:21" x14ac:dyDescent="0.2">
      <c r="B1635" s="221"/>
      <c r="C1635" s="221"/>
      <c r="D1635" s="221"/>
      <c r="E1635" s="221"/>
      <c r="F1635" s="221"/>
      <c r="G1635" s="221"/>
      <c r="H1635" s="221"/>
      <c r="I1635" s="221"/>
      <c r="J1635" s="221"/>
      <c r="K1635" s="221"/>
      <c r="L1635" s="221"/>
      <c r="M1635" s="221"/>
      <c r="N1635" s="221"/>
      <c r="O1635" s="221"/>
      <c r="P1635" s="221"/>
      <c r="Q1635" s="221"/>
      <c r="R1635" s="221"/>
      <c r="S1635" s="221"/>
      <c r="T1635" s="221"/>
      <c r="U1635" s="221"/>
    </row>
    <row r="1636" spans="2:21" x14ac:dyDescent="0.2">
      <c r="B1636" s="221"/>
      <c r="C1636" s="221"/>
      <c r="D1636" s="221"/>
      <c r="E1636" s="221"/>
      <c r="F1636" s="221"/>
      <c r="G1636" s="221"/>
      <c r="H1636" s="221"/>
      <c r="I1636" s="221"/>
      <c r="J1636" s="221"/>
      <c r="K1636" s="221"/>
      <c r="L1636" s="221"/>
      <c r="M1636" s="221"/>
      <c r="N1636" s="221"/>
      <c r="O1636" s="221"/>
      <c r="P1636" s="221"/>
      <c r="Q1636" s="221"/>
      <c r="R1636" s="221"/>
      <c r="S1636" s="221"/>
      <c r="T1636" s="221"/>
      <c r="U1636" s="221"/>
    </row>
    <row r="1637" spans="2:21" x14ac:dyDescent="0.2">
      <c r="B1637" s="221"/>
      <c r="C1637" s="221"/>
      <c r="D1637" s="221"/>
      <c r="E1637" s="221"/>
      <c r="F1637" s="221"/>
      <c r="G1637" s="221"/>
      <c r="H1637" s="221"/>
      <c r="I1637" s="221"/>
      <c r="J1637" s="221"/>
      <c r="K1637" s="221"/>
      <c r="L1637" s="221"/>
      <c r="M1637" s="221"/>
      <c r="N1637" s="221"/>
      <c r="O1637" s="221"/>
      <c r="P1637" s="221"/>
      <c r="Q1637" s="221"/>
      <c r="R1637" s="221"/>
      <c r="S1637" s="221"/>
      <c r="T1637" s="221"/>
      <c r="U1637" s="221"/>
    </row>
    <row r="1638" spans="2:21" x14ac:dyDescent="0.2">
      <c r="B1638" s="221"/>
      <c r="C1638" s="221"/>
      <c r="D1638" s="221"/>
      <c r="E1638" s="221"/>
      <c r="F1638" s="221"/>
      <c r="G1638" s="221"/>
      <c r="H1638" s="221"/>
      <c r="I1638" s="221"/>
      <c r="J1638" s="221"/>
      <c r="K1638" s="221"/>
      <c r="L1638" s="221"/>
      <c r="M1638" s="221"/>
      <c r="N1638" s="221"/>
      <c r="O1638" s="221"/>
      <c r="P1638" s="221"/>
      <c r="Q1638" s="221"/>
      <c r="R1638" s="221"/>
      <c r="S1638" s="221"/>
      <c r="T1638" s="221"/>
      <c r="U1638" s="221"/>
    </row>
    <row r="1639" spans="2:21" x14ac:dyDescent="0.2">
      <c r="B1639" s="221"/>
      <c r="C1639" s="221"/>
      <c r="D1639" s="221"/>
      <c r="E1639" s="221"/>
      <c r="F1639" s="221"/>
      <c r="G1639" s="221"/>
      <c r="H1639" s="221"/>
      <c r="I1639" s="221"/>
      <c r="J1639" s="221"/>
      <c r="K1639" s="221"/>
      <c r="L1639" s="221"/>
      <c r="M1639" s="221"/>
      <c r="N1639" s="221"/>
      <c r="O1639" s="221"/>
      <c r="P1639" s="221"/>
      <c r="Q1639" s="221"/>
      <c r="R1639" s="221"/>
      <c r="S1639" s="221"/>
      <c r="T1639" s="221"/>
      <c r="U1639" s="221"/>
    </row>
    <row r="1640" spans="2:21" x14ac:dyDescent="0.2">
      <c r="B1640" s="221"/>
      <c r="C1640" s="221"/>
      <c r="D1640" s="221"/>
      <c r="E1640" s="221"/>
      <c r="F1640" s="221"/>
      <c r="G1640" s="221"/>
      <c r="H1640" s="221"/>
      <c r="I1640" s="221"/>
      <c r="J1640" s="221"/>
      <c r="K1640" s="221"/>
      <c r="L1640" s="221"/>
      <c r="M1640" s="221"/>
      <c r="N1640" s="221"/>
      <c r="O1640" s="221"/>
      <c r="P1640" s="221"/>
      <c r="Q1640" s="221"/>
      <c r="R1640" s="221"/>
      <c r="S1640" s="221"/>
      <c r="T1640" s="221"/>
      <c r="U1640" s="221"/>
    </row>
    <row r="1641" spans="2:21" x14ac:dyDescent="0.2">
      <c r="B1641" s="221"/>
      <c r="C1641" s="221"/>
      <c r="D1641" s="221"/>
      <c r="E1641" s="221"/>
      <c r="F1641" s="221"/>
      <c r="G1641" s="221"/>
      <c r="H1641" s="221"/>
      <c r="I1641" s="221"/>
      <c r="J1641" s="221"/>
      <c r="K1641" s="221"/>
      <c r="L1641" s="221"/>
      <c r="M1641" s="221"/>
      <c r="N1641" s="221"/>
      <c r="O1641" s="221"/>
      <c r="P1641" s="221"/>
      <c r="Q1641" s="221"/>
      <c r="R1641" s="221"/>
      <c r="S1641" s="221"/>
      <c r="T1641" s="221"/>
      <c r="U1641" s="221"/>
    </row>
    <row r="1642" spans="2:21" x14ac:dyDescent="0.2">
      <c r="B1642" s="221"/>
      <c r="C1642" s="221"/>
      <c r="D1642" s="221"/>
      <c r="E1642" s="221"/>
      <c r="F1642" s="221"/>
      <c r="G1642" s="221"/>
      <c r="H1642" s="221"/>
      <c r="I1642" s="221"/>
      <c r="J1642" s="221"/>
      <c r="K1642" s="221"/>
      <c r="L1642" s="221"/>
      <c r="M1642" s="221"/>
      <c r="N1642" s="221"/>
      <c r="O1642" s="221"/>
      <c r="P1642" s="221"/>
      <c r="Q1642" s="221"/>
      <c r="R1642" s="221"/>
      <c r="S1642" s="221"/>
      <c r="T1642" s="221"/>
      <c r="U1642" s="221"/>
    </row>
    <row r="1643" spans="2:21" x14ac:dyDescent="0.2">
      <c r="B1643" s="221"/>
      <c r="C1643" s="221"/>
      <c r="D1643" s="221"/>
      <c r="E1643" s="221"/>
      <c r="F1643" s="221"/>
      <c r="G1643" s="221"/>
      <c r="H1643" s="221"/>
      <c r="I1643" s="221"/>
      <c r="J1643" s="221"/>
      <c r="K1643" s="221"/>
      <c r="L1643" s="221"/>
      <c r="M1643" s="221"/>
      <c r="N1643" s="221"/>
      <c r="O1643" s="221"/>
      <c r="P1643" s="221"/>
      <c r="Q1643" s="221"/>
      <c r="R1643" s="221"/>
      <c r="S1643" s="221"/>
      <c r="T1643" s="221"/>
      <c r="U1643" s="221"/>
    </row>
    <row r="1644" spans="2:21" x14ac:dyDescent="0.2">
      <c r="B1644" s="221"/>
      <c r="C1644" s="221"/>
      <c r="D1644" s="221"/>
      <c r="E1644" s="221"/>
      <c r="F1644" s="221"/>
      <c r="G1644" s="221"/>
      <c r="H1644" s="221"/>
      <c r="I1644" s="221"/>
      <c r="J1644" s="221"/>
      <c r="K1644" s="221"/>
      <c r="L1644" s="221"/>
      <c r="M1644" s="221"/>
      <c r="N1644" s="221"/>
      <c r="O1644" s="221"/>
      <c r="P1644" s="221"/>
      <c r="Q1644" s="221"/>
      <c r="R1644" s="221"/>
      <c r="S1644" s="221"/>
      <c r="T1644" s="221"/>
      <c r="U1644" s="221"/>
    </row>
    <row r="1645" spans="2:21" x14ac:dyDescent="0.2">
      <c r="B1645" s="221"/>
      <c r="C1645" s="221"/>
      <c r="D1645" s="221"/>
      <c r="E1645" s="221"/>
      <c r="F1645" s="221"/>
      <c r="G1645" s="221"/>
      <c r="H1645" s="221"/>
      <c r="I1645" s="221"/>
      <c r="J1645" s="221"/>
      <c r="K1645" s="221"/>
      <c r="L1645" s="221"/>
      <c r="M1645" s="221"/>
      <c r="N1645" s="221"/>
      <c r="O1645" s="221"/>
      <c r="P1645" s="221"/>
      <c r="Q1645" s="221"/>
      <c r="R1645" s="221"/>
      <c r="S1645" s="221"/>
      <c r="T1645" s="221"/>
      <c r="U1645" s="221"/>
    </row>
    <row r="1646" spans="2:21" x14ac:dyDescent="0.2">
      <c r="B1646" s="221"/>
      <c r="C1646" s="221"/>
      <c r="D1646" s="221"/>
      <c r="E1646" s="221"/>
      <c r="F1646" s="221"/>
      <c r="G1646" s="221"/>
      <c r="H1646" s="221"/>
      <c r="I1646" s="221"/>
      <c r="J1646" s="221"/>
      <c r="K1646" s="221"/>
      <c r="L1646" s="221"/>
      <c r="M1646" s="221"/>
      <c r="N1646" s="221"/>
      <c r="O1646" s="221"/>
      <c r="P1646" s="221"/>
      <c r="Q1646" s="221"/>
      <c r="R1646" s="221"/>
      <c r="S1646" s="221"/>
      <c r="T1646" s="221"/>
      <c r="U1646" s="221"/>
    </row>
    <row r="1647" spans="2:21" x14ac:dyDescent="0.2">
      <c r="B1647" s="221"/>
      <c r="C1647" s="221"/>
      <c r="D1647" s="221"/>
      <c r="E1647" s="221"/>
      <c r="F1647" s="221"/>
      <c r="G1647" s="221"/>
      <c r="H1647" s="221"/>
      <c r="I1647" s="221"/>
      <c r="J1647" s="221"/>
      <c r="K1647" s="221"/>
      <c r="L1647" s="221"/>
      <c r="M1647" s="221"/>
      <c r="N1647" s="221"/>
      <c r="O1647" s="221"/>
      <c r="P1647" s="221"/>
      <c r="Q1647" s="221"/>
      <c r="R1647" s="221"/>
      <c r="S1647" s="221"/>
      <c r="T1647" s="221"/>
      <c r="U1647" s="221"/>
    </row>
    <row r="1648" spans="2:21" x14ac:dyDescent="0.2">
      <c r="B1648" s="221"/>
      <c r="C1648" s="221"/>
      <c r="D1648" s="221"/>
      <c r="E1648" s="221"/>
      <c r="F1648" s="221"/>
      <c r="G1648" s="221"/>
      <c r="H1648" s="221"/>
      <c r="I1648" s="221"/>
      <c r="J1648" s="221"/>
      <c r="K1648" s="221"/>
      <c r="L1648" s="221"/>
      <c r="M1648" s="221"/>
      <c r="N1648" s="221"/>
      <c r="O1648" s="221"/>
      <c r="P1648" s="221"/>
      <c r="Q1648" s="221"/>
      <c r="R1648" s="221"/>
      <c r="S1648" s="221"/>
      <c r="T1648" s="221"/>
      <c r="U1648" s="221"/>
    </row>
    <row r="1649" spans="2:21" x14ac:dyDescent="0.2">
      <c r="B1649" s="221"/>
      <c r="C1649" s="221"/>
      <c r="D1649" s="221"/>
      <c r="E1649" s="221"/>
      <c r="F1649" s="221"/>
      <c r="G1649" s="221"/>
      <c r="H1649" s="221"/>
      <c r="I1649" s="221"/>
      <c r="J1649" s="221"/>
      <c r="K1649" s="221"/>
      <c r="L1649" s="221"/>
      <c r="M1649" s="221"/>
      <c r="N1649" s="221"/>
      <c r="O1649" s="221"/>
      <c r="P1649" s="221"/>
      <c r="Q1649" s="221"/>
      <c r="R1649" s="221"/>
      <c r="S1649" s="221"/>
      <c r="T1649" s="221"/>
      <c r="U1649" s="221"/>
    </row>
    <row r="1650" spans="2:21" x14ac:dyDescent="0.2">
      <c r="B1650" s="221"/>
      <c r="C1650" s="221"/>
      <c r="D1650" s="221"/>
      <c r="E1650" s="221"/>
      <c r="F1650" s="221"/>
      <c r="G1650" s="221"/>
      <c r="H1650" s="221"/>
      <c r="I1650" s="221"/>
      <c r="J1650" s="221"/>
      <c r="K1650" s="221"/>
      <c r="L1650" s="221"/>
      <c r="M1650" s="221"/>
      <c r="N1650" s="221"/>
      <c r="O1650" s="221"/>
      <c r="P1650" s="221"/>
      <c r="Q1650" s="221"/>
      <c r="R1650" s="221"/>
      <c r="S1650" s="221"/>
      <c r="T1650" s="221"/>
      <c r="U1650" s="221"/>
    </row>
    <row r="1651" spans="2:21" x14ac:dyDescent="0.2">
      <c r="B1651" s="221"/>
      <c r="C1651" s="221"/>
      <c r="D1651" s="221"/>
      <c r="E1651" s="221"/>
      <c r="F1651" s="221"/>
      <c r="G1651" s="221"/>
      <c r="H1651" s="221"/>
      <c r="I1651" s="221"/>
      <c r="J1651" s="221"/>
      <c r="K1651" s="221"/>
      <c r="L1651" s="221"/>
      <c r="M1651" s="221"/>
      <c r="N1651" s="221"/>
      <c r="O1651" s="221"/>
      <c r="P1651" s="221"/>
      <c r="Q1651" s="221"/>
      <c r="R1651" s="221"/>
      <c r="S1651" s="221"/>
      <c r="T1651" s="221"/>
      <c r="U1651" s="221"/>
    </row>
    <row r="1652" spans="2:21" x14ac:dyDescent="0.2">
      <c r="B1652" s="221"/>
      <c r="C1652" s="221"/>
      <c r="D1652" s="221"/>
      <c r="E1652" s="221"/>
      <c r="F1652" s="221"/>
      <c r="G1652" s="221"/>
      <c r="H1652" s="221"/>
      <c r="I1652" s="221"/>
      <c r="J1652" s="221"/>
      <c r="K1652" s="221"/>
      <c r="L1652" s="221"/>
      <c r="M1652" s="221"/>
      <c r="N1652" s="221"/>
      <c r="O1652" s="221"/>
      <c r="P1652" s="221"/>
      <c r="Q1652" s="221"/>
      <c r="R1652" s="221"/>
      <c r="S1652" s="221"/>
      <c r="T1652" s="221"/>
      <c r="U1652" s="221"/>
    </row>
    <row r="1653" spans="2:21" x14ac:dyDescent="0.2">
      <c r="B1653" s="221"/>
      <c r="C1653" s="221"/>
      <c r="D1653" s="221"/>
      <c r="E1653" s="221"/>
      <c r="F1653" s="221"/>
      <c r="G1653" s="221"/>
      <c r="H1653" s="221"/>
      <c r="I1653" s="221"/>
      <c r="J1653" s="221"/>
      <c r="K1653" s="221"/>
      <c r="L1653" s="221"/>
      <c r="M1653" s="221"/>
      <c r="N1653" s="221"/>
      <c r="O1653" s="221"/>
      <c r="P1653" s="221"/>
      <c r="Q1653" s="221"/>
      <c r="R1653" s="221"/>
      <c r="S1653" s="221"/>
      <c r="T1653" s="221"/>
      <c r="U1653" s="221"/>
    </row>
    <row r="1654" spans="2:21" x14ac:dyDescent="0.2">
      <c r="B1654" s="221"/>
      <c r="C1654" s="221"/>
      <c r="D1654" s="221"/>
      <c r="E1654" s="221"/>
      <c r="F1654" s="221"/>
      <c r="G1654" s="221"/>
      <c r="H1654" s="221"/>
      <c r="I1654" s="221"/>
      <c r="J1654" s="221"/>
      <c r="K1654" s="221"/>
      <c r="L1654" s="221"/>
      <c r="M1654" s="221"/>
      <c r="N1654" s="221"/>
      <c r="O1654" s="221"/>
      <c r="P1654" s="221"/>
      <c r="Q1654" s="221"/>
      <c r="R1654" s="221"/>
      <c r="S1654" s="221"/>
      <c r="T1654" s="221"/>
      <c r="U1654" s="221"/>
    </row>
    <row r="1655" spans="2:21" x14ac:dyDescent="0.2">
      <c r="B1655" s="221"/>
      <c r="C1655" s="221"/>
      <c r="D1655" s="221"/>
      <c r="E1655" s="221"/>
      <c r="F1655" s="221"/>
      <c r="G1655" s="221"/>
      <c r="H1655" s="221"/>
      <c r="I1655" s="221"/>
      <c r="J1655" s="221"/>
      <c r="K1655" s="221"/>
      <c r="L1655" s="221"/>
      <c r="M1655" s="221"/>
      <c r="N1655" s="221"/>
      <c r="O1655" s="221"/>
      <c r="P1655" s="221"/>
      <c r="Q1655" s="221"/>
      <c r="R1655" s="221"/>
      <c r="S1655" s="221"/>
      <c r="T1655" s="221"/>
      <c r="U1655" s="221"/>
    </row>
    <row r="1656" spans="2:21" x14ac:dyDescent="0.2">
      <c r="B1656" s="221"/>
      <c r="C1656" s="221"/>
      <c r="D1656" s="221"/>
      <c r="E1656" s="221"/>
      <c r="F1656" s="221"/>
      <c r="G1656" s="221"/>
      <c r="H1656" s="221"/>
      <c r="I1656" s="221"/>
      <c r="J1656" s="221"/>
      <c r="K1656" s="221"/>
      <c r="L1656" s="221"/>
      <c r="M1656" s="221"/>
      <c r="N1656" s="221"/>
      <c r="O1656" s="221"/>
      <c r="P1656" s="221"/>
      <c r="Q1656" s="221"/>
      <c r="R1656" s="221"/>
      <c r="S1656" s="221"/>
      <c r="T1656" s="221"/>
      <c r="U1656" s="221"/>
    </row>
    <row r="1657" spans="2:21" x14ac:dyDescent="0.2">
      <c r="B1657" s="221"/>
      <c r="C1657" s="221"/>
      <c r="D1657" s="221"/>
      <c r="E1657" s="221"/>
      <c r="F1657" s="221"/>
      <c r="G1657" s="221"/>
      <c r="H1657" s="221"/>
      <c r="I1657" s="221"/>
      <c r="J1657" s="221"/>
      <c r="K1657" s="221"/>
      <c r="L1657" s="221"/>
      <c r="M1657" s="221"/>
      <c r="N1657" s="221"/>
      <c r="O1657" s="221"/>
      <c r="P1657" s="221"/>
      <c r="Q1657" s="221"/>
      <c r="R1657" s="221"/>
      <c r="S1657" s="221"/>
      <c r="T1657" s="221"/>
      <c r="U1657" s="221"/>
    </row>
    <row r="1658" spans="2:21" x14ac:dyDescent="0.2">
      <c r="B1658" s="221"/>
      <c r="C1658" s="221"/>
      <c r="D1658" s="221"/>
      <c r="E1658" s="221"/>
      <c r="F1658" s="221"/>
      <c r="G1658" s="221"/>
      <c r="H1658" s="221"/>
      <c r="I1658" s="221"/>
      <c r="J1658" s="221"/>
      <c r="K1658" s="221"/>
      <c r="L1658" s="221"/>
      <c r="M1658" s="221"/>
      <c r="N1658" s="221"/>
      <c r="O1658" s="221"/>
      <c r="P1658" s="221"/>
      <c r="Q1658" s="221"/>
      <c r="R1658" s="221"/>
      <c r="S1658" s="221"/>
      <c r="T1658" s="221"/>
      <c r="U1658" s="221"/>
    </row>
    <row r="1659" spans="2:21" x14ac:dyDescent="0.2">
      <c r="B1659" s="221"/>
      <c r="C1659" s="221"/>
      <c r="D1659" s="221"/>
      <c r="E1659" s="221"/>
      <c r="F1659" s="221"/>
      <c r="G1659" s="221"/>
      <c r="H1659" s="221"/>
      <c r="I1659" s="221"/>
      <c r="J1659" s="221"/>
      <c r="K1659" s="221"/>
      <c r="L1659" s="221"/>
      <c r="M1659" s="221"/>
      <c r="N1659" s="221"/>
      <c r="O1659" s="221"/>
      <c r="P1659" s="221"/>
      <c r="Q1659" s="221"/>
      <c r="R1659" s="221"/>
      <c r="S1659" s="221"/>
      <c r="T1659" s="221"/>
      <c r="U1659" s="221"/>
    </row>
    <row r="1660" spans="2:21" x14ac:dyDescent="0.2">
      <c r="B1660" s="221"/>
      <c r="C1660" s="221"/>
      <c r="D1660" s="221"/>
      <c r="E1660" s="221"/>
      <c r="F1660" s="221"/>
      <c r="G1660" s="221"/>
      <c r="H1660" s="221"/>
      <c r="I1660" s="221"/>
      <c r="J1660" s="221"/>
      <c r="K1660" s="221"/>
      <c r="L1660" s="221"/>
      <c r="M1660" s="221"/>
      <c r="N1660" s="221"/>
      <c r="O1660" s="221"/>
      <c r="P1660" s="221"/>
      <c r="Q1660" s="221"/>
      <c r="R1660" s="221"/>
      <c r="S1660" s="221"/>
      <c r="T1660" s="221"/>
      <c r="U1660" s="221"/>
    </row>
    <row r="1661" spans="2:21" x14ac:dyDescent="0.2">
      <c r="B1661" s="221"/>
      <c r="C1661" s="221"/>
      <c r="D1661" s="221"/>
      <c r="E1661" s="221"/>
      <c r="F1661" s="221"/>
      <c r="G1661" s="221"/>
      <c r="H1661" s="221"/>
      <c r="I1661" s="221"/>
      <c r="J1661" s="221"/>
      <c r="K1661" s="221"/>
      <c r="L1661" s="221"/>
      <c r="M1661" s="221"/>
      <c r="N1661" s="221"/>
      <c r="O1661" s="221"/>
      <c r="P1661" s="221"/>
      <c r="Q1661" s="221"/>
      <c r="R1661" s="221"/>
      <c r="S1661" s="221"/>
      <c r="T1661" s="221"/>
      <c r="U1661" s="221"/>
    </row>
    <row r="1662" spans="2:21" x14ac:dyDescent="0.2">
      <c r="B1662" s="221"/>
      <c r="C1662" s="221"/>
      <c r="D1662" s="221"/>
      <c r="E1662" s="221"/>
      <c r="F1662" s="221"/>
      <c r="G1662" s="221"/>
      <c r="H1662" s="221"/>
      <c r="I1662" s="221"/>
      <c r="J1662" s="221"/>
      <c r="K1662" s="221"/>
      <c r="L1662" s="221"/>
      <c r="M1662" s="221"/>
      <c r="N1662" s="221"/>
      <c r="O1662" s="221"/>
      <c r="P1662" s="221"/>
      <c r="Q1662" s="221"/>
      <c r="R1662" s="221"/>
      <c r="S1662" s="221"/>
      <c r="T1662" s="221"/>
      <c r="U1662" s="221"/>
    </row>
    <row r="1663" spans="2:21" x14ac:dyDescent="0.2">
      <c r="B1663" s="221"/>
      <c r="C1663" s="221"/>
      <c r="D1663" s="221"/>
      <c r="E1663" s="221"/>
      <c r="F1663" s="221"/>
      <c r="G1663" s="221"/>
      <c r="H1663" s="221"/>
      <c r="I1663" s="221"/>
      <c r="J1663" s="221"/>
      <c r="K1663" s="221"/>
      <c r="L1663" s="221"/>
      <c r="M1663" s="221"/>
      <c r="N1663" s="221"/>
      <c r="O1663" s="221"/>
      <c r="P1663" s="221"/>
      <c r="Q1663" s="221"/>
      <c r="R1663" s="221"/>
      <c r="S1663" s="221"/>
      <c r="T1663" s="221"/>
      <c r="U1663" s="221"/>
    </row>
    <row r="1664" spans="2:21" x14ac:dyDescent="0.2">
      <c r="B1664" s="221"/>
      <c r="C1664" s="221"/>
      <c r="D1664" s="221"/>
      <c r="E1664" s="221"/>
      <c r="F1664" s="221"/>
      <c r="G1664" s="221"/>
      <c r="H1664" s="221"/>
      <c r="I1664" s="221"/>
      <c r="J1664" s="221"/>
      <c r="K1664" s="221"/>
      <c r="L1664" s="221"/>
      <c r="M1664" s="221"/>
      <c r="N1664" s="221"/>
      <c r="O1664" s="221"/>
      <c r="P1664" s="221"/>
      <c r="Q1664" s="221"/>
      <c r="R1664" s="221"/>
      <c r="S1664" s="221"/>
      <c r="T1664" s="221"/>
      <c r="U1664" s="221"/>
    </row>
    <row r="1665" spans="2:21" x14ac:dyDescent="0.2">
      <c r="B1665" s="221"/>
      <c r="C1665" s="221"/>
      <c r="D1665" s="221"/>
      <c r="E1665" s="221"/>
      <c r="F1665" s="221"/>
      <c r="G1665" s="221"/>
      <c r="H1665" s="221"/>
      <c r="I1665" s="221"/>
      <c r="J1665" s="221"/>
      <c r="K1665" s="221"/>
      <c r="L1665" s="221"/>
      <c r="M1665" s="221"/>
      <c r="N1665" s="221"/>
      <c r="O1665" s="221"/>
      <c r="P1665" s="221"/>
      <c r="Q1665" s="221"/>
      <c r="R1665" s="221"/>
      <c r="S1665" s="221"/>
      <c r="T1665" s="221"/>
      <c r="U1665" s="221"/>
    </row>
    <row r="1666" spans="2:21" x14ac:dyDescent="0.2">
      <c r="B1666" s="221"/>
      <c r="C1666" s="221"/>
      <c r="D1666" s="221"/>
      <c r="E1666" s="221"/>
      <c r="F1666" s="221"/>
      <c r="G1666" s="221"/>
      <c r="H1666" s="221"/>
      <c r="I1666" s="221"/>
      <c r="J1666" s="221"/>
      <c r="K1666" s="221"/>
      <c r="L1666" s="221"/>
      <c r="M1666" s="221"/>
      <c r="N1666" s="221"/>
      <c r="O1666" s="221"/>
      <c r="P1666" s="221"/>
      <c r="Q1666" s="221"/>
      <c r="R1666" s="221"/>
      <c r="S1666" s="221"/>
      <c r="T1666" s="221"/>
      <c r="U1666" s="221"/>
    </row>
    <row r="1667" spans="2:21" x14ac:dyDescent="0.2">
      <c r="B1667" s="221"/>
      <c r="C1667" s="221"/>
      <c r="D1667" s="221"/>
      <c r="E1667" s="221"/>
      <c r="F1667" s="221"/>
      <c r="G1667" s="221"/>
      <c r="H1667" s="221"/>
      <c r="I1667" s="221"/>
      <c r="J1667" s="221"/>
      <c r="K1667" s="221"/>
      <c r="L1667" s="221"/>
      <c r="M1667" s="221"/>
      <c r="N1667" s="221"/>
      <c r="O1667" s="221"/>
      <c r="P1667" s="221"/>
      <c r="Q1667" s="221"/>
      <c r="R1667" s="221"/>
      <c r="S1667" s="221"/>
      <c r="T1667" s="221"/>
      <c r="U1667" s="221"/>
    </row>
    <row r="1668" spans="2:21" x14ac:dyDescent="0.2">
      <c r="B1668" s="221"/>
      <c r="C1668" s="221"/>
      <c r="D1668" s="221"/>
      <c r="E1668" s="221"/>
      <c r="F1668" s="221"/>
      <c r="G1668" s="221"/>
      <c r="H1668" s="221"/>
      <c r="I1668" s="221"/>
      <c r="J1668" s="221"/>
      <c r="K1668" s="221"/>
      <c r="L1668" s="221"/>
      <c r="M1668" s="221"/>
      <c r="N1668" s="221"/>
      <c r="O1668" s="221"/>
      <c r="P1668" s="221"/>
      <c r="Q1668" s="221"/>
      <c r="R1668" s="221"/>
      <c r="S1668" s="221"/>
      <c r="T1668" s="221"/>
      <c r="U1668" s="221"/>
    </row>
    <row r="1669" spans="2:21" x14ac:dyDescent="0.2">
      <c r="B1669" s="221"/>
      <c r="C1669" s="221"/>
      <c r="D1669" s="221"/>
      <c r="E1669" s="221"/>
      <c r="F1669" s="221"/>
      <c r="G1669" s="221"/>
      <c r="H1669" s="221"/>
      <c r="I1669" s="221"/>
      <c r="J1669" s="221"/>
      <c r="K1669" s="221"/>
      <c r="L1669" s="221"/>
      <c r="M1669" s="221"/>
      <c r="N1669" s="221"/>
      <c r="O1669" s="221"/>
      <c r="P1669" s="221"/>
      <c r="Q1669" s="221"/>
      <c r="R1669" s="221"/>
      <c r="S1669" s="221"/>
      <c r="T1669" s="221"/>
      <c r="U1669" s="221"/>
    </row>
    <row r="1670" spans="2:21" x14ac:dyDescent="0.2">
      <c r="B1670" s="221"/>
      <c r="C1670" s="221"/>
      <c r="D1670" s="221"/>
      <c r="E1670" s="221"/>
      <c r="F1670" s="221"/>
      <c r="G1670" s="221"/>
      <c r="H1670" s="221"/>
      <c r="I1670" s="221"/>
      <c r="J1670" s="221"/>
      <c r="K1670" s="221"/>
      <c r="L1670" s="221"/>
      <c r="M1670" s="221"/>
      <c r="N1670" s="221"/>
      <c r="O1670" s="221"/>
      <c r="P1670" s="221"/>
      <c r="Q1670" s="221"/>
      <c r="R1670" s="221"/>
      <c r="S1670" s="221"/>
      <c r="T1670" s="221"/>
      <c r="U1670" s="221"/>
    </row>
    <row r="1671" spans="2:21" x14ac:dyDescent="0.2">
      <c r="B1671" s="221"/>
      <c r="C1671" s="221"/>
      <c r="D1671" s="221"/>
      <c r="E1671" s="221"/>
      <c r="F1671" s="221"/>
      <c r="G1671" s="221"/>
      <c r="H1671" s="221"/>
      <c r="I1671" s="221"/>
      <c r="J1671" s="221"/>
      <c r="K1671" s="221"/>
      <c r="L1671" s="221"/>
      <c r="M1671" s="221"/>
      <c r="N1671" s="221"/>
      <c r="O1671" s="221"/>
      <c r="P1671" s="221"/>
      <c r="Q1671" s="221"/>
      <c r="R1671" s="221"/>
      <c r="S1671" s="221"/>
      <c r="T1671" s="221"/>
      <c r="U1671" s="221"/>
    </row>
    <row r="1672" spans="2:21" x14ac:dyDescent="0.2">
      <c r="B1672" s="221"/>
      <c r="C1672" s="221"/>
      <c r="D1672" s="221"/>
      <c r="E1672" s="221"/>
      <c r="F1672" s="221"/>
      <c r="G1672" s="221"/>
      <c r="H1672" s="221"/>
      <c r="I1672" s="221"/>
      <c r="J1672" s="221"/>
      <c r="K1672" s="221"/>
      <c r="L1672" s="221"/>
      <c r="M1672" s="221"/>
      <c r="N1672" s="221"/>
      <c r="O1672" s="221"/>
      <c r="P1672" s="221"/>
      <c r="Q1672" s="221"/>
      <c r="R1672" s="221"/>
      <c r="S1672" s="221"/>
      <c r="T1672" s="221"/>
      <c r="U1672" s="221"/>
    </row>
    <row r="1673" spans="2:21" x14ac:dyDescent="0.2">
      <c r="B1673" s="221"/>
      <c r="C1673" s="221"/>
      <c r="D1673" s="221"/>
      <c r="E1673" s="221"/>
      <c r="F1673" s="221"/>
      <c r="G1673" s="221"/>
      <c r="H1673" s="221"/>
      <c r="I1673" s="221"/>
      <c r="J1673" s="221"/>
      <c r="K1673" s="221"/>
      <c r="L1673" s="221"/>
      <c r="M1673" s="221"/>
      <c r="N1673" s="221"/>
      <c r="O1673" s="221"/>
      <c r="P1673" s="221"/>
      <c r="Q1673" s="221"/>
      <c r="R1673" s="221"/>
      <c r="S1673" s="221"/>
      <c r="T1673" s="221"/>
      <c r="U1673" s="221"/>
    </row>
    <row r="1674" spans="2:21" x14ac:dyDescent="0.2">
      <c r="B1674" s="221"/>
      <c r="C1674" s="221"/>
      <c r="D1674" s="221"/>
      <c r="E1674" s="221"/>
      <c r="F1674" s="221"/>
      <c r="G1674" s="221"/>
      <c r="H1674" s="221"/>
      <c r="I1674" s="221"/>
      <c r="J1674" s="221"/>
      <c r="K1674" s="221"/>
      <c r="L1674" s="221"/>
      <c r="M1674" s="221"/>
      <c r="N1674" s="221"/>
      <c r="O1674" s="221"/>
      <c r="P1674" s="221"/>
      <c r="Q1674" s="221"/>
      <c r="R1674" s="221"/>
      <c r="S1674" s="221"/>
      <c r="T1674" s="221"/>
      <c r="U1674" s="221"/>
    </row>
    <row r="1675" spans="2:21" x14ac:dyDescent="0.2">
      <c r="B1675" s="221"/>
      <c r="C1675" s="221"/>
      <c r="D1675" s="221"/>
      <c r="E1675" s="221"/>
      <c r="F1675" s="221"/>
      <c r="G1675" s="221"/>
      <c r="H1675" s="221"/>
      <c r="I1675" s="221"/>
      <c r="J1675" s="221"/>
      <c r="K1675" s="221"/>
      <c r="L1675" s="221"/>
      <c r="M1675" s="221"/>
      <c r="N1675" s="221"/>
      <c r="O1675" s="221"/>
      <c r="P1675" s="221"/>
      <c r="Q1675" s="221"/>
      <c r="R1675" s="221"/>
      <c r="S1675" s="221"/>
      <c r="T1675" s="221"/>
      <c r="U1675" s="221"/>
    </row>
    <row r="1676" spans="2:21" x14ac:dyDescent="0.2">
      <c r="B1676" s="221"/>
      <c r="C1676" s="221"/>
      <c r="D1676" s="221"/>
      <c r="E1676" s="221"/>
      <c r="F1676" s="221"/>
      <c r="G1676" s="221"/>
      <c r="H1676" s="221"/>
      <c r="I1676" s="221"/>
      <c r="J1676" s="221"/>
      <c r="K1676" s="221"/>
      <c r="L1676" s="221"/>
      <c r="M1676" s="221"/>
      <c r="N1676" s="221"/>
      <c r="O1676" s="221"/>
      <c r="P1676" s="221"/>
      <c r="Q1676" s="221"/>
      <c r="R1676" s="221"/>
      <c r="S1676" s="221"/>
      <c r="T1676" s="221"/>
      <c r="U1676" s="221"/>
    </row>
    <row r="1677" spans="2:21" x14ac:dyDescent="0.2">
      <c r="B1677" s="221"/>
      <c r="C1677" s="221"/>
      <c r="D1677" s="221"/>
      <c r="E1677" s="221"/>
      <c r="F1677" s="221"/>
      <c r="G1677" s="221"/>
      <c r="H1677" s="221"/>
      <c r="I1677" s="221"/>
      <c r="J1677" s="221"/>
      <c r="K1677" s="221"/>
      <c r="L1677" s="221"/>
      <c r="M1677" s="221"/>
      <c r="N1677" s="221"/>
      <c r="O1677" s="221"/>
      <c r="P1677" s="221"/>
      <c r="Q1677" s="221"/>
      <c r="R1677" s="221"/>
      <c r="S1677" s="221"/>
      <c r="T1677" s="221"/>
      <c r="U1677" s="221"/>
    </row>
    <row r="1678" spans="2:21" x14ac:dyDescent="0.2">
      <c r="B1678" s="221"/>
      <c r="C1678" s="221"/>
      <c r="D1678" s="221"/>
      <c r="E1678" s="221"/>
      <c r="F1678" s="221"/>
      <c r="G1678" s="221"/>
      <c r="H1678" s="221"/>
      <c r="I1678" s="221"/>
      <c r="J1678" s="221"/>
      <c r="K1678" s="221"/>
      <c r="L1678" s="221"/>
      <c r="M1678" s="221"/>
      <c r="N1678" s="221"/>
      <c r="O1678" s="221"/>
      <c r="P1678" s="221"/>
      <c r="Q1678" s="221"/>
      <c r="R1678" s="221"/>
      <c r="S1678" s="221"/>
      <c r="T1678" s="221"/>
      <c r="U1678" s="221"/>
    </row>
    <row r="1679" spans="2:21" x14ac:dyDescent="0.2">
      <c r="B1679" s="221"/>
      <c r="C1679" s="221"/>
      <c r="D1679" s="221"/>
      <c r="E1679" s="221"/>
      <c r="F1679" s="221"/>
      <c r="G1679" s="221"/>
      <c r="H1679" s="221"/>
      <c r="I1679" s="221"/>
      <c r="J1679" s="221"/>
      <c r="K1679" s="221"/>
      <c r="L1679" s="221"/>
      <c r="M1679" s="221"/>
      <c r="N1679" s="221"/>
      <c r="O1679" s="221"/>
    </row>
    <row r="1680" spans="2:21" x14ac:dyDescent="0.2">
      <c r="B1680" s="221"/>
      <c r="C1680" s="221"/>
      <c r="D1680" s="221"/>
      <c r="E1680" s="221"/>
      <c r="F1680" s="221"/>
      <c r="G1680" s="221"/>
      <c r="H1680" s="221"/>
      <c r="I1680" s="221"/>
      <c r="J1680" s="221"/>
      <c r="K1680" s="221"/>
      <c r="L1680" s="221"/>
      <c r="M1680" s="221"/>
      <c r="N1680" s="221"/>
      <c r="O1680" s="221"/>
    </row>
    <row r="1681" spans="2:15" x14ac:dyDescent="0.2">
      <c r="B1681" s="221"/>
      <c r="C1681" s="221"/>
      <c r="D1681" s="221"/>
      <c r="E1681" s="221"/>
      <c r="F1681" s="221"/>
      <c r="G1681" s="221"/>
      <c r="H1681" s="221"/>
      <c r="I1681" s="221"/>
      <c r="J1681" s="221"/>
      <c r="K1681" s="221"/>
      <c r="L1681" s="221"/>
      <c r="M1681" s="221"/>
      <c r="N1681" s="221"/>
      <c r="O1681" s="221"/>
    </row>
    <row r="1682" spans="2:15" x14ac:dyDescent="0.2">
      <c r="B1682" s="221"/>
      <c r="C1682" s="221"/>
      <c r="D1682" s="221"/>
      <c r="E1682" s="221"/>
      <c r="F1682" s="221"/>
      <c r="G1682" s="221"/>
      <c r="H1682" s="221"/>
      <c r="I1682" s="221"/>
      <c r="J1682" s="221"/>
      <c r="K1682" s="221"/>
      <c r="L1682" s="221"/>
      <c r="M1682" s="221"/>
      <c r="N1682" s="221"/>
      <c r="O1682" s="221"/>
    </row>
    <row r="1683" spans="2:15" x14ac:dyDescent="0.2">
      <c r="B1683" s="221"/>
      <c r="C1683" s="221"/>
      <c r="D1683" s="221"/>
      <c r="E1683" s="221"/>
      <c r="F1683" s="221"/>
      <c r="G1683" s="221"/>
      <c r="H1683" s="221"/>
      <c r="I1683" s="221"/>
      <c r="J1683" s="221"/>
      <c r="K1683" s="221"/>
      <c r="L1683" s="221"/>
      <c r="M1683" s="221"/>
      <c r="N1683" s="221"/>
      <c r="O1683" s="221"/>
    </row>
    <row r="1684" spans="2:15" x14ac:dyDescent="0.2">
      <c r="B1684" s="221"/>
      <c r="C1684" s="221"/>
      <c r="D1684" s="221"/>
      <c r="E1684" s="221"/>
      <c r="F1684" s="221"/>
      <c r="G1684" s="221"/>
      <c r="H1684" s="221"/>
      <c r="I1684" s="221"/>
      <c r="J1684" s="221"/>
      <c r="K1684" s="221"/>
      <c r="L1684" s="221"/>
      <c r="M1684" s="221"/>
      <c r="N1684" s="221"/>
      <c r="O1684" s="221"/>
    </row>
    <row r="1685" spans="2:15" x14ac:dyDescent="0.2">
      <c r="B1685" s="221"/>
      <c r="C1685" s="221"/>
      <c r="D1685" s="221"/>
      <c r="E1685" s="221"/>
      <c r="F1685" s="221"/>
      <c r="G1685" s="221"/>
      <c r="H1685" s="221"/>
      <c r="I1685" s="221"/>
      <c r="J1685" s="221"/>
      <c r="K1685" s="221"/>
      <c r="L1685" s="221"/>
      <c r="M1685" s="221"/>
      <c r="N1685" s="221"/>
      <c r="O1685" s="221"/>
    </row>
    <row r="1686" spans="2:15" x14ac:dyDescent="0.2">
      <c r="B1686" s="221"/>
      <c r="C1686" s="221"/>
      <c r="D1686" s="221"/>
      <c r="E1686" s="221"/>
      <c r="F1686" s="221"/>
      <c r="G1686" s="221"/>
      <c r="H1686" s="221"/>
      <c r="I1686" s="221"/>
      <c r="J1686" s="221"/>
      <c r="K1686" s="221"/>
      <c r="L1686" s="221"/>
      <c r="M1686" s="221"/>
      <c r="N1686" s="221"/>
      <c r="O1686" s="221"/>
    </row>
    <row r="1687" spans="2:15" x14ac:dyDescent="0.2">
      <c r="B1687" s="221"/>
      <c r="C1687" s="221"/>
      <c r="D1687" s="221"/>
      <c r="E1687" s="221"/>
      <c r="F1687" s="221"/>
      <c r="G1687" s="221"/>
      <c r="H1687" s="221"/>
      <c r="I1687" s="221"/>
      <c r="J1687" s="221"/>
      <c r="K1687" s="221"/>
      <c r="L1687" s="221"/>
      <c r="M1687" s="221"/>
      <c r="N1687" s="221"/>
      <c r="O1687" s="221"/>
    </row>
    <row r="1688" spans="2:15" x14ac:dyDescent="0.2">
      <c r="B1688" s="221"/>
      <c r="C1688" s="221"/>
      <c r="D1688" s="221"/>
      <c r="E1688" s="221"/>
      <c r="F1688" s="221"/>
      <c r="G1688" s="221"/>
      <c r="H1688" s="221"/>
      <c r="I1688" s="221"/>
      <c r="J1688" s="221"/>
      <c r="K1688" s="221"/>
      <c r="L1688" s="221"/>
      <c r="M1688" s="221"/>
      <c r="N1688" s="221"/>
      <c r="O1688" s="221"/>
    </row>
    <row r="1689" spans="2:15" x14ac:dyDescent="0.2">
      <c r="B1689" s="221"/>
      <c r="C1689" s="221"/>
      <c r="D1689" s="221"/>
      <c r="E1689" s="221"/>
      <c r="F1689" s="221"/>
      <c r="G1689" s="221"/>
      <c r="H1689" s="221"/>
      <c r="K1689" s="221"/>
      <c r="L1689" s="221"/>
      <c r="O1689" s="221"/>
    </row>
    <row r="1690" spans="2:15" x14ac:dyDescent="0.2">
      <c r="B1690" s="221"/>
      <c r="C1690" s="221"/>
      <c r="D1690" s="221"/>
      <c r="E1690" s="221"/>
      <c r="F1690" s="221"/>
      <c r="G1690" s="221"/>
      <c r="H1690" s="221"/>
      <c r="K1690" s="221"/>
      <c r="L1690" s="221"/>
      <c r="O1690" s="221"/>
    </row>
    <row r="1691" spans="2:15" x14ac:dyDescent="0.2">
      <c r="B1691" s="221"/>
      <c r="C1691" s="221"/>
      <c r="D1691" s="221"/>
      <c r="E1691" s="221"/>
      <c r="F1691" s="221"/>
      <c r="G1691" s="221"/>
      <c r="H1691" s="221"/>
      <c r="K1691" s="221"/>
      <c r="L1691" s="221"/>
      <c r="O1691" s="221"/>
    </row>
    <row r="1692" spans="2:15" x14ac:dyDescent="0.2">
      <c r="B1692" s="221"/>
      <c r="C1692" s="221"/>
      <c r="D1692" s="221"/>
      <c r="E1692" s="221"/>
      <c r="F1692" s="221"/>
      <c r="G1692" s="221"/>
      <c r="H1692" s="221"/>
      <c r="K1692" s="221"/>
      <c r="O1692" s="221"/>
    </row>
    <row r="1693" spans="2:15" x14ac:dyDescent="0.2">
      <c r="B1693" s="221"/>
      <c r="C1693" s="221"/>
      <c r="D1693" s="221"/>
      <c r="E1693" s="221"/>
      <c r="F1693" s="221"/>
      <c r="G1693" s="221"/>
      <c r="H1693" s="221"/>
      <c r="K1693" s="221"/>
    </row>
    <row r="1694" spans="2:15" x14ac:dyDescent="0.2">
      <c r="B1694" s="221"/>
      <c r="C1694" s="221"/>
      <c r="D1694" s="221"/>
      <c r="E1694" s="221"/>
      <c r="F1694" s="221"/>
      <c r="G1694" s="221"/>
      <c r="H1694" s="221"/>
      <c r="K1694" s="221"/>
    </row>
    <row r="1695" spans="2:15" x14ac:dyDescent="0.2">
      <c r="B1695" s="221"/>
      <c r="C1695" s="221"/>
      <c r="D1695" s="221"/>
      <c r="E1695" s="221"/>
      <c r="F1695" s="221"/>
      <c r="G1695" s="221"/>
      <c r="H1695" s="221"/>
      <c r="K1695" s="221"/>
    </row>
    <row r="1696" spans="2:15" x14ac:dyDescent="0.2">
      <c r="B1696" s="221"/>
      <c r="C1696" s="221"/>
      <c r="D1696" s="221"/>
      <c r="F1696" s="221"/>
      <c r="G1696" s="221"/>
      <c r="H1696" s="221"/>
      <c r="K1696" s="221"/>
    </row>
    <row r="1697" spans="2:8" x14ac:dyDescent="0.2">
      <c r="B1697" s="221"/>
      <c r="C1697" s="221"/>
      <c r="D1697" s="221"/>
      <c r="F1697" s="221"/>
      <c r="G1697" s="221"/>
      <c r="H1697" s="221"/>
    </row>
    <row r="1698" spans="2:8" x14ac:dyDescent="0.2">
      <c r="B1698" s="221"/>
      <c r="C1698" s="221"/>
      <c r="D1698" s="221"/>
      <c r="F1698" s="221"/>
      <c r="G1698" s="221"/>
      <c r="H1698" s="221"/>
    </row>
    <row r="1699" spans="2:8" x14ac:dyDescent="0.2">
      <c r="B1699" s="221"/>
      <c r="C1699" s="221"/>
      <c r="D1699" s="221"/>
    </row>
    <row r="1700" spans="2:8" x14ac:dyDescent="0.2">
      <c r="B1700" s="221"/>
      <c r="C1700" s="221"/>
      <c r="D1700" s="221"/>
    </row>
    <row r="1701" spans="2:8" x14ac:dyDescent="0.2">
      <c r="B1701" s="221"/>
      <c r="C1701" s="221"/>
      <c r="D1701" s="221"/>
    </row>
    <row r="1702" spans="2:8" x14ac:dyDescent="0.2">
      <c r="B1702" s="221"/>
      <c r="C1702" s="221"/>
      <c r="D1702" s="221"/>
    </row>
    <row r="1703" spans="2:8" x14ac:dyDescent="0.2">
      <c r="B1703" s="221"/>
      <c r="C1703" s="221"/>
      <c r="D1703" s="221"/>
    </row>
    <row r="1704" spans="2:8" x14ac:dyDescent="0.2">
      <c r="B1704" s="221"/>
      <c r="C1704" s="221"/>
      <c r="D1704" s="221"/>
    </row>
    <row r="1705" spans="2:8" x14ac:dyDescent="0.2">
      <c r="B1705" s="221"/>
      <c r="C1705" s="221"/>
      <c r="D1705" s="221"/>
    </row>
  </sheetData>
  <sheetProtection password="CC38" sheet="1" objects="1" scenarios="1"/>
  <mergeCells count="3">
    <mergeCell ref="B21:K21"/>
    <mergeCell ref="B3:K3"/>
    <mergeCell ref="E2:G2"/>
  </mergeCells>
  <phoneticPr fontId="0" type="noConversion"/>
  <pageMargins left="0.75" right="0.75" top="1" bottom="1" header="0.5" footer="0.5"/>
  <pageSetup paperSize="9" scale="73" orientation="landscape" r:id="rId1"/>
  <headerFooter alignWithMargins="0">
    <oddFooter>&amp;L&amp;F&amp;C&amp;D&amp;RBureau Veritas DPO Rotterdam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AB1693"/>
  <sheetViews>
    <sheetView workbookViewId="0">
      <selection activeCell="B16" sqref="B16"/>
    </sheetView>
  </sheetViews>
  <sheetFormatPr defaultRowHeight="12.75" x14ac:dyDescent="0.2"/>
  <cols>
    <col min="1" max="1" width="2.140625" style="173" customWidth="1"/>
    <col min="2" max="2" width="19.5703125" style="173" customWidth="1"/>
    <col min="3" max="10" width="12.5703125" style="173" customWidth="1"/>
    <col min="11" max="11" width="11.42578125" style="173" customWidth="1"/>
    <col min="12" max="12" width="9.140625" style="173"/>
    <col min="13" max="13" width="10" style="173" bestFit="1" customWidth="1"/>
    <col min="14" max="14" width="9.140625" style="173"/>
    <col min="15" max="15" width="12.85546875" style="173" customWidth="1"/>
    <col min="16" max="16384" width="9.140625" style="173"/>
  </cols>
  <sheetData>
    <row r="1" spans="1:28" ht="11.25" customHeight="1" thickBot="1" x14ac:dyDescent="0.25">
      <c r="A1" s="167"/>
      <c r="B1" s="169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1"/>
      <c r="Q1" s="167"/>
      <c r="R1" s="167"/>
      <c r="S1" s="167"/>
      <c r="T1" s="167"/>
      <c r="U1" s="172"/>
    </row>
    <row r="2" spans="1:28" x14ac:dyDescent="0.2">
      <c r="A2" s="167"/>
      <c r="B2" s="174"/>
      <c r="C2" s="175"/>
      <c r="D2" s="175"/>
      <c r="E2" s="363" t="s">
        <v>100</v>
      </c>
      <c r="F2" s="363"/>
      <c r="G2" s="363"/>
      <c r="H2" s="175"/>
      <c r="I2" s="175"/>
      <c r="J2" s="175"/>
      <c r="K2" s="176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</row>
    <row r="3" spans="1:28" x14ac:dyDescent="0.2">
      <c r="A3" s="167"/>
      <c r="B3" s="358" t="s">
        <v>8</v>
      </c>
      <c r="C3" s="361"/>
      <c r="D3" s="361"/>
      <c r="E3" s="361"/>
      <c r="F3" s="361"/>
      <c r="G3" s="361"/>
      <c r="H3" s="361"/>
      <c r="I3" s="361"/>
      <c r="J3" s="361"/>
      <c r="K3" s="362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</row>
    <row r="4" spans="1:28" x14ac:dyDescent="0.2">
      <c r="A4" s="167"/>
      <c r="B4" s="177" t="s">
        <v>26</v>
      </c>
      <c r="C4" s="154"/>
      <c r="D4" s="154"/>
      <c r="E4" s="154"/>
      <c r="F4" s="154"/>
      <c r="G4" s="154"/>
      <c r="H4" s="154"/>
      <c r="I4" s="154"/>
      <c r="J4" s="154"/>
      <c r="K4" s="178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</row>
    <row r="5" spans="1:28" x14ac:dyDescent="0.2">
      <c r="A5" s="167"/>
      <c r="B5" s="177" t="s">
        <v>43</v>
      </c>
      <c r="C5" s="179" t="s">
        <v>7</v>
      </c>
      <c r="D5" s="179" t="s">
        <v>7</v>
      </c>
      <c r="E5" s="180" t="s">
        <v>7</v>
      </c>
      <c r="F5" s="179" t="s">
        <v>7</v>
      </c>
      <c r="G5" s="179" t="s">
        <v>7</v>
      </c>
      <c r="H5" s="179" t="s">
        <v>7</v>
      </c>
      <c r="I5" s="180" t="s">
        <v>7</v>
      </c>
      <c r="J5" s="180" t="s">
        <v>7</v>
      </c>
      <c r="K5" s="181" t="s">
        <v>6</v>
      </c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</row>
    <row r="6" spans="1:28" x14ac:dyDescent="0.2">
      <c r="A6" s="167"/>
      <c r="B6" s="182" t="s">
        <v>13</v>
      </c>
      <c r="C6" s="156"/>
      <c r="D6" s="156"/>
      <c r="E6" s="156"/>
      <c r="F6" s="156"/>
      <c r="G6" s="156"/>
      <c r="H6" s="156"/>
      <c r="I6" s="156"/>
      <c r="J6" s="156"/>
      <c r="K6" s="183" t="s">
        <v>63</v>
      </c>
      <c r="L6" s="171"/>
      <c r="M6" s="171"/>
      <c r="N6" s="171"/>
      <c r="O6" s="170"/>
      <c r="P6" s="170"/>
      <c r="Q6" s="170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</row>
    <row r="7" spans="1:28" x14ac:dyDescent="0.2">
      <c r="A7" s="167"/>
      <c r="B7" s="182" t="s">
        <v>90</v>
      </c>
      <c r="C7" s="158"/>
      <c r="D7" s="158"/>
      <c r="E7" s="158"/>
      <c r="F7" s="158"/>
      <c r="G7" s="158"/>
      <c r="H7" s="158"/>
      <c r="I7" s="158"/>
      <c r="J7" s="158"/>
      <c r="K7" s="183" t="s">
        <v>64</v>
      </c>
      <c r="L7" s="171"/>
      <c r="M7" s="171"/>
      <c r="N7" s="171"/>
      <c r="O7" s="170"/>
      <c r="P7" s="170"/>
      <c r="Q7" s="170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</row>
    <row r="8" spans="1:28" x14ac:dyDescent="0.2">
      <c r="A8" s="167"/>
      <c r="B8" s="182" t="s">
        <v>3</v>
      </c>
      <c r="C8" s="158"/>
      <c r="D8" s="158"/>
      <c r="E8" s="158"/>
      <c r="F8" s="158"/>
      <c r="G8" s="158"/>
      <c r="H8" s="158"/>
      <c r="I8" s="158"/>
      <c r="J8" s="158"/>
      <c r="K8" s="183" t="s">
        <v>64</v>
      </c>
      <c r="L8" s="171"/>
      <c r="M8" s="171"/>
      <c r="N8" s="171"/>
      <c r="O8" s="170"/>
      <c r="P8" s="170"/>
      <c r="Q8" s="170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</row>
    <row r="9" spans="1:28" ht="14.25" x14ac:dyDescent="0.25">
      <c r="A9" s="167"/>
      <c r="B9" s="182" t="s">
        <v>101</v>
      </c>
      <c r="C9" s="158"/>
      <c r="D9" s="158"/>
      <c r="E9" s="158"/>
      <c r="F9" s="158"/>
      <c r="G9" s="158"/>
      <c r="H9" s="158"/>
      <c r="I9" s="158"/>
      <c r="J9" s="158"/>
      <c r="K9" s="183" t="s">
        <v>64</v>
      </c>
      <c r="L9" s="171"/>
      <c r="M9" s="171"/>
      <c r="N9" s="171"/>
      <c r="O9" s="170"/>
      <c r="P9" s="170"/>
      <c r="Q9" s="170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</row>
    <row r="10" spans="1:28" ht="14.25" x14ac:dyDescent="0.25">
      <c r="A10" s="167"/>
      <c r="B10" s="182" t="s">
        <v>102</v>
      </c>
      <c r="C10" s="158"/>
      <c r="D10" s="158"/>
      <c r="E10" s="158"/>
      <c r="F10" s="158"/>
      <c r="G10" s="158"/>
      <c r="H10" s="158"/>
      <c r="I10" s="158"/>
      <c r="J10" s="158"/>
      <c r="K10" s="183" t="s">
        <v>64</v>
      </c>
      <c r="L10" s="171"/>
      <c r="M10" s="171"/>
      <c r="N10" s="171"/>
      <c r="O10" s="170"/>
      <c r="P10" s="170"/>
      <c r="Q10" s="170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</row>
    <row r="11" spans="1:28" x14ac:dyDescent="0.2">
      <c r="A11" s="167"/>
      <c r="B11" s="186" t="s">
        <v>16</v>
      </c>
      <c r="C11" s="158"/>
      <c r="D11" s="158"/>
      <c r="E11" s="158"/>
      <c r="F11" s="158"/>
      <c r="G11" s="158"/>
      <c r="H11" s="158"/>
      <c r="I11" s="158"/>
      <c r="J11" s="158"/>
      <c r="K11" s="183" t="s">
        <v>65</v>
      </c>
      <c r="L11" s="171"/>
      <c r="M11" s="187"/>
      <c r="N11" s="188"/>
      <c r="O11" s="189"/>
      <c r="P11" s="171"/>
      <c r="Q11" s="167"/>
      <c r="R11" s="167"/>
      <c r="S11" s="167"/>
      <c r="T11" s="167"/>
      <c r="U11" s="167"/>
      <c r="V11" s="171"/>
      <c r="W11" s="167"/>
      <c r="X11" s="167"/>
      <c r="Y11" s="167"/>
      <c r="Z11" s="167"/>
      <c r="AA11" s="167"/>
      <c r="AB11" s="167"/>
    </row>
    <row r="12" spans="1:28" x14ac:dyDescent="0.2">
      <c r="A12" s="167"/>
      <c r="B12" s="186" t="s">
        <v>17</v>
      </c>
      <c r="C12" s="158"/>
      <c r="D12" s="158"/>
      <c r="E12" s="158"/>
      <c r="F12" s="158"/>
      <c r="G12" s="158"/>
      <c r="H12" s="158"/>
      <c r="I12" s="158"/>
      <c r="J12" s="158"/>
      <c r="K12" s="183" t="s">
        <v>63</v>
      </c>
      <c r="L12" s="171"/>
      <c r="M12" s="190"/>
      <c r="N12" s="191"/>
      <c r="O12" s="189"/>
      <c r="P12" s="171"/>
      <c r="Q12" s="167"/>
      <c r="R12" s="167"/>
      <c r="S12" s="167"/>
      <c r="T12" s="167"/>
      <c r="U12" s="167"/>
      <c r="V12" s="171"/>
      <c r="W12" s="167"/>
      <c r="X12" s="167"/>
      <c r="Y12" s="167"/>
      <c r="Z12" s="167"/>
      <c r="AA12" s="167"/>
      <c r="AB12" s="167"/>
    </row>
    <row r="13" spans="1:28" x14ac:dyDescent="0.2">
      <c r="A13" s="167"/>
      <c r="B13" s="186" t="s">
        <v>18</v>
      </c>
      <c r="C13" s="158"/>
      <c r="D13" s="158"/>
      <c r="E13" s="158"/>
      <c r="F13" s="158"/>
      <c r="G13" s="158"/>
      <c r="H13" s="158"/>
      <c r="I13" s="158"/>
      <c r="J13" s="158"/>
      <c r="K13" s="183" t="s">
        <v>67</v>
      </c>
      <c r="L13" s="192"/>
      <c r="M13" s="171"/>
      <c r="N13" s="171"/>
      <c r="O13" s="171"/>
      <c r="P13" s="171"/>
      <c r="Q13" s="167"/>
      <c r="R13" s="167"/>
      <c r="S13" s="167"/>
      <c r="T13" s="167"/>
      <c r="U13" s="167"/>
      <c r="V13" s="171"/>
      <c r="W13" s="167"/>
      <c r="X13" s="167"/>
      <c r="Y13" s="167"/>
      <c r="Z13" s="167"/>
      <c r="AA13" s="167"/>
      <c r="AB13" s="167"/>
    </row>
    <row r="14" spans="1:28" ht="15" x14ac:dyDescent="0.25">
      <c r="A14" s="167"/>
      <c r="B14" s="193" t="s">
        <v>52</v>
      </c>
      <c r="C14" s="158"/>
      <c r="D14" s="158"/>
      <c r="E14" s="158"/>
      <c r="F14" s="158"/>
      <c r="G14" s="158"/>
      <c r="H14" s="158"/>
      <c r="I14" s="158"/>
      <c r="J14" s="158"/>
      <c r="K14" s="194" t="s">
        <v>66</v>
      </c>
      <c r="L14" s="192"/>
      <c r="M14" s="170"/>
      <c r="N14" s="170"/>
      <c r="O14" s="170"/>
      <c r="P14" s="171"/>
      <c r="Q14" s="167"/>
      <c r="R14" s="167"/>
      <c r="S14" s="167"/>
      <c r="T14" s="167"/>
      <c r="U14" s="167"/>
      <c r="V14" s="171"/>
      <c r="W14" s="167"/>
      <c r="X14" s="167"/>
      <c r="Y14" s="167"/>
      <c r="Z14" s="167"/>
      <c r="AA14" s="167"/>
      <c r="AB14" s="167"/>
    </row>
    <row r="15" spans="1:28" ht="14.25" x14ac:dyDescent="0.25">
      <c r="A15" s="167"/>
      <c r="B15" s="184" t="s">
        <v>37</v>
      </c>
      <c r="C15" s="244"/>
      <c r="D15" s="244"/>
      <c r="E15" s="244"/>
      <c r="F15" s="244"/>
      <c r="G15" s="244"/>
      <c r="H15" s="244"/>
      <c r="I15" s="244"/>
      <c r="J15" s="244"/>
      <c r="K15" s="183" t="s">
        <v>63</v>
      </c>
      <c r="L15" s="192"/>
      <c r="M15" s="170"/>
      <c r="N15" s="170"/>
      <c r="O15" s="170"/>
      <c r="P15" s="171"/>
      <c r="Q15" s="167"/>
      <c r="R15" s="167"/>
      <c r="S15" s="167"/>
      <c r="T15" s="167"/>
      <c r="U15" s="167"/>
      <c r="V15" s="171"/>
      <c r="W15" s="167"/>
      <c r="X15" s="167"/>
      <c r="Y15" s="167"/>
      <c r="Z15" s="167"/>
      <c r="AA15" s="167"/>
      <c r="AB15" s="167"/>
    </row>
    <row r="16" spans="1:28" ht="14.25" x14ac:dyDescent="0.25">
      <c r="A16" s="167"/>
      <c r="B16" s="184" t="s">
        <v>98</v>
      </c>
      <c r="C16" s="158"/>
      <c r="D16" s="158"/>
      <c r="E16" s="158"/>
      <c r="F16" s="158"/>
      <c r="G16" s="158"/>
      <c r="H16" s="158"/>
      <c r="I16" s="158"/>
      <c r="J16" s="158"/>
      <c r="K16" s="183" t="s">
        <v>63</v>
      </c>
      <c r="L16" s="192"/>
      <c r="M16" s="170"/>
      <c r="N16" s="170"/>
      <c r="O16" s="170"/>
      <c r="P16" s="171"/>
      <c r="Q16" s="167"/>
      <c r="R16" s="167"/>
      <c r="S16" s="167"/>
      <c r="T16" s="167"/>
      <c r="U16" s="167"/>
      <c r="V16" s="171"/>
      <c r="W16" s="167"/>
      <c r="X16" s="167"/>
      <c r="Y16" s="167"/>
      <c r="Z16" s="167"/>
      <c r="AA16" s="167"/>
      <c r="AB16" s="167"/>
    </row>
    <row r="17" spans="1:28" x14ac:dyDescent="0.2">
      <c r="A17" s="167"/>
      <c r="B17" s="195" t="s">
        <v>92</v>
      </c>
      <c r="C17" s="246"/>
      <c r="D17" s="246"/>
      <c r="E17" s="246"/>
      <c r="F17" s="246"/>
      <c r="G17" s="246"/>
      <c r="H17" s="246"/>
      <c r="I17" s="246"/>
      <c r="J17" s="246"/>
      <c r="K17" s="183" t="s">
        <v>63</v>
      </c>
      <c r="L17" s="192"/>
      <c r="M17" s="187"/>
      <c r="N17" s="196"/>
      <c r="O17" s="189"/>
      <c r="P17" s="171"/>
      <c r="Q17" s="167"/>
      <c r="R17" s="167"/>
      <c r="S17" s="167"/>
      <c r="T17" s="167"/>
      <c r="U17" s="167"/>
      <c r="V17" s="171"/>
      <c r="W17" s="167"/>
      <c r="X17" s="167"/>
      <c r="Y17" s="167"/>
      <c r="Z17" s="167"/>
      <c r="AA17" s="167"/>
      <c r="AB17" s="167"/>
    </row>
    <row r="18" spans="1:28" x14ac:dyDescent="0.2">
      <c r="A18" s="167"/>
      <c r="B18" s="358" t="s">
        <v>19</v>
      </c>
      <c r="C18" s="359"/>
      <c r="D18" s="359"/>
      <c r="E18" s="359"/>
      <c r="F18" s="359"/>
      <c r="G18" s="359"/>
      <c r="H18" s="359"/>
      <c r="I18" s="359"/>
      <c r="J18" s="359"/>
      <c r="K18" s="360"/>
      <c r="L18" s="192"/>
      <c r="M18" s="187"/>
      <c r="N18" s="196"/>
      <c r="O18" s="189"/>
      <c r="P18" s="171"/>
      <c r="Q18" s="167"/>
      <c r="R18" s="167"/>
      <c r="S18" s="167"/>
      <c r="T18" s="167"/>
      <c r="U18" s="167"/>
      <c r="V18" s="171"/>
      <c r="W18" s="167"/>
      <c r="X18" s="167"/>
      <c r="Y18" s="167"/>
      <c r="Z18" s="167"/>
      <c r="AA18" s="167"/>
      <c r="AB18" s="167"/>
    </row>
    <row r="19" spans="1:28" ht="14.25" x14ac:dyDescent="0.2">
      <c r="A19" s="167"/>
      <c r="B19" s="184" t="s">
        <v>20</v>
      </c>
      <c r="C19" s="197" t="e">
        <f>10*C13/C20</f>
        <v>#DIV/0!</v>
      </c>
      <c r="D19" s="197" t="e">
        <f t="shared" ref="D19:J19" si="0">10*D13/D20</f>
        <v>#DIV/0!</v>
      </c>
      <c r="E19" s="197" t="e">
        <f t="shared" si="0"/>
        <v>#DIV/0!</v>
      </c>
      <c r="F19" s="197" t="e">
        <f t="shared" si="0"/>
        <v>#DIV/0!</v>
      </c>
      <c r="G19" s="197" t="e">
        <f t="shared" si="0"/>
        <v>#DIV/0!</v>
      </c>
      <c r="H19" s="197" t="e">
        <f t="shared" si="0"/>
        <v>#DIV/0!</v>
      </c>
      <c r="I19" s="197" t="e">
        <f t="shared" si="0"/>
        <v>#DIV/0!</v>
      </c>
      <c r="J19" s="197" t="e">
        <f t="shared" si="0"/>
        <v>#DIV/0!</v>
      </c>
      <c r="K19" s="198" t="s">
        <v>66</v>
      </c>
      <c r="L19" s="192"/>
      <c r="M19" s="190"/>
      <c r="N19" s="170"/>
      <c r="O19" s="189"/>
      <c r="P19" s="171"/>
      <c r="Q19" s="167"/>
      <c r="R19" s="167"/>
      <c r="S19" s="167"/>
      <c r="T19" s="167"/>
      <c r="U19" s="167"/>
      <c r="V19" s="171"/>
      <c r="W19" s="167"/>
      <c r="X19" s="167"/>
      <c r="Y19" s="167"/>
      <c r="Z19" s="167"/>
      <c r="AA19" s="167"/>
      <c r="AB19" s="167"/>
    </row>
    <row r="20" spans="1:28" ht="14.25" x14ac:dyDescent="0.2">
      <c r="A20" s="167"/>
      <c r="B20" s="186" t="s">
        <v>21</v>
      </c>
      <c r="C20" s="199">
        <f>2*(C7*C9+(C8-2*C9)*C10)/100</f>
        <v>0</v>
      </c>
      <c r="D20" s="199">
        <f t="shared" ref="D20:J20" si="1">2*(D7*D9+(D8-2*D9)*D10)/100</f>
        <v>0</v>
      </c>
      <c r="E20" s="199">
        <f t="shared" si="1"/>
        <v>0</v>
      </c>
      <c r="F20" s="199">
        <f t="shared" si="1"/>
        <v>0</v>
      </c>
      <c r="G20" s="199">
        <f t="shared" si="1"/>
        <v>0</v>
      </c>
      <c r="H20" s="199">
        <f t="shared" si="1"/>
        <v>0</v>
      </c>
      <c r="I20" s="199">
        <f t="shared" si="1"/>
        <v>0</v>
      </c>
      <c r="J20" s="199">
        <f t="shared" si="1"/>
        <v>0</v>
      </c>
      <c r="K20" s="183" t="s">
        <v>68</v>
      </c>
      <c r="L20" s="192"/>
      <c r="M20" s="187"/>
      <c r="N20" s="188"/>
      <c r="O20" s="189"/>
      <c r="P20" s="171"/>
      <c r="Q20" s="167"/>
      <c r="R20" s="167"/>
      <c r="S20" s="167"/>
      <c r="T20" s="167"/>
      <c r="U20" s="167"/>
      <c r="V20" s="171"/>
      <c r="W20" s="167"/>
      <c r="X20" s="167"/>
      <c r="Y20" s="167"/>
      <c r="Z20" s="167"/>
      <c r="AA20" s="167"/>
      <c r="AB20" s="167"/>
    </row>
    <row r="21" spans="1:28" ht="15" x14ac:dyDescent="0.25">
      <c r="A21" s="167"/>
      <c r="B21" s="186" t="s">
        <v>82</v>
      </c>
      <c r="C21" s="199">
        <f>(1/6*(C8*C10^3+(C7-2*C10)^3*C9)+2*C8*C10*(0.5*C7-0.5*C10)^2)/10000</f>
        <v>0</v>
      </c>
      <c r="D21" s="199">
        <f t="shared" ref="D21:J21" si="2">(1/6*(D8*D10^3+(D7-2*D10)^3*D9)+2*D8*D10*(0.5*D7-0.5*D10)^2)/10000</f>
        <v>0</v>
      </c>
      <c r="E21" s="199">
        <f t="shared" si="2"/>
        <v>0</v>
      </c>
      <c r="F21" s="199">
        <f t="shared" si="2"/>
        <v>0</v>
      </c>
      <c r="G21" s="199">
        <f t="shared" si="2"/>
        <v>0</v>
      </c>
      <c r="H21" s="199">
        <f t="shared" si="2"/>
        <v>0</v>
      </c>
      <c r="I21" s="199">
        <f t="shared" si="2"/>
        <v>0</v>
      </c>
      <c r="J21" s="199">
        <f t="shared" si="2"/>
        <v>0</v>
      </c>
      <c r="K21" s="183" t="s">
        <v>69</v>
      </c>
      <c r="L21" s="192"/>
      <c r="M21" s="187"/>
      <c r="N21" s="188"/>
      <c r="O21" s="189"/>
      <c r="P21" s="171"/>
      <c r="Q21" s="167"/>
      <c r="R21" s="167"/>
      <c r="S21" s="167"/>
      <c r="T21" s="167"/>
      <c r="U21" s="167"/>
      <c r="V21" s="171"/>
      <c r="W21" s="167"/>
      <c r="X21" s="167"/>
      <c r="Y21" s="167"/>
      <c r="Z21" s="167"/>
      <c r="AA21" s="167"/>
      <c r="AB21" s="167"/>
    </row>
    <row r="22" spans="1:28" ht="15" x14ac:dyDescent="0.25">
      <c r="A22" s="167"/>
      <c r="B22" s="186" t="s">
        <v>83</v>
      </c>
      <c r="C22" s="199">
        <f>(1/6*(C7*C9^3+(C8-2*C9)^3*C10)+2*C7*C9*(0.5*C8-0.5*C9)^2)/10000</f>
        <v>0</v>
      </c>
      <c r="D22" s="199">
        <f t="shared" ref="D22:J22" si="3">(1/6*(D7*D9^3+(D8-2*D9)^3*D10)+2*D7*D9*(0.5*D8-0.5*D9)^2)/10000</f>
        <v>0</v>
      </c>
      <c r="E22" s="199">
        <f t="shared" si="3"/>
        <v>0</v>
      </c>
      <c r="F22" s="199">
        <f t="shared" si="3"/>
        <v>0</v>
      </c>
      <c r="G22" s="199">
        <f t="shared" si="3"/>
        <v>0</v>
      </c>
      <c r="H22" s="199">
        <f t="shared" si="3"/>
        <v>0</v>
      </c>
      <c r="I22" s="199">
        <f t="shared" si="3"/>
        <v>0</v>
      </c>
      <c r="J22" s="199">
        <f t="shared" si="3"/>
        <v>0</v>
      </c>
      <c r="K22" s="183" t="s">
        <v>69</v>
      </c>
      <c r="L22" s="192"/>
      <c r="M22" s="187"/>
      <c r="N22" s="188"/>
      <c r="O22" s="189"/>
      <c r="P22" s="171"/>
      <c r="Q22" s="167"/>
      <c r="R22" s="167"/>
      <c r="S22" s="167"/>
      <c r="T22" s="167"/>
      <c r="U22" s="167"/>
      <c r="V22" s="171"/>
      <c r="W22" s="167"/>
      <c r="X22" s="167"/>
      <c r="Y22" s="167"/>
      <c r="Z22" s="167"/>
      <c r="AA22" s="167"/>
      <c r="AB22" s="167"/>
    </row>
    <row r="23" spans="1:28" ht="14.25" x14ac:dyDescent="0.2">
      <c r="A23" s="167"/>
      <c r="B23" s="182" t="s">
        <v>0</v>
      </c>
      <c r="C23" s="200" t="str">
        <f>IF(C6=1,206000,IF(C6=2,70000,IF(C6=3,195000,"invalid input")))</f>
        <v>invalid input</v>
      </c>
      <c r="D23" s="200" t="str">
        <f t="shared" ref="D23:J23" si="4">IF(D6=1,206000,IF(D6=2,70000,IF(D6=3,195000,"invalid input")))</f>
        <v>invalid input</v>
      </c>
      <c r="E23" s="200" t="str">
        <f t="shared" si="4"/>
        <v>invalid input</v>
      </c>
      <c r="F23" s="200" t="str">
        <f t="shared" si="4"/>
        <v>invalid input</v>
      </c>
      <c r="G23" s="200" t="str">
        <f t="shared" si="4"/>
        <v>invalid input</v>
      </c>
      <c r="H23" s="200" t="str">
        <f t="shared" si="4"/>
        <v>invalid input</v>
      </c>
      <c r="I23" s="200" t="str">
        <f t="shared" si="4"/>
        <v>invalid input</v>
      </c>
      <c r="J23" s="200" t="str">
        <f t="shared" si="4"/>
        <v>invalid input</v>
      </c>
      <c r="K23" s="183" t="s">
        <v>66</v>
      </c>
      <c r="L23" s="192"/>
      <c r="M23" s="171"/>
      <c r="N23" s="171"/>
      <c r="O23" s="171"/>
      <c r="P23" s="171"/>
      <c r="Q23" s="167"/>
      <c r="R23" s="167"/>
      <c r="S23" s="167"/>
      <c r="T23" s="167"/>
      <c r="U23" s="167"/>
      <c r="V23" s="171"/>
      <c r="W23" s="167"/>
      <c r="X23" s="167"/>
      <c r="Y23" s="167"/>
      <c r="Z23" s="167"/>
      <c r="AA23" s="167"/>
      <c r="AB23" s="167"/>
    </row>
    <row r="24" spans="1:28" x14ac:dyDescent="0.2">
      <c r="A24" s="167"/>
      <c r="B24" s="201" t="s">
        <v>23</v>
      </c>
      <c r="C24" s="202" t="str">
        <f>IF(C12=1,0.5,IF(C12=2,0.7071,IF(C12=3,1,"invalid input")))</f>
        <v>invalid input</v>
      </c>
      <c r="D24" s="202" t="str">
        <f t="shared" ref="D24:J24" si="5">IF(D12=1,0.5,IF(D12=2,0.7071,IF(D12=3,1,"invalid input")))</f>
        <v>invalid input</v>
      </c>
      <c r="E24" s="202" t="str">
        <f t="shared" si="5"/>
        <v>invalid input</v>
      </c>
      <c r="F24" s="202" t="str">
        <f t="shared" si="5"/>
        <v>invalid input</v>
      </c>
      <c r="G24" s="202" t="str">
        <f t="shared" si="5"/>
        <v>invalid input</v>
      </c>
      <c r="H24" s="202" t="str">
        <f t="shared" si="5"/>
        <v>invalid input</v>
      </c>
      <c r="I24" s="202" t="str">
        <f t="shared" si="5"/>
        <v>invalid input</v>
      </c>
      <c r="J24" s="202" t="str">
        <f t="shared" si="5"/>
        <v>invalid input</v>
      </c>
      <c r="K24" s="194" t="s">
        <v>63</v>
      </c>
      <c r="L24" s="192"/>
      <c r="M24" s="170"/>
      <c r="N24" s="170"/>
      <c r="O24" s="170"/>
      <c r="P24" s="171"/>
      <c r="Q24" s="167"/>
      <c r="R24" s="167"/>
      <c r="S24" s="167"/>
      <c r="T24" s="167"/>
      <c r="U24" s="167"/>
      <c r="V24" s="171"/>
      <c r="W24" s="167"/>
      <c r="X24" s="167"/>
      <c r="Y24" s="167"/>
      <c r="Z24" s="167"/>
      <c r="AA24" s="167"/>
      <c r="AB24" s="167"/>
    </row>
    <row r="25" spans="1:28" x14ac:dyDescent="0.2">
      <c r="A25" s="167"/>
      <c r="B25" s="203" t="s">
        <v>85</v>
      </c>
      <c r="C25" s="204"/>
      <c r="D25" s="204"/>
      <c r="E25" s="204"/>
      <c r="F25" s="204"/>
      <c r="G25" s="204"/>
      <c r="H25" s="204"/>
      <c r="I25" s="204"/>
      <c r="J25" s="204"/>
      <c r="K25" s="205"/>
      <c r="L25" s="192"/>
      <c r="M25" s="170"/>
      <c r="N25" s="170"/>
      <c r="O25" s="170"/>
      <c r="P25" s="171"/>
      <c r="Q25" s="167"/>
      <c r="R25" s="167"/>
      <c r="S25" s="167"/>
      <c r="T25" s="167"/>
      <c r="U25" s="167"/>
      <c r="V25" s="171"/>
      <c r="W25" s="167"/>
      <c r="X25" s="167"/>
      <c r="Y25" s="167"/>
      <c r="Z25" s="167"/>
      <c r="AA25" s="167"/>
      <c r="AB25" s="167"/>
    </row>
    <row r="26" spans="1:28" ht="15.75" x14ac:dyDescent="0.3">
      <c r="A26" s="167"/>
      <c r="B26" s="206" t="s">
        <v>60</v>
      </c>
      <c r="C26" s="208" t="e">
        <f>(PI()^2)*C23*MIN(C21,C22)/(C20*(C11*C24)^2)/10000</f>
        <v>#VALUE!</v>
      </c>
      <c r="D26" s="208" t="e">
        <f t="shared" ref="D26:J26" si="6">(PI()^2)*D23*MIN(D21,D22)/(D20*(D11*D24)^2)/10000</f>
        <v>#VALUE!</v>
      </c>
      <c r="E26" s="208" t="e">
        <f t="shared" si="6"/>
        <v>#VALUE!</v>
      </c>
      <c r="F26" s="208" t="e">
        <f t="shared" si="6"/>
        <v>#VALUE!</v>
      </c>
      <c r="G26" s="208" t="e">
        <f t="shared" si="6"/>
        <v>#VALUE!</v>
      </c>
      <c r="H26" s="208" t="e">
        <f t="shared" si="6"/>
        <v>#VALUE!</v>
      </c>
      <c r="I26" s="208" t="e">
        <f t="shared" si="6"/>
        <v>#VALUE!</v>
      </c>
      <c r="J26" s="208" t="e">
        <f t="shared" si="6"/>
        <v>#VALUE!</v>
      </c>
      <c r="K26" s="207" t="s">
        <v>66</v>
      </c>
      <c r="L26" s="192"/>
      <c r="M26" s="170"/>
      <c r="N26" s="170"/>
      <c r="O26" s="170"/>
      <c r="P26" s="171"/>
      <c r="Q26" s="167"/>
      <c r="R26" s="167"/>
      <c r="S26" s="167"/>
      <c r="T26" s="167"/>
      <c r="U26" s="167"/>
      <c r="V26" s="171"/>
      <c r="W26" s="167"/>
      <c r="X26" s="167"/>
      <c r="Y26" s="167"/>
      <c r="Z26" s="167"/>
      <c r="AA26" s="167"/>
      <c r="AB26" s="167"/>
    </row>
    <row r="27" spans="1:28" ht="15" x14ac:dyDescent="0.25">
      <c r="A27" s="167"/>
      <c r="B27" s="206" t="s">
        <v>61</v>
      </c>
      <c r="C27" s="208" t="e">
        <f>IF(C14/2&gt;=C26,C26,C14*(1-C14/4/C26))</f>
        <v>#VALUE!</v>
      </c>
      <c r="D27" s="208" t="e">
        <f t="shared" ref="D27:J27" si="7">IF(D14/2&gt;=D26,D26,D14*(1-D14/4/D26))</f>
        <v>#VALUE!</v>
      </c>
      <c r="E27" s="208" t="e">
        <f t="shared" si="7"/>
        <v>#VALUE!</v>
      </c>
      <c r="F27" s="208" t="e">
        <f t="shared" si="7"/>
        <v>#VALUE!</v>
      </c>
      <c r="G27" s="208" t="e">
        <f t="shared" si="7"/>
        <v>#VALUE!</v>
      </c>
      <c r="H27" s="208" t="e">
        <f t="shared" si="7"/>
        <v>#VALUE!</v>
      </c>
      <c r="I27" s="208" t="e">
        <f t="shared" si="7"/>
        <v>#VALUE!</v>
      </c>
      <c r="J27" s="208" t="e">
        <f t="shared" si="7"/>
        <v>#VALUE!</v>
      </c>
      <c r="K27" s="207" t="s">
        <v>66</v>
      </c>
      <c r="L27" s="192"/>
      <c r="M27" s="190"/>
      <c r="N27" s="170"/>
      <c r="O27" s="189"/>
      <c r="P27" s="171"/>
      <c r="Q27" s="167"/>
      <c r="R27" s="167"/>
      <c r="S27" s="167"/>
      <c r="T27" s="167"/>
      <c r="U27" s="167"/>
      <c r="V27" s="171"/>
      <c r="W27" s="167"/>
      <c r="X27" s="167"/>
      <c r="Y27" s="167"/>
      <c r="Z27" s="167"/>
      <c r="AA27" s="167"/>
      <c r="AB27" s="167"/>
    </row>
    <row r="28" spans="1:28" ht="15" x14ac:dyDescent="0.25">
      <c r="A28" s="167"/>
      <c r="B28" s="206" t="s">
        <v>42</v>
      </c>
      <c r="C28" s="208" t="e">
        <f>C27/C15/C16</f>
        <v>#VALUE!</v>
      </c>
      <c r="D28" s="208" t="e">
        <f t="shared" ref="D28:J28" si="8">D27/D15/D16</f>
        <v>#VALUE!</v>
      </c>
      <c r="E28" s="208" t="e">
        <f t="shared" si="8"/>
        <v>#VALUE!</v>
      </c>
      <c r="F28" s="208" t="e">
        <f t="shared" si="8"/>
        <v>#VALUE!</v>
      </c>
      <c r="G28" s="208" t="e">
        <f t="shared" si="8"/>
        <v>#VALUE!</v>
      </c>
      <c r="H28" s="208" t="e">
        <f t="shared" si="8"/>
        <v>#VALUE!</v>
      </c>
      <c r="I28" s="208" t="e">
        <f t="shared" si="8"/>
        <v>#VALUE!</v>
      </c>
      <c r="J28" s="208" t="e">
        <f t="shared" si="8"/>
        <v>#VALUE!</v>
      </c>
      <c r="K28" s="207" t="s">
        <v>66</v>
      </c>
      <c r="L28" s="192"/>
      <c r="M28" s="187"/>
      <c r="N28" s="188"/>
      <c r="O28" s="189"/>
      <c r="P28" s="171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</row>
    <row r="29" spans="1:28" x14ac:dyDescent="0.2">
      <c r="A29" s="167"/>
      <c r="B29" s="203" t="s">
        <v>93</v>
      </c>
      <c r="C29" s="209"/>
      <c r="D29" s="209"/>
      <c r="E29" s="209"/>
      <c r="F29" s="209"/>
      <c r="G29" s="209"/>
      <c r="H29" s="209"/>
      <c r="I29" s="209"/>
      <c r="J29" s="209"/>
      <c r="K29" s="205"/>
      <c r="L29" s="192"/>
      <c r="M29" s="187"/>
      <c r="N29" s="188"/>
      <c r="O29" s="189"/>
      <c r="P29" s="171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</row>
    <row r="30" spans="1:28" ht="15.75" x14ac:dyDescent="0.3">
      <c r="A30" s="167"/>
      <c r="B30" s="206" t="s">
        <v>96</v>
      </c>
      <c r="C30" s="208" t="e">
        <f>MIN(78*(C10/C8)^2*10000,78*(C9/C7)^2*10000)</f>
        <v>#DIV/0!</v>
      </c>
      <c r="D30" s="208" t="e">
        <f t="shared" ref="D30:J30" si="9">MIN(78*(D10/D8)^2*10000,78*(D9/D7)^2*10000)</f>
        <v>#DIV/0!</v>
      </c>
      <c r="E30" s="208" t="e">
        <f t="shared" si="9"/>
        <v>#DIV/0!</v>
      </c>
      <c r="F30" s="208" t="e">
        <f t="shared" si="9"/>
        <v>#DIV/0!</v>
      </c>
      <c r="G30" s="208" t="e">
        <f t="shared" si="9"/>
        <v>#DIV/0!</v>
      </c>
      <c r="H30" s="208" t="e">
        <f t="shared" si="9"/>
        <v>#DIV/0!</v>
      </c>
      <c r="I30" s="208" t="e">
        <f t="shared" si="9"/>
        <v>#DIV/0!</v>
      </c>
      <c r="J30" s="208" t="e">
        <f t="shared" si="9"/>
        <v>#DIV/0!</v>
      </c>
      <c r="K30" s="207" t="s">
        <v>66</v>
      </c>
      <c r="L30" s="192"/>
      <c r="M30" s="187"/>
      <c r="N30" s="188"/>
      <c r="O30" s="189"/>
      <c r="P30" s="171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</row>
    <row r="31" spans="1:28" ht="15" x14ac:dyDescent="0.25">
      <c r="A31" s="167"/>
      <c r="B31" s="206" t="s">
        <v>97</v>
      </c>
      <c r="C31" s="208" t="e">
        <f>IF(C14/2&gt;=C30,C30,C14*(1-C14/4/C30))</f>
        <v>#DIV/0!</v>
      </c>
      <c r="D31" s="208" t="e">
        <f t="shared" ref="D31:J31" si="10">IF(D14/2&gt;=D30,D30,D14*(1-D14/4/D30))</f>
        <v>#DIV/0!</v>
      </c>
      <c r="E31" s="208" t="e">
        <f t="shared" si="10"/>
        <v>#DIV/0!</v>
      </c>
      <c r="F31" s="208" t="e">
        <f t="shared" si="10"/>
        <v>#DIV/0!</v>
      </c>
      <c r="G31" s="208" t="e">
        <f t="shared" si="10"/>
        <v>#DIV/0!</v>
      </c>
      <c r="H31" s="208" t="e">
        <f t="shared" si="10"/>
        <v>#DIV/0!</v>
      </c>
      <c r="I31" s="208" t="e">
        <f t="shared" si="10"/>
        <v>#DIV/0!</v>
      </c>
      <c r="J31" s="208" t="e">
        <f t="shared" si="10"/>
        <v>#DIV/0!</v>
      </c>
      <c r="K31" s="207" t="s">
        <v>66</v>
      </c>
      <c r="L31" s="192"/>
      <c r="M31" s="187"/>
      <c r="N31" s="188"/>
      <c r="O31" s="189"/>
      <c r="P31" s="171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</row>
    <row r="32" spans="1:28" ht="15" x14ac:dyDescent="0.25">
      <c r="A32" s="167"/>
      <c r="B32" s="231" t="s">
        <v>42</v>
      </c>
      <c r="C32" s="232" t="e">
        <f>C31/C15/C17</f>
        <v>#DIV/0!</v>
      </c>
      <c r="D32" s="232" t="e">
        <f t="shared" ref="D32:J32" si="11">D31/D15/D17</f>
        <v>#DIV/0!</v>
      </c>
      <c r="E32" s="232" t="e">
        <f t="shared" si="11"/>
        <v>#DIV/0!</v>
      </c>
      <c r="F32" s="232" t="e">
        <f t="shared" si="11"/>
        <v>#DIV/0!</v>
      </c>
      <c r="G32" s="232" t="e">
        <f t="shared" si="11"/>
        <v>#DIV/0!</v>
      </c>
      <c r="H32" s="232" t="e">
        <f t="shared" si="11"/>
        <v>#DIV/0!</v>
      </c>
      <c r="I32" s="232" t="e">
        <f t="shared" si="11"/>
        <v>#DIV/0!</v>
      </c>
      <c r="J32" s="232" t="e">
        <f t="shared" si="11"/>
        <v>#DIV/0!</v>
      </c>
      <c r="K32" s="233" t="s">
        <v>66</v>
      </c>
      <c r="L32" s="192"/>
      <c r="M32" s="187"/>
      <c r="N32" s="188"/>
      <c r="O32" s="189"/>
      <c r="P32" s="171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</row>
    <row r="33" spans="1:28" x14ac:dyDescent="0.2">
      <c r="A33" s="167"/>
      <c r="B33" s="228" t="s">
        <v>108</v>
      </c>
      <c r="C33" s="230" t="e">
        <f>IF(OR(C8/C10&gt;55,C7/C9&gt;55,C9&lt;5.5,C10&lt;5.5),"not OK","OK")</f>
        <v>#DIV/0!</v>
      </c>
      <c r="D33" s="230" t="e">
        <f t="shared" ref="D33:J33" si="12">IF(OR(D8/D10&gt;55,D7/D9&gt;55,D9&lt;5.5,D10&lt;5.5),"not OK","OK")</f>
        <v>#DIV/0!</v>
      </c>
      <c r="E33" s="230" t="e">
        <f t="shared" si="12"/>
        <v>#DIV/0!</v>
      </c>
      <c r="F33" s="230" t="e">
        <f t="shared" si="12"/>
        <v>#DIV/0!</v>
      </c>
      <c r="G33" s="230" t="e">
        <f t="shared" si="12"/>
        <v>#DIV/0!</v>
      </c>
      <c r="H33" s="230" t="e">
        <f t="shared" si="12"/>
        <v>#DIV/0!</v>
      </c>
      <c r="I33" s="230" t="e">
        <f t="shared" si="12"/>
        <v>#DIV/0!</v>
      </c>
      <c r="J33" s="230" t="e">
        <f t="shared" si="12"/>
        <v>#DIV/0!</v>
      </c>
      <c r="K33" s="207"/>
      <c r="L33" s="192"/>
      <c r="M33" s="187"/>
      <c r="N33" s="188"/>
      <c r="O33" s="189"/>
      <c r="P33" s="171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</row>
    <row r="34" spans="1:28" ht="13.5" thickBot="1" x14ac:dyDescent="0.25">
      <c r="A34" s="167"/>
      <c r="B34" s="229" t="s">
        <v>109</v>
      </c>
      <c r="C34" s="210" t="e">
        <f>IF(C19&gt;C28,"col. buckl.",IF(C19&gt;C32,"Local buckl.","no buckling"))</f>
        <v>#DIV/0!</v>
      </c>
      <c r="D34" s="210" t="e">
        <f t="shared" ref="D34:J34" si="13">IF(D19&gt;D28,"col. buckl.",IF(D19&gt;D32,"Local buckl.","no buckling"))</f>
        <v>#DIV/0!</v>
      </c>
      <c r="E34" s="210" t="e">
        <f t="shared" si="13"/>
        <v>#DIV/0!</v>
      </c>
      <c r="F34" s="210" t="e">
        <f t="shared" si="13"/>
        <v>#DIV/0!</v>
      </c>
      <c r="G34" s="210" t="e">
        <f t="shared" si="13"/>
        <v>#DIV/0!</v>
      </c>
      <c r="H34" s="210" t="e">
        <f t="shared" si="13"/>
        <v>#DIV/0!</v>
      </c>
      <c r="I34" s="210" t="e">
        <f t="shared" si="13"/>
        <v>#DIV/0!</v>
      </c>
      <c r="J34" s="210" t="e">
        <f t="shared" si="13"/>
        <v>#DIV/0!</v>
      </c>
      <c r="K34" s="211" t="s">
        <v>63</v>
      </c>
      <c r="L34" s="192"/>
      <c r="M34" s="187"/>
      <c r="N34" s="188"/>
      <c r="O34" s="189"/>
      <c r="P34" s="171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</row>
    <row r="35" spans="1:28" x14ac:dyDescent="0.2">
      <c r="A35" s="167"/>
      <c r="B35" s="190"/>
      <c r="C35" s="191"/>
      <c r="D35" s="191"/>
      <c r="E35" s="191"/>
      <c r="F35" s="191"/>
      <c r="G35" s="191"/>
      <c r="H35" s="191"/>
      <c r="I35" s="191"/>
      <c r="J35" s="191"/>
      <c r="K35" s="189"/>
      <c r="L35" s="192"/>
      <c r="M35" s="187"/>
      <c r="N35" s="188"/>
      <c r="O35" s="189"/>
      <c r="P35" s="171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</row>
    <row r="36" spans="1:28" x14ac:dyDescent="0.2">
      <c r="A36" s="167"/>
      <c r="B36" s="192"/>
      <c r="C36" s="170"/>
      <c r="D36" s="170"/>
      <c r="E36" s="171"/>
      <c r="F36" s="212"/>
      <c r="G36" s="213"/>
      <c r="H36" s="189"/>
      <c r="I36" s="167"/>
      <c r="J36" s="167"/>
      <c r="K36" s="192"/>
      <c r="L36" s="192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</row>
    <row r="37" spans="1:28" x14ac:dyDescent="0.2">
      <c r="A37" s="167"/>
      <c r="B37" s="214"/>
      <c r="C37" s="192"/>
      <c r="D37" s="192"/>
      <c r="E37" s="171"/>
      <c r="F37" s="212"/>
      <c r="G37" s="215"/>
      <c r="H37" s="189"/>
      <c r="I37" s="167"/>
      <c r="J37" s="167"/>
      <c r="K37" s="192"/>
      <c r="L37" s="192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</row>
    <row r="38" spans="1:28" x14ac:dyDescent="0.2">
      <c r="A38" s="167"/>
      <c r="B38" s="214"/>
      <c r="C38" s="192"/>
      <c r="D38" s="192"/>
      <c r="E38" s="171"/>
      <c r="F38" s="192"/>
      <c r="G38" s="192"/>
      <c r="H38" s="192"/>
      <c r="I38" s="167"/>
      <c r="J38" s="167"/>
      <c r="K38" s="192"/>
      <c r="L38" s="192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</row>
    <row r="39" spans="1:28" x14ac:dyDescent="0.2">
      <c r="A39" s="167"/>
      <c r="B39" s="214"/>
      <c r="C39" s="192"/>
      <c r="D39" s="192"/>
      <c r="E39" s="171"/>
      <c r="F39" s="192"/>
      <c r="G39" s="192"/>
      <c r="H39" s="192"/>
      <c r="I39" s="167"/>
      <c r="J39" s="167"/>
      <c r="K39" s="192"/>
      <c r="L39" s="192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</row>
    <row r="40" spans="1:28" x14ac:dyDescent="0.2">
      <c r="A40" s="167"/>
      <c r="B40" s="214"/>
      <c r="C40" s="192"/>
      <c r="D40" s="192"/>
      <c r="E40" s="171"/>
      <c r="F40" s="192"/>
      <c r="G40" s="192"/>
      <c r="H40" s="192"/>
      <c r="I40" s="167"/>
      <c r="J40" s="167"/>
      <c r="K40" s="192"/>
      <c r="L40" s="192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</row>
    <row r="41" spans="1:28" x14ac:dyDescent="0.2">
      <c r="A41" s="167"/>
      <c r="B41" s="171"/>
      <c r="C41" s="171"/>
      <c r="D41" s="171"/>
      <c r="E41" s="171"/>
      <c r="F41" s="192"/>
      <c r="G41" s="192"/>
      <c r="H41" s="192"/>
      <c r="I41" s="171"/>
      <c r="J41" s="171"/>
      <c r="K41" s="192"/>
      <c r="L41" s="192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</row>
    <row r="42" spans="1:28" x14ac:dyDescent="0.2">
      <c r="A42" s="167"/>
      <c r="B42" s="192"/>
      <c r="C42" s="170"/>
      <c r="D42" s="170"/>
      <c r="E42" s="171"/>
      <c r="F42" s="192"/>
      <c r="G42" s="192"/>
      <c r="H42" s="192"/>
      <c r="I42" s="171"/>
      <c r="J42" s="171"/>
      <c r="K42" s="171"/>
      <c r="L42" s="171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</row>
    <row r="43" spans="1:28" x14ac:dyDescent="0.2">
      <c r="A43" s="167"/>
      <c r="B43" s="214"/>
      <c r="C43" s="192"/>
      <c r="D43" s="192"/>
      <c r="E43" s="171"/>
      <c r="F43" s="212"/>
      <c r="G43" s="213"/>
      <c r="H43" s="189"/>
      <c r="I43" s="171"/>
      <c r="J43" s="171"/>
      <c r="K43" s="171"/>
      <c r="L43" s="171"/>
      <c r="M43" s="167"/>
      <c r="N43" s="167"/>
    </row>
    <row r="44" spans="1:28" x14ac:dyDescent="0.2">
      <c r="A44" s="167"/>
      <c r="B44" s="214"/>
      <c r="C44" s="192"/>
      <c r="D44" s="192"/>
      <c r="E44" s="171"/>
      <c r="F44" s="212"/>
      <c r="G44" s="192"/>
      <c r="H44" s="189"/>
      <c r="I44" s="171"/>
      <c r="J44" s="171"/>
      <c r="K44" s="171"/>
      <c r="L44" s="171"/>
      <c r="M44" s="167"/>
      <c r="N44" s="167"/>
    </row>
    <row r="45" spans="1:28" x14ac:dyDescent="0.2">
      <c r="A45" s="167"/>
      <c r="B45" s="214"/>
      <c r="C45" s="192"/>
      <c r="D45" s="192"/>
      <c r="E45" s="171"/>
      <c r="F45" s="212"/>
      <c r="G45" s="192"/>
      <c r="H45" s="189"/>
      <c r="I45" s="171"/>
      <c r="J45" s="171"/>
      <c r="K45" s="171"/>
      <c r="L45" s="171"/>
      <c r="M45" s="167"/>
      <c r="N45" s="167"/>
    </row>
    <row r="46" spans="1:28" x14ac:dyDescent="0.2">
      <c r="A46" s="167"/>
      <c r="B46" s="214"/>
      <c r="C46" s="192"/>
      <c r="D46" s="192"/>
      <c r="E46" s="171"/>
      <c r="F46" s="171"/>
      <c r="G46" s="171"/>
      <c r="H46" s="171"/>
      <c r="I46" s="171"/>
      <c r="J46" s="171"/>
      <c r="K46" s="171"/>
      <c r="L46" s="171"/>
      <c r="M46" s="167"/>
      <c r="N46" s="167"/>
    </row>
    <row r="47" spans="1:28" x14ac:dyDescent="0.2">
      <c r="A47" s="167"/>
      <c r="B47" s="214"/>
      <c r="C47" s="192"/>
      <c r="D47" s="192"/>
      <c r="E47" s="171"/>
      <c r="F47" s="171"/>
      <c r="G47" s="171"/>
      <c r="H47" s="171"/>
      <c r="I47" s="171"/>
      <c r="J47" s="171"/>
      <c r="K47" s="171"/>
      <c r="L47" s="171"/>
      <c r="M47" s="167"/>
      <c r="N47" s="167"/>
    </row>
    <row r="48" spans="1:28" x14ac:dyDescent="0.2">
      <c r="A48" s="167"/>
      <c r="B48" s="214"/>
      <c r="C48" s="192"/>
      <c r="D48" s="192"/>
      <c r="E48" s="171"/>
      <c r="F48" s="171"/>
      <c r="G48" s="171"/>
      <c r="H48" s="171"/>
      <c r="I48" s="171"/>
      <c r="J48" s="171"/>
      <c r="K48" s="171"/>
      <c r="L48" s="171"/>
      <c r="M48" s="167"/>
      <c r="N48" s="167"/>
    </row>
    <row r="49" spans="1:21" x14ac:dyDescent="0.2">
      <c r="A49" s="167"/>
      <c r="B49" s="214"/>
      <c r="C49" s="192"/>
      <c r="D49" s="192"/>
      <c r="E49" s="171"/>
      <c r="F49" s="24"/>
      <c r="G49" s="192"/>
      <c r="H49" s="216"/>
      <c r="I49" s="171"/>
      <c r="J49" s="171"/>
      <c r="K49" s="171"/>
      <c r="L49" s="171"/>
      <c r="M49" s="167"/>
      <c r="N49" s="167"/>
    </row>
    <row r="50" spans="1:21" x14ac:dyDescent="0.2">
      <c r="B50" s="217"/>
      <c r="C50" s="218"/>
      <c r="D50" s="218"/>
      <c r="E50" s="218"/>
      <c r="F50" s="15"/>
      <c r="G50" s="217"/>
      <c r="H50" s="217"/>
      <c r="I50" s="218"/>
      <c r="J50" s="218"/>
      <c r="K50" s="218"/>
      <c r="L50" s="218"/>
      <c r="M50" s="172"/>
      <c r="N50" s="172"/>
    </row>
    <row r="51" spans="1:21" x14ac:dyDescent="0.2">
      <c r="B51" s="15"/>
      <c r="C51" s="218"/>
      <c r="D51" s="217"/>
      <c r="E51" s="218"/>
      <c r="F51" s="15"/>
      <c r="G51" s="217"/>
      <c r="H51" s="219"/>
      <c r="I51" s="218"/>
      <c r="J51" s="218"/>
      <c r="K51" s="218"/>
      <c r="L51" s="218"/>
      <c r="M51" s="172"/>
      <c r="N51" s="172"/>
      <c r="O51" s="172"/>
      <c r="P51" s="172"/>
      <c r="Q51" s="172"/>
      <c r="R51" s="172"/>
      <c r="S51" s="172"/>
      <c r="T51" s="172"/>
      <c r="U51" s="172"/>
    </row>
    <row r="52" spans="1:21" x14ac:dyDescent="0.2">
      <c r="B52" s="15"/>
      <c r="C52" s="218"/>
      <c r="D52" s="217"/>
      <c r="E52" s="218"/>
      <c r="F52" s="15"/>
      <c r="G52" s="217"/>
      <c r="H52" s="219"/>
      <c r="I52" s="218"/>
      <c r="J52" s="218"/>
      <c r="K52" s="218"/>
      <c r="L52" s="218"/>
      <c r="M52" s="172"/>
      <c r="N52" s="172"/>
      <c r="O52" s="172"/>
      <c r="P52" s="172"/>
      <c r="Q52" s="172"/>
      <c r="R52" s="172"/>
      <c r="S52" s="172"/>
      <c r="T52" s="172"/>
      <c r="U52" s="172"/>
    </row>
    <row r="53" spans="1:21" x14ac:dyDescent="0.2">
      <c r="B53" s="15"/>
      <c r="C53" s="218"/>
      <c r="D53" s="217"/>
      <c r="E53" s="218"/>
      <c r="F53" s="220"/>
      <c r="G53" s="217"/>
      <c r="H53" s="217"/>
      <c r="I53" s="218"/>
      <c r="J53" s="218"/>
      <c r="K53" s="218"/>
      <c r="L53" s="218"/>
      <c r="M53" s="172"/>
      <c r="N53" s="172"/>
      <c r="O53" s="172"/>
      <c r="P53" s="172"/>
      <c r="Q53" s="172"/>
      <c r="R53" s="172"/>
      <c r="S53" s="172"/>
      <c r="T53" s="172"/>
      <c r="U53" s="172"/>
    </row>
    <row r="54" spans="1:21" x14ac:dyDescent="0.2">
      <c r="B54" s="15"/>
      <c r="C54" s="218"/>
      <c r="D54" s="217"/>
      <c r="E54" s="218"/>
      <c r="F54" s="220"/>
      <c r="G54" s="217"/>
      <c r="H54" s="219"/>
      <c r="I54" s="218"/>
      <c r="J54" s="218"/>
      <c r="K54" s="218"/>
      <c r="L54" s="218"/>
      <c r="M54" s="172"/>
      <c r="N54" s="172"/>
      <c r="O54" s="172"/>
      <c r="P54" s="172"/>
      <c r="Q54" s="172"/>
      <c r="R54" s="172"/>
      <c r="S54" s="172"/>
      <c r="T54" s="172"/>
      <c r="U54" s="172"/>
    </row>
    <row r="55" spans="1:21" x14ac:dyDescent="0.2">
      <c r="B55" s="15"/>
      <c r="C55" s="218"/>
      <c r="D55" s="217"/>
      <c r="E55" s="218"/>
      <c r="F55" s="220"/>
      <c r="G55" s="217"/>
      <c r="H55" s="219"/>
      <c r="I55" s="218"/>
      <c r="J55" s="218"/>
      <c r="K55" s="218"/>
      <c r="L55" s="218"/>
      <c r="M55" s="172"/>
      <c r="N55" s="172"/>
      <c r="O55" s="172"/>
      <c r="P55" s="172"/>
      <c r="Q55" s="172"/>
      <c r="R55" s="172"/>
      <c r="S55" s="172"/>
      <c r="T55" s="172"/>
      <c r="U55" s="172"/>
    </row>
    <row r="56" spans="1:21" x14ac:dyDescent="0.2">
      <c r="B56" s="15"/>
      <c r="C56" s="218"/>
      <c r="D56" s="217"/>
      <c r="E56" s="218"/>
      <c r="F56" s="220"/>
      <c r="G56" s="217"/>
      <c r="H56" s="219"/>
      <c r="I56" s="218"/>
      <c r="J56" s="218"/>
      <c r="K56" s="218"/>
      <c r="L56" s="218"/>
      <c r="M56" s="172"/>
      <c r="N56" s="172"/>
      <c r="O56" s="172"/>
      <c r="P56" s="172"/>
      <c r="Q56" s="172"/>
      <c r="R56" s="172"/>
      <c r="S56" s="172"/>
      <c r="T56" s="172"/>
      <c r="U56" s="172"/>
    </row>
    <row r="57" spans="1:21" x14ac:dyDescent="0.2">
      <c r="B57" s="218"/>
      <c r="C57" s="218"/>
      <c r="D57" s="218"/>
      <c r="E57" s="218"/>
      <c r="F57" s="220"/>
      <c r="G57" s="217"/>
      <c r="H57" s="219"/>
      <c r="I57" s="218"/>
      <c r="J57" s="218"/>
      <c r="K57" s="218"/>
      <c r="L57" s="218"/>
      <c r="M57" s="172"/>
      <c r="N57" s="172"/>
      <c r="O57" s="172"/>
      <c r="P57" s="172"/>
      <c r="Q57" s="172"/>
      <c r="R57" s="172"/>
      <c r="S57" s="172"/>
      <c r="T57" s="172"/>
      <c r="U57" s="172"/>
    </row>
    <row r="58" spans="1:21" x14ac:dyDescent="0.2">
      <c r="B58" s="218"/>
      <c r="C58" s="218"/>
      <c r="D58" s="218"/>
      <c r="E58" s="218"/>
      <c r="F58" s="220"/>
      <c r="G58" s="217"/>
      <c r="H58" s="219"/>
      <c r="I58" s="218"/>
      <c r="J58" s="218"/>
      <c r="K58" s="218"/>
      <c r="L58" s="218"/>
      <c r="M58" s="172"/>
      <c r="N58" s="172"/>
      <c r="O58" s="172"/>
      <c r="P58" s="172"/>
      <c r="Q58" s="172"/>
      <c r="R58" s="172"/>
      <c r="S58" s="172"/>
      <c r="T58" s="172"/>
      <c r="U58" s="172"/>
    </row>
    <row r="59" spans="1:21" x14ac:dyDescent="0.2">
      <c r="B59" s="218"/>
      <c r="C59" s="218"/>
      <c r="D59" s="218"/>
      <c r="E59" s="218"/>
      <c r="F59" s="218"/>
      <c r="G59" s="218"/>
      <c r="H59" s="218"/>
      <c r="I59" s="218"/>
      <c r="J59" s="218"/>
      <c r="K59" s="218"/>
      <c r="L59" s="218"/>
      <c r="M59" s="172"/>
      <c r="N59" s="172"/>
      <c r="O59" s="172"/>
      <c r="P59" s="172"/>
      <c r="Q59" s="172"/>
      <c r="R59" s="172"/>
      <c r="S59" s="172"/>
      <c r="T59" s="172"/>
      <c r="U59" s="172"/>
    </row>
    <row r="60" spans="1:21" x14ac:dyDescent="0.2">
      <c r="B60" s="218"/>
      <c r="C60" s="218"/>
      <c r="D60" s="218"/>
      <c r="E60" s="218"/>
      <c r="F60" s="218"/>
      <c r="G60" s="218"/>
      <c r="H60" s="218"/>
      <c r="I60" s="218"/>
      <c r="J60" s="218"/>
      <c r="K60" s="218"/>
      <c r="L60" s="218"/>
      <c r="M60" s="172"/>
      <c r="N60" s="172"/>
      <c r="O60" s="172"/>
      <c r="P60" s="172"/>
      <c r="Q60" s="172"/>
      <c r="R60" s="172"/>
      <c r="S60" s="172"/>
      <c r="T60" s="172"/>
      <c r="U60" s="172"/>
    </row>
    <row r="61" spans="1:21" x14ac:dyDescent="0.2">
      <c r="B61" s="218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172"/>
      <c r="N61" s="172"/>
      <c r="O61" s="172"/>
      <c r="P61" s="172"/>
      <c r="Q61" s="172"/>
      <c r="R61" s="172"/>
      <c r="S61" s="172"/>
      <c r="T61" s="172"/>
      <c r="U61" s="172"/>
    </row>
    <row r="62" spans="1:21" x14ac:dyDescent="0.2">
      <c r="B62" s="218"/>
      <c r="C62" s="218"/>
      <c r="D62" s="218"/>
      <c r="E62" s="218"/>
      <c r="F62" s="218"/>
      <c r="G62" s="218"/>
      <c r="H62" s="218"/>
      <c r="I62" s="218"/>
      <c r="J62" s="218"/>
      <c r="K62" s="218"/>
      <c r="L62" s="218"/>
      <c r="M62" s="172"/>
      <c r="N62" s="172"/>
      <c r="O62" s="172"/>
      <c r="P62" s="172"/>
      <c r="Q62" s="172"/>
      <c r="R62" s="172"/>
      <c r="S62" s="172"/>
      <c r="T62" s="172"/>
      <c r="U62" s="172"/>
    </row>
    <row r="63" spans="1:21" x14ac:dyDescent="0.2">
      <c r="B63" s="218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172"/>
      <c r="N63" s="172"/>
      <c r="O63" s="172"/>
      <c r="P63" s="172"/>
      <c r="Q63" s="172"/>
      <c r="R63" s="172"/>
      <c r="S63" s="172"/>
      <c r="T63" s="172"/>
      <c r="U63" s="172"/>
    </row>
    <row r="64" spans="1:21" x14ac:dyDescent="0.2">
      <c r="B64" s="218"/>
      <c r="C64" s="218"/>
      <c r="D64" s="218"/>
      <c r="E64" s="218"/>
      <c r="F64" s="218"/>
      <c r="G64" s="218"/>
      <c r="H64" s="218"/>
      <c r="I64" s="218"/>
      <c r="J64" s="218"/>
      <c r="K64" s="218"/>
      <c r="L64" s="218"/>
      <c r="M64" s="172"/>
      <c r="N64" s="172"/>
      <c r="O64" s="172"/>
      <c r="P64" s="172"/>
      <c r="Q64" s="172"/>
      <c r="R64" s="172"/>
      <c r="S64" s="172"/>
      <c r="T64" s="172"/>
      <c r="U64" s="172"/>
    </row>
    <row r="65" spans="2:21" x14ac:dyDescent="0.2">
      <c r="B65" s="218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172"/>
      <c r="N65" s="172"/>
      <c r="O65" s="172"/>
      <c r="P65" s="172"/>
      <c r="Q65" s="172"/>
      <c r="R65" s="172"/>
      <c r="S65" s="172"/>
      <c r="T65" s="172"/>
      <c r="U65" s="172"/>
    </row>
    <row r="66" spans="2:21" x14ac:dyDescent="0.2">
      <c r="B66" s="218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172"/>
      <c r="N66" s="172"/>
      <c r="O66" s="172"/>
      <c r="P66" s="172"/>
      <c r="Q66" s="172"/>
      <c r="R66" s="172"/>
      <c r="S66" s="172"/>
      <c r="T66" s="172"/>
      <c r="U66" s="172"/>
    </row>
    <row r="67" spans="2:21" x14ac:dyDescent="0.2"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172"/>
      <c r="N67" s="172"/>
      <c r="O67" s="172"/>
      <c r="P67" s="172"/>
      <c r="Q67" s="172"/>
      <c r="R67" s="172"/>
      <c r="S67" s="172"/>
      <c r="T67" s="172"/>
      <c r="U67" s="172"/>
    </row>
    <row r="68" spans="2:21" x14ac:dyDescent="0.2">
      <c r="B68" s="218"/>
      <c r="C68" s="218"/>
      <c r="D68" s="218"/>
      <c r="E68" s="218"/>
      <c r="F68" s="218"/>
      <c r="G68" s="218"/>
      <c r="H68" s="218"/>
      <c r="I68" s="218"/>
      <c r="J68" s="218"/>
      <c r="K68" s="218"/>
      <c r="L68" s="218"/>
      <c r="M68" s="172"/>
      <c r="N68" s="172"/>
      <c r="O68" s="172"/>
      <c r="P68" s="172"/>
      <c r="Q68" s="172"/>
      <c r="R68" s="172"/>
      <c r="S68" s="172"/>
      <c r="T68" s="172"/>
      <c r="U68" s="172"/>
    </row>
    <row r="69" spans="2:21" x14ac:dyDescent="0.2">
      <c r="B69" s="218"/>
      <c r="C69" s="218"/>
      <c r="D69" s="218"/>
      <c r="E69" s="218"/>
      <c r="F69" s="218"/>
      <c r="G69" s="218"/>
      <c r="H69" s="218"/>
      <c r="I69" s="218"/>
      <c r="J69" s="218"/>
      <c r="K69" s="218"/>
      <c r="L69" s="218"/>
      <c r="M69" s="172"/>
      <c r="N69" s="172"/>
      <c r="O69" s="172"/>
      <c r="P69" s="172"/>
      <c r="Q69" s="172"/>
      <c r="R69" s="172"/>
      <c r="S69" s="172"/>
      <c r="T69" s="172"/>
      <c r="U69" s="172"/>
    </row>
    <row r="70" spans="2:21" x14ac:dyDescent="0.2">
      <c r="B70" s="218"/>
      <c r="C70" s="218"/>
      <c r="D70" s="218"/>
      <c r="E70" s="218"/>
      <c r="F70" s="218"/>
      <c r="G70" s="218"/>
      <c r="H70" s="218"/>
      <c r="I70" s="218"/>
      <c r="J70" s="218"/>
      <c r="K70" s="218"/>
      <c r="L70" s="218"/>
      <c r="M70" s="172"/>
      <c r="N70" s="172"/>
      <c r="O70" s="172"/>
      <c r="P70" s="172"/>
      <c r="Q70" s="172"/>
      <c r="R70" s="172"/>
      <c r="S70" s="172"/>
      <c r="T70" s="172"/>
      <c r="U70" s="172"/>
    </row>
    <row r="71" spans="2:21" x14ac:dyDescent="0.2">
      <c r="B71" s="218"/>
      <c r="C71" s="218"/>
      <c r="D71" s="218"/>
      <c r="E71" s="218"/>
      <c r="F71" s="218"/>
      <c r="G71" s="218"/>
      <c r="H71" s="218"/>
      <c r="I71" s="218"/>
      <c r="J71" s="218"/>
      <c r="K71" s="218"/>
      <c r="L71" s="218"/>
      <c r="M71" s="172"/>
      <c r="N71" s="172"/>
      <c r="O71" s="172"/>
      <c r="P71" s="172"/>
      <c r="Q71" s="172"/>
      <c r="R71" s="172"/>
      <c r="S71" s="172"/>
      <c r="T71" s="172"/>
      <c r="U71" s="172"/>
    </row>
    <row r="72" spans="2:21" x14ac:dyDescent="0.2">
      <c r="B72" s="218"/>
      <c r="C72" s="218"/>
      <c r="D72" s="218"/>
      <c r="E72" s="218"/>
      <c r="F72" s="218"/>
      <c r="G72" s="218"/>
      <c r="H72" s="218"/>
      <c r="I72" s="218"/>
      <c r="J72" s="218"/>
      <c r="K72" s="218"/>
      <c r="L72" s="218"/>
      <c r="M72" s="172"/>
      <c r="N72" s="172"/>
      <c r="O72" s="172"/>
      <c r="P72" s="172"/>
      <c r="Q72" s="172"/>
      <c r="R72" s="172"/>
      <c r="S72" s="172"/>
      <c r="T72" s="172"/>
      <c r="U72" s="172"/>
    </row>
    <row r="73" spans="2:21" x14ac:dyDescent="0.2">
      <c r="B73" s="218"/>
      <c r="C73" s="218"/>
      <c r="D73" s="218"/>
      <c r="E73" s="218"/>
      <c r="F73" s="218"/>
      <c r="G73" s="218"/>
      <c r="H73" s="218"/>
      <c r="I73" s="218"/>
      <c r="J73" s="218"/>
      <c r="K73" s="218"/>
      <c r="L73" s="218"/>
      <c r="M73" s="172"/>
      <c r="N73" s="172"/>
      <c r="O73" s="172"/>
      <c r="P73" s="172"/>
      <c r="Q73" s="172"/>
      <c r="R73" s="172"/>
      <c r="S73" s="172"/>
      <c r="T73" s="172"/>
      <c r="U73" s="172"/>
    </row>
    <row r="74" spans="2:21" x14ac:dyDescent="0.2">
      <c r="B74" s="218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172"/>
      <c r="N74" s="172"/>
      <c r="O74" s="172"/>
      <c r="P74" s="172"/>
      <c r="Q74" s="172"/>
      <c r="R74" s="172"/>
      <c r="S74" s="172"/>
      <c r="T74" s="172"/>
      <c r="U74" s="172"/>
    </row>
    <row r="75" spans="2:21" x14ac:dyDescent="0.2">
      <c r="B75" s="218"/>
      <c r="C75" s="218"/>
      <c r="D75" s="218"/>
      <c r="E75" s="218"/>
      <c r="F75" s="218"/>
      <c r="G75" s="218"/>
      <c r="H75" s="218"/>
      <c r="I75" s="218"/>
      <c r="J75" s="218"/>
      <c r="K75" s="218"/>
      <c r="L75" s="218"/>
      <c r="M75" s="172"/>
      <c r="N75" s="172"/>
      <c r="O75" s="172"/>
      <c r="P75" s="172"/>
      <c r="Q75" s="172"/>
      <c r="R75" s="172"/>
      <c r="S75" s="172"/>
      <c r="T75" s="172"/>
      <c r="U75" s="172"/>
    </row>
    <row r="76" spans="2:21" x14ac:dyDescent="0.2">
      <c r="B76" s="218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172"/>
      <c r="N76" s="172"/>
      <c r="O76" s="172"/>
      <c r="P76" s="172"/>
      <c r="Q76" s="172"/>
      <c r="R76" s="172"/>
      <c r="S76" s="172"/>
      <c r="T76" s="172"/>
      <c r="U76" s="172"/>
    </row>
    <row r="77" spans="2:21" x14ac:dyDescent="0.2"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172"/>
      <c r="N77" s="172"/>
      <c r="O77" s="172"/>
      <c r="P77" s="172"/>
      <c r="Q77" s="172"/>
      <c r="R77" s="172"/>
      <c r="S77" s="172"/>
      <c r="T77" s="172"/>
      <c r="U77" s="172"/>
    </row>
    <row r="78" spans="2:21" x14ac:dyDescent="0.2">
      <c r="B78" s="218"/>
      <c r="C78" s="218"/>
      <c r="D78" s="218"/>
      <c r="E78" s="218"/>
      <c r="F78" s="218"/>
      <c r="G78" s="218"/>
      <c r="H78" s="218"/>
      <c r="I78" s="218"/>
      <c r="J78" s="218"/>
      <c r="K78" s="218"/>
      <c r="L78" s="218"/>
      <c r="M78" s="172"/>
      <c r="N78" s="172"/>
      <c r="O78" s="172"/>
      <c r="P78" s="172"/>
      <c r="Q78" s="172"/>
      <c r="R78" s="172"/>
      <c r="S78" s="172"/>
      <c r="T78" s="172"/>
      <c r="U78" s="172"/>
    </row>
    <row r="79" spans="2:21" x14ac:dyDescent="0.2">
      <c r="B79" s="218"/>
      <c r="C79" s="218"/>
      <c r="D79" s="218"/>
      <c r="E79" s="218"/>
      <c r="F79" s="218"/>
      <c r="G79" s="218"/>
      <c r="H79" s="218"/>
      <c r="I79" s="218"/>
      <c r="J79" s="218"/>
      <c r="K79" s="218"/>
      <c r="L79" s="218"/>
      <c r="M79" s="172"/>
      <c r="N79" s="172"/>
      <c r="O79" s="172"/>
      <c r="P79" s="172"/>
      <c r="Q79" s="172"/>
      <c r="R79" s="172"/>
      <c r="S79" s="172"/>
      <c r="T79" s="172"/>
      <c r="U79" s="172"/>
    </row>
    <row r="80" spans="2:21" x14ac:dyDescent="0.2"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172"/>
      <c r="N80" s="172"/>
      <c r="O80" s="172"/>
      <c r="P80" s="172"/>
      <c r="Q80" s="172"/>
      <c r="R80" s="172"/>
      <c r="S80" s="172"/>
      <c r="T80" s="172"/>
      <c r="U80" s="172"/>
    </row>
    <row r="81" spans="2:21" x14ac:dyDescent="0.2"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172"/>
      <c r="N81" s="172"/>
      <c r="O81" s="172"/>
      <c r="P81" s="172"/>
      <c r="Q81" s="172"/>
      <c r="R81" s="172"/>
      <c r="S81" s="172"/>
      <c r="T81" s="172"/>
      <c r="U81" s="172"/>
    </row>
    <row r="82" spans="2:21" x14ac:dyDescent="0.2"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172"/>
      <c r="N82" s="172"/>
      <c r="O82" s="172"/>
      <c r="P82" s="172"/>
      <c r="Q82" s="172"/>
      <c r="R82" s="172"/>
      <c r="S82" s="172"/>
      <c r="T82" s="172"/>
      <c r="U82" s="172"/>
    </row>
    <row r="83" spans="2:21" x14ac:dyDescent="0.2"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172"/>
      <c r="N83" s="172"/>
      <c r="O83" s="172"/>
      <c r="P83" s="172"/>
      <c r="Q83" s="172"/>
      <c r="R83" s="172"/>
      <c r="S83" s="172"/>
      <c r="T83" s="172"/>
      <c r="U83" s="172"/>
    </row>
    <row r="84" spans="2:21" x14ac:dyDescent="0.2">
      <c r="B84" s="218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172"/>
      <c r="N84" s="172"/>
      <c r="O84" s="172"/>
      <c r="P84" s="172"/>
      <c r="Q84" s="172"/>
      <c r="R84" s="172"/>
      <c r="S84" s="172"/>
      <c r="T84" s="172"/>
      <c r="U84" s="172"/>
    </row>
    <row r="85" spans="2:21" x14ac:dyDescent="0.2"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172"/>
      <c r="N85" s="172"/>
      <c r="O85" s="172"/>
      <c r="P85" s="172"/>
      <c r="Q85" s="172"/>
      <c r="R85" s="172"/>
      <c r="S85" s="172"/>
      <c r="T85" s="172"/>
      <c r="U85" s="172"/>
    </row>
    <row r="86" spans="2:21" x14ac:dyDescent="0.2"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172"/>
      <c r="N86" s="172"/>
      <c r="O86" s="172"/>
      <c r="P86" s="172"/>
      <c r="Q86" s="172"/>
      <c r="R86" s="172"/>
      <c r="S86" s="172"/>
      <c r="T86" s="172"/>
      <c r="U86" s="172"/>
    </row>
    <row r="87" spans="2:21" x14ac:dyDescent="0.2"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172"/>
      <c r="N87" s="172"/>
      <c r="O87" s="172"/>
      <c r="P87" s="172"/>
      <c r="Q87" s="172"/>
      <c r="R87" s="172"/>
      <c r="S87" s="172"/>
      <c r="T87" s="172"/>
      <c r="U87" s="172"/>
    </row>
    <row r="88" spans="2:21" x14ac:dyDescent="0.2">
      <c r="B88" s="218"/>
      <c r="C88" s="218"/>
      <c r="D88" s="218"/>
      <c r="E88" s="218"/>
      <c r="F88" s="218"/>
      <c r="G88" s="218"/>
      <c r="H88" s="218"/>
      <c r="I88" s="218"/>
      <c r="J88" s="218"/>
      <c r="K88" s="218"/>
      <c r="L88" s="218"/>
      <c r="M88" s="172"/>
      <c r="N88" s="172"/>
      <c r="O88" s="172"/>
      <c r="P88" s="172"/>
      <c r="Q88" s="172"/>
      <c r="R88" s="172"/>
      <c r="S88" s="172"/>
      <c r="T88" s="172"/>
      <c r="U88" s="172"/>
    </row>
    <row r="89" spans="2:21" x14ac:dyDescent="0.2">
      <c r="B89" s="218"/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172"/>
      <c r="N89" s="172"/>
      <c r="O89" s="172"/>
      <c r="P89" s="172"/>
      <c r="Q89" s="172"/>
      <c r="R89" s="172"/>
      <c r="S89" s="172"/>
      <c r="T89" s="172"/>
      <c r="U89" s="172"/>
    </row>
    <row r="90" spans="2:21" x14ac:dyDescent="0.2">
      <c r="B90" s="218"/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172"/>
      <c r="N90" s="172"/>
      <c r="O90" s="172"/>
      <c r="P90" s="172"/>
      <c r="Q90" s="172"/>
      <c r="R90" s="172"/>
      <c r="S90" s="172"/>
      <c r="T90" s="172"/>
      <c r="U90" s="172"/>
    </row>
    <row r="91" spans="2:21" x14ac:dyDescent="0.2"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172"/>
      <c r="N91" s="172"/>
      <c r="O91" s="172"/>
      <c r="P91" s="172"/>
      <c r="Q91" s="172"/>
      <c r="R91" s="172"/>
      <c r="S91" s="172"/>
      <c r="T91" s="172"/>
      <c r="U91" s="172"/>
    </row>
    <row r="92" spans="2:21" x14ac:dyDescent="0.2">
      <c r="B92" s="218"/>
      <c r="C92" s="218"/>
      <c r="D92" s="218"/>
      <c r="E92" s="218"/>
      <c r="F92" s="218"/>
      <c r="G92" s="218"/>
      <c r="H92" s="218"/>
      <c r="I92" s="218"/>
      <c r="J92" s="218"/>
      <c r="K92" s="218"/>
      <c r="L92" s="218"/>
      <c r="M92" s="172"/>
      <c r="N92" s="172"/>
      <c r="O92" s="172"/>
      <c r="P92" s="172"/>
      <c r="Q92" s="172"/>
      <c r="R92" s="172"/>
      <c r="S92" s="172"/>
      <c r="T92" s="172"/>
      <c r="U92" s="172"/>
    </row>
    <row r="93" spans="2:21" x14ac:dyDescent="0.2"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172"/>
      <c r="N93" s="172"/>
      <c r="O93" s="172"/>
      <c r="P93" s="172"/>
      <c r="Q93" s="172"/>
      <c r="R93" s="172"/>
      <c r="S93" s="172"/>
      <c r="T93" s="172"/>
      <c r="U93" s="172"/>
    </row>
    <row r="94" spans="2:21" x14ac:dyDescent="0.2">
      <c r="B94" s="218"/>
      <c r="C94" s="218"/>
      <c r="D94" s="218"/>
      <c r="E94" s="218"/>
      <c r="F94" s="218"/>
      <c r="G94" s="218"/>
      <c r="H94" s="218"/>
      <c r="I94" s="218"/>
      <c r="J94" s="218"/>
      <c r="K94" s="218"/>
      <c r="L94" s="218"/>
      <c r="M94" s="172"/>
      <c r="N94" s="172"/>
      <c r="O94" s="172"/>
      <c r="P94" s="172"/>
      <c r="Q94" s="172"/>
      <c r="R94" s="172"/>
      <c r="S94" s="172"/>
      <c r="T94" s="172"/>
      <c r="U94" s="172"/>
    </row>
    <row r="95" spans="2:21" x14ac:dyDescent="0.2"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172"/>
      <c r="N95" s="172"/>
      <c r="O95" s="172"/>
      <c r="P95" s="172"/>
      <c r="Q95" s="172"/>
      <c r="R95" s="172"/>
      <c r="S95" s="172"/>
      <c r="T95" s="172"/>
      <c r="U95" s="172"/>
    </row>
    <row r="96" spans="2:21" x14ac:dyDescent="0.2">
      <c r="B96" s="218"/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172"/>
      <c r="N96" s="172"/>
      <c r="O96" s="172"/>
      <c r="P96" s="172"/>
      <c r="Q96" s="172"/>
      <c r="R96" s="172"/>
      <c r="S96" s="172"/>
      <c r="T96" s="172"/>
      <c r="U96" s="172"/>
    </row>
    <row r="97" spans="2:21" x14ac:dyDescent="0.2">
      <c r="B97" s="218"/>
      <c r="C97" s="218"/>
      <c r="D97" s="218"/>
      <c r="E97" s="218"/>
      <c r="F97" s="218"/>
      <c r="G97" s="218"/>
      <c r="H97" s="218"/>
      <c r="I97" s="218"/>
      <c r="J97" s="218"/>
      <c r="K97" s="218"/>
      <c r="L97" s="218"/>
      <c r="M97" s="172"/>
      <c r="N97" s="172"/>
      <c r="O97" s="172"/>
      <c r="P97" s="172"/>
      <c r="Q97" s="172"/>
      <c r="R97" s="172"/>
      <c r="S97" s="172"/>
      <c r="T97" s="172"/>
      <c r="U97" s="172"/>
    </row>
    <row r="98" spans="2:21" x14ac:dyDescent="0.2">
      <c r="B98" s="218"/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172"/>
      <c r="N98" s="172"/>
      <c r="O98" s="172"/>
      <c r="P98" s="172"/>
      <c r="Q98" s="172"/>
      <c r="R98" s="172"/>
      <c r="S98" s="172"/>
      <c r="T98" s="172"/>
      <c r="U98" s="172"/>
    </row>
    <row r="99" spans="2:21" x14ac:dyDescent="0.2"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172"/>
      <c r="N99" s="172"/>
      <c r="O99" s="172"/>
      <c r="P99" s="172"/>
      <c r="Q99" s="172"/>
      <c r="R99" s="172"/>
      <c r="S99" s="172"/>
      <c r="T99" s="172"/>
      <c r="U99" s="172"/>
    </row>
    <row r="100" spans="2:21" x14ac:dyDescent="0.2"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172"/>
      <c r="N100" s="172"/>
      <c r="O100" s="172"/>
      <c r="P100" s="172"/>
      <c r="Q100" s="172"/>
      <c r="R100" s="172"/>
      <c r="S100" s="172"/>
      <c r="T100" s="172"/>
      <c r="U100" s="172"/>
    </row>
    <row r="101" spans="2:21" x14ac:dyDescent="0.2"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18"/>
      <c r="M101" s="172"/>
      <c r="N101" s="172"/>
      <c r="O101" s="172"/>
      <c r="P101" s="172"/>
      <c r="Q101" s="172"/>
      <c r="R101" s="172"/>
      <c r="S101" s="172"/>
      <c r="T101" s="172"/>
      <c r="U101" s="172"/>
    </row>
    <row r="102" spans="2:21" x14ac:dyDescent="0.2">
      <c r="B102" s="218"/>
      <c r="C102" s="218"/>
      <c r="D102" s="218"/>
      <c r="E102" s="218"/>
      <c r="F102" s="218"/>
      <c r="G102" s="218"/>
      <c r="H102" s="218"/>
      <c r="I102" s="218"/>
      <c r="J102" s="218"/>
      <c r="K102" s="218"/>
      <c r="L102" s="218"/>
      <c r="M102" s="172"/>
      <c r="N102" s="172"/>
      <c r="O102" s="172"/>
      <c r="P102" s="172"/>
      <c r="Q102" s="172"/>
      <c r="R102" s="172"/>
      <c r="S102" s="172"/>
      <c r="T102" s="172"/>
      <c r="U102" s="172"/>
    </row>
    <row r="103" spans="2:21" x14ac:dyDescent="0.2"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172"/>
      <c r="N103" s="172"/>
      <c r="O103" s="172"/>
      <c r="P103" s="172"/>
      <c r="Q103" s="172"/>
      <c r="R103" s="172"/>
      <c r="S103" s="172"/>
      <c r="T103" s="172"/>
      <c r="U103" s="172"/>
    </row>
    <row r="104" spans="2:21" x14ac:dyDescent="0.2"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172"/>
      <c r="N104" s="172"/>
      <c r="O104" s="172"/>
      <c r="P104" s="172"/>
      <c r="Q104" s="172"/>
      <c r="R104" s="172"/>
      <c r="S104" s="172"/>
      <c r="T104" s="172"/>
      <c r="U104" s="172"/>
    </row>
    <row r="105" spans="2:21" x14ac:dyDescent="0.2">
      <c r="B105" s="218"/>
      <c r="C105" s="218"/>
      <c r="D105" s="218"/>
      <c r="E105" s="218"/>
      <c r="F105" s="218"/>
      <c r="G105" s="218"/>
      <c r="H105" s="218"/>
      <c r="I105" s="218"/>
      <c r="J105" s="218"/>
      <c r="K105" s="218"/>
      <c r="L105" s="218"/>
      <c r="M105" s="172"/>
      <c r="N105" s="172"/>
      <c r="O105" s="172"/>
      <c r="P105" s="172"/>
      <c r="Q105" s="172"/>
      <c r="R105" s="172"/>
      <c r="S105" s="172"/>
      <c r="T105" s="172"/>
      <c r="U105" s="172"/>
    </row>
    <row r="106" spans="2:21" x14ac:dyDescent="0.2">
      <c r="B106" s="218"/>
      <c r="C106" s="218"/>
      <c r="D106" s="218"/>
      <c r="E106" s="218"/>
      <c r="F106" s="218"/>
      <c r="G106" s="218"/>
      <c r="H106" s="218"/>
      <c r="I106" s="218"/>
      <c r="J106" s="218"/>
      <c r="K106" s="218"/>
      <c r="L106" s="218"/>
      <c r="M106" s="172"/>
      <c r="N106" s="172"/>
      <c r="O106" s="172"/>
      <c r="P106" s="172"/>
      <c r="Q106" s="172"/>
      <c r="R106" s="172"/>
      <c r="S106" s="172"/>
      <c r="T106" s="172"/>
      <c r="U106" s="172"/>
    </row>
    <row r="107" spans="2:21" x14ac:dyDescent="0.2">
      <c r="B107" s="218"/>
      <c r="C107" s="218"/>
      <c r="D107" s="218"/>
      <c r="E107" s="218"/>
      <c r="F107" s="218"/>
      <c r="G107" s="218"/>
      <c r="H107" s="218"/>
      <c r="I107" s="218"/>
      <c r="J107" s="218"/>
      <c r="K107" s="218"/>
      <c r="L107" s="218"/>
      <c r="M107" s="172"/>
      <c r="N107" s="172"/>
      <c r="O107" s="172"/>
      <c r="P107" s="172"/>
      <c r="Q107" s="172"/>
      <c r="R107" s="172"/>
      <c r="S107" s="172"/>
      <c r="T107" s="172"/>
      <c r="U107" s="172"/>
    </row>
    <row r="108" spans="2:21" x14ac:dyDescent="0.2"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172"/>
      <c r="N108" s="172"/>
      <c r="O108" s="172"/>
      <c r="P108" s="172"/>
      <c r="Q108" s="172"/>
      <c r="R108" s="172"/>
      <c r="S108" s="172"/>
      <c r="T108" s="172"/>
      <c r="U108" s="172"/>
    </row>
    <row r="109" spans="2:21" x14ac:dyDescent="0.2"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18"/>
      <c r="M109" s="172"/>
      <c r="N109" s="172"/>
      <c r="O109" s="172"/>
      <c r="P109" s="172"/>
      <c r="Q109" s="172"/>
      <c r="R109" s="172"/>
      <c r="S109" s="172"/>
      <c r="T109" s="172"/>
      <c r="U109" s="172"/>
    </row>
    <row r="110" spans="2:21" x14ac:dyDescent="0.2"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172"/>
      <c r="N110" s="172"/>
      <c r="O110" s="172"/>
      <c r="P110" s="172"/>
      <c r="Q110" s="172"/>
      <c r="R110" s="172"/>
      <c r="S110" s="172"/>
      <c r="T110" s="172"/>
      <c r="U110" s="172"/>
    </row>
    <row r="111" spans="2:21" x14ac:dyDescent="0.2">
      <c r="B111" s="218"/>
      <c r="C111" s="218"/>
      <c r="D111" s="218"/>
      <c r="E111" s="218"/>
      <c r="F111" s="218"/>
      <c r="G111" s="218"/>
      <c r="H111" s="218"/>
      <c r="I111" s="218"/>
      <c r="J111" s="218"/>
      <c r="K111" s="218"/>
      <c r="L111" s="218"/>
      <c r="M111" s="172"/>
      <c r="N111" s="172"/>
      <c r="O111" s="172"/>
      <c r="P111" s="172"/>
      <c r="Q111" s="172"/>
      <c r="R111" s="172"/>
      <c r="S111" s="172"/>
      <c r="T111" s="172"/>
      <c r="U111" s="172"/>
    </row>
    <row r="112" spans="2:21" x14ac:dyDescent="0.2">
      <c r="B112" s="218"/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172"/>
      <c r="N112" s="172"/>
      <c r="O112" s="172"/>
      <c r="P112" s="172"/>
      <c r="Q112" s="172"/>
      <c r="R112" s="172"/>
      <c r="S112" s="172"/>
      <c r="T112" s="172"/>
      <c r="U112" s="172"/>
    </row>
    <row r="113" spans="2:21" x14ac:dyDescent="0.2">
      <c r="B113" s="218"/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172"/>
      <c r="N113" s="172"/>
      <c r="O113" s="172"/>
      <c r="P113" s="172"/>
      <c r="Q113" s="172"/>
      <c r="R113" s="172"/>
      <c r="S113" s="172"/>
      <c r="T113" s="172"/>
      <c r="U113" s="172"/>
    </row>
    <row r="114" spans="2:21" x14ac:dyDescent="0.2">
      <c r="B114" s="218"/>
      <c r="C114" s="218"/>
      <c r="D114" s="218"/>
      <c r="E114" s="218"/>
      <c r="F114" s="218"/>
      <c r="G114" s="218"/>
      <c r="H114" s="218"/>
      <c r="I114" s="218"/>
      <c r="J114" s="218"/>
      <c r="K114" s="218"/>
      <c r="L114" s="218"/>
      <c r="M114" s="172"/>
      <c r="N114" s="172"/>
      <c r="O114" s="172"/>
      <c r="P114" s="172"/>
      <c r="Q114" s="172"/>
      <c r="R114" s="172"/>
      <c r="S114" s="172"/>
      <c r="T114" s="172"/>
      <c r="U114" s="172"/>
    </row>
    <row r="115" spans="2:21" x14ac:dyDescent="0.2">
      <c r="B115" s="218"/>
      <c r="C115" s="218"/>
      <c r="D115" s="218"/>
      <c r="E115" s="218"/>
      <c r="F115" s="218"/>
      <c r="G115" s="218"/>
      <c r="H115" s="218"/>
      <c r="I115" s="218"/>
      <c r="J115" s="218"/>
      <c r="K115" s="218"/>
      <c r="L115" s="218"/>
      <c r="M115" s="172"/>
      <c r="N115" s="172"/>
      <c r="O115" s="172"/>
      <c r="P115" s="172"/>
      <c r="Q115" s="172"/>
      <c r="R115" s="172"/>
      <c r="S115" s="172"/>
      <c r="T115" s="172"/>
      <c r="U115" s="172"/>
    </row>
    <row r="116" spans="2:21" x14ac:dyDescent="0.2">
      <c r="B116" s="218"/>
      <c r="C116" s="218"/>
      <c r="D116" s="218"/>
      <c r="E116" s="218"/>
      <c r="F116" s="218"/>
      <c r="G116" s="218"/>
      <c r="H116" s="218"/>
      <c r="I116" s="218"/>
      <c r="J116" s="218"/>
      <c r="K116" s="218"/>
      <c r="L116" s="218"/>
      <c r="M116" s="172"/>
      <c r="N116" s="172"/>
      <c r="O116" s="172"/>
      <c r="P116" s="172"/>
      <c r="Q116" s="172"/>
      <c r="R116" s="172"/>
      <c r="S116" s="172"/>
      <c r="T116" s="172"/>
      <c r="U116" s="172"/>
    </row>
    <row r="117" spans="2:21" x14ac:dyDescent="0.2">
      <c r="B117" s="218"/>
      <c r="C117" s="218"/>
      <c r="D117" s="218"/>
      <c r="E117" s="218"/>
      <c r="F117" s="218"/>
      <c r="G117" s="218"/>
      <c r="H117" s="218"/>
      <c r="I117" s="218"/>
      <c r="J117" s="218"/>
      <c r="K117" s="218"/>
      <c r="L117" s="218"/>
      <c r="M117" s="172"/>
      <c r="N117" s="172"/>
      <c r="O117" s="172"/>
      <c r="P117" s="172"/>
      <c r="Q117" s="172"/>
      <c r="R117" s="172"/>
      <c r="S117" s="172"/>
      <c r="T117" s="172"/>
      <c r="U117" s="172"/>
    </row>
    <row r="118" spans="2:21" x14ac:dyDescent="0.2">
      <c r="B118" s="218"/>
      <c r="C118" s="218"/>
      <c r="D118" s="218"/>
      <c r="E118" s="218"/>
      <c r="F118" s="218"/>
      <c r="G118" s="218"/>
      <c r="H118" s="218"/>
      <c r="I118" s="218"/>
      <c r="J118" s="218"/>
      <c r="K118" s="218"/>
      <c r="L118" s="218"/>
      <c r="M118" s="172"/>
      <c r="N118" s="172"/>
      <c r="O118" s="172"/>
      <c r="P118" s="172"/>
      <c r="Q118" s="172"/>
      <c r="R118" s="172"/>
      <c r="S118" s="172"/>
      <c r="T118" s="172"/>
      <c r="U118" s="172"/>
    </row>
    <row r="119" spans="2:21" x14ac:dyDescent="0.2"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18"/>
      <c r="M119" s="172"/>
      <c r="N119" s="172"/>
      <c r="O119" s="172"/>
      <c r="P119" s="172"/>
      <c r="Q119" s="172"/>
      <c r="R119" s="172"/>
      <c r="S119" s="172"/>
      <c r="T119" s="172"/>
      <c r="U119" s="172"/>
    </row>
    <row r="120" spans="2:21" x14ac:dyDescent="0.2">
      <c r="B120" s="218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172"/>
      <c r="N120" s="172"/>
      <c r="O120" s="172"/>
      <c r="P120" s="172"/>
      <c r="Q120" s="172"/>
      <c r="R120" s="172"/>
      <c r="S120" s="172"/>
      <c r="T120" s="172"/>
      <c r="U120" s="172"/>
    </row>
    <row r="121" spans="2:21" x14ac:dyDescent="0.2">
      <c r="B121" s="218"/>
      <c r="C121" s="218"/>
      <c r="D121" s="218"/>
      <c r="E121" s="218"/>
      <c r="F121" s="218"/>
      <c r="G121" s="218"/>
      <c r="H121" s="218"/>
      <c r="I121" s="218"/>
      <c r="J121" s="218"/>
      <c r="K121" s="218"/>
      <c r="L121" s="218"/>
      <c r="M121" s="172"/>
      <c r="N121" s="172"/>
      <c r="O121" s="172"/>
      <c r="P121" s="172"/>
      <c r="Q121" s="172"/>
      <c r="R121" s="172"/>
      <c r="S121" s="172"/>
      <c r="T121" s="172"/>
      <c r="U121" s="172"/>
    </row>
    <row r="122" spans="2:21" x14ac:dyDescent="0.2">
      <c r="B122" s="218"/>
      <c r="C122" s="218"/>
      <c r="D122" s="218"/>
      <c r="E122" s="218"/>
      <c r="F122" s="218"/>
      <c r="G122" s="218"/>
      <c r="H122" s="218"/>
      <c r="I122" s="218"/>
      <c r="J122" s="218"/>
      <c r="K122" s="218"/>
      <c r="L122" s="218"/>
      <c r="M122" s="172"/>
      <c r="N122" s="172"/>
      <c r="O122" s="172"/>
      <c r="P122" s="172"/>
      <c r="Q122" s="172"/>
      <c r="R122" s="172"/>
      <c r="S122" s="172"/>
      <c r="T122" s="172"/>
      <c r="U122" s="172"/>
    </row>
    <row r="123" spans="2:21" x14ac:dyDescent="0.2">
      <c r="B123" s="218"/>
      <c r="C123" s="218"/>
      <c r="D123" s="218"/>
      <c r="E123" s="218"/>
      <c r="F123" s="218"/>
      <c r="G123" s="218"/>
      <c r="H123" s="218"/>
      <c r="I123" s="218"/>
      <c r="J123" s="218"/>
      <c r="K123" s="218"/>
      <c r="L123" s="218"/>
      <c r="M123" s="172"/>
      <c r="N123" s="172"/>
      <c r="O123" s="172"/>
      <c r="P123" s="172"/>
      <c r="Q123" s="172"/>
      <c r="R123" s="172"/>
      <c r="S123" s="172"/>
      <c r="T123" s="172"/>
      <c r="U123" s="172"/>
    </row>
    <row r="124" spans="2:21" x14ac:dyDescent="0.2">
      <c r="B124" s="218"/>
      <c r="C124" s="218"/>
      <c r="D124" s="218"/>
      <c r="E124" s="218"/>
      <c r="F124" s="218"/>
      <c r="G124" s="218"/>
      <c r="H124" s="218"/>
      <c r="I124" s="218"/>
      <c r="J124" s="218"/>
      <c r="K124" s="218"/>
      <c r="L124" s="218"/>
      <c r="M124" s="172"/>
      <c r="N124" s="172"/>
      <c r="O124" s="172"/>
      <c r="P124" s="172"/>
      <c r="Q124" s="172"/>
      <c r="R124" s="172"/>
      <c r="S124" s="172"/>
      <c r="T124" s="172"/>
      <c r="U124" s="172"/>
    </row>
    <row r="125" spans="2:21" x14ac:dyDescent="0.2">
      <c r="B125" s="218"/>
      <c r="C125" s="218"/>
      <c r="D125" s="218"/>
      <c r="E125" s="218"/>
      <c r="F125" s="218"/>
      <c r="G125" s="218"/>
      <c r="H125" s="218"/>
      <c r="I125" s="218"/>
      <c r="J125" s="218"/>
      <c r="K125" s="218"/>
      <c r="L125" s="218"/>
      <c r="M125" s="172"/>
      <c r="N125" s="172"/>
      <c r="O125" s="172"/>
      <c r="P125" s="172"/>
      <c r="Q125" s="172"/>
      <c r="R125" s="172"/>
      <c r="S125" s="172"/>
      <c r="T125" s="172"/>
      <c r="U125" s="172"/>
    </row>
    <row r="126" spans="2:21" x14ac:dyDescent="0.2">
      <c r="B126" s="218"/>
      <c r="C126" s="218"/>
      <c r="D126" s="218"/>
      <c r="E126" s="218"/>
      <c r="F126" s="218"/>
      <c r="G126" s="218"/>
      <c r="H126" s="218"/>
      <c r="I126" s="218"/>
      <c r="J126" s="218"/>
      <c r="K126" s="218"/>
      <c r="L126" s="218"/>
      <c r="M126" s="172"/>
      <c r="N126" s="172"/>
      <c r="O126" s="172"/>
      <c r="P126" s="172"/>
      <c r="Q126" s="172"/>
      <c r="R126" s="172"/>
      <c r="S126" s="172"/>
      <c r="T126" s="172"/>
      <c r="U126" s="172"/>
    </row>
    <row r="127" spans="2:21" x14ac:dyDescent="0.2">
      <c r="B127" s="218"/>
      <c r="C127" s="218"/>
      <c r="D127" s="218"/>
      <c r="E127" s="218"/>
      <c r="F127" s="218"/>
      <c r="G127" s="218"/>
      <c r="H127" s="218"/>
      <c r="I127" s="218"/>
      <c r="J127" s="218"/>
      <c r="K127" s="218"/>
      <c r="L127" s="218"/>
      <c r="M127" s="172"/>
      <c r="N127" s="172"/>
      <c r="O127" s="172"/>
      <c r="P127" s="172"/>
      <c r="Q127" s="172"/>
      <c r="R127" s="172"/>
      <c r="S127" s="172"/>
      <c r="T127" s="172"/>
      <c r="U127" s="172"/>
    </row>
    <row r="128" spans="2:21" x14ac:dyDescent="0.2">
      <c r="B128" s="218"/>
      <c r="C128" s="218"/>
      <c r="D128" s="218"/>
      <c r="E128" s="218"/>
      <c r="F128" s="218"/>
      <c r="G128" s="218"/>
      <c r="H128" s="218"/>
      <c r="I128" s="218"/>
      <c r="J128" s="218"/>
      <c r="K128" s="218"/>
      <c r="L128" s="218"/>
      <c r="M128" s="172"/>
      <c r="N128" s="172"/>
      <c r="O128" s="172"/>
      <c r="P128" s="172"/>
      <c r="Q128" s="172"/>
      <c r="R128" s="172"/>
      <c r="S128" s="172"/>
      <c r="T128" s="172"/>
      <c r="U128" s="172"/>
    </row>
    <row r="129" spans="2:21" x14ac:dyDescent="0.2">
      <c r="B129" s="218"/>
      <c r="C129" s="218"/>
      <c r="D129" s="218"/>
      <c r="E129" s="218"/>
      <c r="F129" s="218"/>
      <c r="G129" s="218"/>
      <c r="H129" s="218"/>
      <c r="I129" s="218"/>
      <c r="J129" s="218"/>
      <c r="K129" s="218"/>
      <c r="L129" s="218"/>
      <c r="M129" s="172"/>
      <c r="N129" s="172"/>
      <c r="O129" s="172"/>
      <c r="P129" s="172"/>
      <c r="Q129" s="172"/>
      <c r="R129" s="172"/>
      <c r="S129" s="172"/>
      <c r="T129" s="172"/>
      <c r="U129" s="172"/>
    </row>
    <row r="130" spans="2:21" x14ac:dyDescent="0.2">
      <c r="B130" s="218"/>
      <c r="C130" s="218"/>
      <c r="D130" s="218"/>
      <c r="E130" s="218"/>
      <c r="F130" s="218"/>
      <c r="G130" s="218"/>
      <c r="H130" s="218"/>
      <c r="I130" s="218"/>
      <c r="J130" s="218"/>
      <c r="K130" s="218"/>
      <c r="L130" s="218"/>
      <c r="M130" s="172"/>
      <c r="N130" s="172"/>
      <c r="O130" s="172"/>
      <c r="P130" s="172"/>
      <c r="Q130" s="172"/>
      <c r="R130" s="172"/>
      <c r="S130" s="172"/>
      <c r="T130" s="172"/>
      <c r="U130" s="172"/>
    </row>
    <row r="131" spans="2:21" x14ac:dyDescent="0.2">
      <c r="B131" s="218"/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172"/>
      <c r="N131" s="172"/>
      <c r="O131" s="172"/>
      <c r="P131" s="172"/>
      <c r="Q131" s="172"/>
      <c r="R131" s="172"/>
      <c r="S131" s="172"/>
      <c r="T131" s="172"/>
      <c r="U131" s="172"/>
    </row>
    <row r="132" spans="2:21" x14ac:dyDescent="0.2">
      <c r="B132" s="218"/>
      <c r="C132" s="218"/>
      <c r="D132" s="218"/>
      <c r="E132" s="218"/>
      <c r="F132" s="218"/>
      <c r="G132" s="218"/>
      <c r="H132" s="218"/>
      <c r="I132" s="218"/>
      <c r="J132" s="218"/>
      <c r="K132" s="218"/>
      <c r="L132" s="218"/>
      <c r="M132" s="172"/>
      <c r="N132" s="172"/>
      <c r="O132" s="172"/>
      <c r="P132" s="172"/>
      <c r="Q132" s="172"/>
      <c r="R132" s="172"/>
      <c r="S132" s="172"/>
      <c r="T132" s="172"/>
      <c r="U132" s="172"/>
    </row>
    <row r="133" spans="2:21" x14ac:dyDescent="0.2"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172"/>
      <c r="N133" s="172"/>
      <c r="O133" s="172"/>
      <c r="P133" s="172"/>
      <c r="Q133" s="172"/>
      <c r="R133" s="172"/>
      <c r="S133" s="172"/>
      <c r="T133" s="172"/>
      <c r="U133" s="172"/>
    </row>
    <row r="134" spans="2:21" x14ac:dyDescent="0.2">
      <c r="B134" s="218"/>
      <c r="C134" s="218"/>
      <c r="D134" s="218"/>
      <c r="E134" s="218"/>
      <c r="F134" s="218"/>
      <c r="G134" s="218"/>
      <c r="H134" s="218"/>
      <c r="I134" s="218"/>
      <c r="J134" s="218"/>
      <c r="K134" s="218"/>
      <c r="L134" s="218"/>
      <c r="M134" s="172"/>
      <c r="N134" s="172"/>
      <c r="O134" s="172"/>
      <c r="P134" s="172"/>
      <c r="Q134" s="172"/>
      <c r="R134" s="172"/>
      <c r="S134" s="172"/>
      <c r="T134" s="172"/>
      <c r="U134" s="172"/>
    </row>
    <row r="135" spans="2:21" x14ac:dyDescent="0.2">
      <c r="B135" s="218"/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172"/>
      <c r="N135" s="172"/>
      <c r="O135" s="172"/>
      <c r="P135" s="172"/>
      <c r="Q135" s="172"/>
      <c r="R135" s="172"/>
      <c r="S135" s="172"/>
      <c r="T135" s="172"/>
      <c r="U135" s="172"/>
    </row>
    <row r="136" spans="2:21" x14ac:dyDescent="0.2">
      <c r="B136" s="218"/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172"/>
      <c r="N136" s="172"/>
      <c r="O136" s="172"/>
      <c r="P136" s="172"/>
      <c r="Q136" s="172"/>
      <c r="R136" s="172"/>
      <c r="S136" s="172"/>
      <c r="T136" s="172"/>
      <c r="U136" s="172"/>
    </row>
    <row r="137" spans="2:21" x14ac:dyDescent="0.2">
      <c r="B137" s="218"/>
      <c r="C137" s="218"/>
      <c r="D137" s="218"/>
      <c r="E137" s="218"/>
      <c r="F137" s="218"/>
      <c r="G137" s="218"/>
      <c r="H137" s="218"/>
      <c r="I137" s="218"/>
      <c r="J137" s="218"/>
      <c r="K137" s="218"/>
      <c r="L137" s="218"/>
      <c r="M137" s="172"/>
      <c r="N137" s="172"/>
      <c r="O137" s="172"/>
      <c r="P137" s="172"/>
      <c r="Q137" s="172"/>
      <c r="R137" s="172"/>
      <c r="S137" s="172"/>
      <c r="T137" s="172"/>
      <c r="U137" s="172"/>
    </row>
    <row r="138" spans="2:21" x14ac:dyDescent="0.2">
      <c r="B138" s="218"/>
      <c r="C138" s="218"/>
      <c r="D138" s="218"/>
      <c r="E138" s="218"/>
      <c r="F138" s="218"/>
      <c r="G138" s="218"/>
      <c r="H138" s="218"/>
      <c r="I138" s="218"/>
      <c r="J138" s="218"/>
      <c r="K138" s="218"/>
      <c r="L138" s="218"/>
      <c r="M138" s="172"/>
      <c r="N138" s="172"/>
      <c r="O138" s="172"/>
      <c r="P138" s="172"/>
      <c r="Q138" s="172"/>
      <c r="R138" s="172"/>
      <c r="S138" s="172"/>
      <c r="T138" s="172"/>
      <c r="U138" s="172"/>
    </row>
    <row r="139" spans="2:21" x14ac:dyDescent="0.2">
      <c r="B139" s="218"/>
      <c r="C139" s="218"/>
      <c r="D139" s="218"/>
      <c r="E139" s="218"/>
      <c r="F139" s="218"/>
      <c r="G139" s="218"/>
      <c r="H139" s="218"/>
      <c r="I139" s="218"/>
      <c r="J139" s="218"/>
      <c r="K139" s="218"/>
      <c r="L139" s="218"/>
      <c r="M139" s="172"/>
      <c r="N139" s="172"/>
      <c r="O139" s="172"/>
      <c r="P139" s="172"/>
      <c r="Q139" s="172"/>
      <c r="R139" s="172"/>
      <c r="S139" s="172"/>
      <c r="T139" s="172"/>
      <c r="U139" s="172"/>
    </row>
    <row r="140" spans="2:21" x14ac:dyDescent="0.2">
      <c r="B140" s="218"/>
      <c r="C140" s="218"/>
      <c r="D140" s="218"/>
      <c r="E140" s="218"/>
      <c r="F140" s="218"/>
      <c r="G140" s="218"/>
      <c r="H140" s="218"/>
      <c r="I140" s="218"/>
      <c r="J140" s="218"/>
      <c r="K140" s="218"/>
      <c r="L140" s="218"/>
      <c r="M140" s="172"/>
      <c r="N140" s="172"/>
      <c r="O140" s="172"/>
      <c r="P140" s="172"/>
      <c r="Q140" s="172"/>
      <c r="R140" s="172"/>
      <c r="S140" s="172"/>
      <c r="T140" s="172"/>
      <c r="U140" s="172"/>
    </row>
    <row r="141" spans="2:21" x14ac:dyDescent="0.2">
      <c r="B141" s="218"/>
      <c r="C141" s="218"/>
      <c r="D141" s="218"/>
      <c r="E141" s="218"/>
      <c r="F141" s="218"/>
      <c r="G141" s="218"/>
      <c r="H141" s="218"/>
      <c r="I141" s="218"/>
      <c r="J141" s="218"/>
      <c r="K141" s="218"/>
      <c r="L141" s="218"/>
      <c r="M141" s="172"/>
      <c r="N141" s="172"/>
      <c r="O141" s="172"/>
      <c r="P141" s="172"/>
      <c r="Q141" s="172"/>
      <c r="R141" s="172"/>
      <c r="S141" s="172"/>
      <c r="T141" s="172"/>
      <c r="U141" s="172"/>
    </row>
    <row r="142" spans="2:21" x14ac:dyDescent="0.2">
      <c r="B142" s="218"/>
      <c r="C142" s="218"/>
      <c r="D142" s="218"/>
      <c r="E142" s="218"/>
      <c r="F142" s="218"/>
      <c r="G142" s="218"/>
      <c r="H142" s="218"/>
      <c r="I142" s="218"/>
      <c r="J142" s="218"/>
      <c r="K142" s="218"/>
      <c r="L142" s="218"/>
      <c r="M142" s="172"/>
      <c r="N142" s="172"/>
      <c r="O142" s="172"/>
      <c r="P142" s="172"/>
      <c r="Q142" s="172"/>
      <c r="R142" s="172"/>
      <c r="S142" s="172"/>
      <c r="T142" s="172"/>
      <c r="U142" s="172"/>
    </row>
    <row r="143" spans="2:21" x14ac:dyDescent="0.2">
      <c r="B143" s="218"/>
      <c r="C143" s="218"/>
      <c r="D143" s="218"/>
      <c r="E143" s="218"/>
      <c r="F143" s="218"/>
      <c r="G143" s="218"/>
      <c r="H143" s="218"/>
      <c r="I143" s="218"/>
      <c r="J143" s="218"/>
      <c r="K143" s="218"/>
      <c r="L143" s="218"/>
      <c r="M143" s="172"/>
      <c r="N143" s="172"/>
      <c r="O143" s="172"/>
      <c r="P143" s="172"/>
      <c r="Q143" s="172"/>
      <c r="R143" s="172"/>
      <c r="S143" s="172"/>
      <c r="T143" s="172"/>
      <c r="U143" s="172"/>
    </row>
    <row r="144" spans="2:21" x14ac:dyDescent="0.2">
      <c r="B144" s="218"/>
      <c r="C144" s="218"/>
      <c r="D144" s="218"/>
      <c r="E144" s="218"/>
      <c r="F144" s="218"/>
      <c r="G144" s="218"/>
      <c r="H144" s="218"/>
      <c r="I144" s="218"/>
      <c r="J144" s="218"/>
      <c r="K144" s="218"/>
      <c r="L144" s="218"/>
      <c r="M144" s="172"/>
      <c r="N144" s="172"/>
      <c r="O144" s="172"/>
      <c r="P144" s="172"/>
      <c r="Q144" s="172"/>
      <c r="R144" s="172"/>
      <c r="S144" s="172"/>
      <c r="T144" s="172"/>
      <c r="U144" s="172"/>
    </row>
    <row r="145" spans="2:21" x14ac:dyDescent="0.2">
      <c r="B145" s="218"/>
      <c r="C145" s="218"/>
      <c r="D145" s="218"/>
      <c r="E145" s="218"/>
      <c r="F145" s="218"/>
      <c r="G145" s="218"/>
      <c r="H145" s="218"/>
      <c r="I145" s="218"/>
      <c r="J145" s="218"/>
      <c r="K145" s="218"/>
      <c r="L145" s="218"/>
      <c r="M145" s="172"/>
      <c r="N145" s="172"/>
      <c r="O145" s="172"/>
      <c r="P145" s="172"/>
      <c r="Q145" s="172"/>
      <c r="R145" s="172"/>
      <c r="S145" s="172"/>
      <c r="T145" s="172"/>
      <c r="U145" s="172"/>
    </row>
    <row r="146" spans="2:21" x14ac:dyDescent="0.2">
      <c r="B146" s="218"/>
      <c r="C146" s="218"/>
      <c r="D146" s="218"/>
      <c r="E146" s="218"/>
      <c r="F146" s="218"/>
      <c r="G146" s="218"/>
      <c r="H146" s="218"/>
      <c r="I146" s="218"/>
      <c r="J146" s="218"/>
      <c r="K146" s="218"/>
      <c r="L146" s="218"/>
      <c r="M146" s="172"/>
      <c r="N146" s="172"/>
      <c r="O146" s="172"/>
      <c r="P146" s="172"/>
      <c r="Q146" s="172"/>
      <c r="R146" s="172"/>
      <c r="S146" s="172"/>
      <c r="T146" s="172"/>
      <c r="U146" s="172"/>
    </row>
    <row r="147" spans="2:21" x14ac:dyDescent="0.2">
      <c r="B147" s="218"/>
      <c r="C147" s="218"/>
      <c r="D147" s="218"/>
      <c r="E147" s="218"/>
      <c r="F147" s="218"/>
      <c r="G147" s="218"/>
      <c r="H147" s="218"/>
      <c r="I147" s="218"/>
      <c r="J147" s="218"/>
      <c r="K147" s="218"/>
      <c r="L147" s="218"/>
      <c r="M147" s="172"/>
      <c r="N147" s="172"/>
      <c r="O147" s="172"/>
      <c r="P147" s="172"/>
      <c r="Q147" s="172"/>
      <c r="R147" s="172"/>
      <c r="S147" s="172"/>
      <c r="T147" s="172"/>
      <c r="U147" s="172"/>
    </row>
    <row r="148" spans="2:21" x14ac:dyDescent="0.2">
      <c r="B148" s="218"/>
      <c r="C148" s="218"/>
      <c r="D148" s="218"/>
      <c r="E148" s="218"/>
      <c r="F148" s="218"/>
      <c r="G148" s="218"/>
      <c r="H148" s="218"/>
      <c r="I148" s="218"/>
      <c r="J148" s="218"/>
      <c r="K148" s="218"/>
      <c r="L148" s="218"/>
      <c r="M148" s="172"/>
      <c r="N148" s="172"/>
      <c r="O148" s="172"/>
      <c r="P148" s="172"/>
      <c r="Q148" s="172"/>
      <c r="R148" s="172"/>
      <c r="S148" s="172"/>
      <c r="T148" s="172"/>
      <c r="U148" s="172"/>
    </row>
    <row r="149" spans="2:21" x14ac:dyDescent="0.2">
      <c r="B149" s="218"/>
      <c r="C149" s="218"/>
      <c r="D149" s="218"/>
      <c r="E149" s="218"/>
      <c r="F149" s="218"/>
      <c r="G149" s="218"/>
      <c r="H149" s="218"/>
      <c r="I149" s="218"/>
      <c r="J149" s="218"/>
      <c r="K149" s="218"/>
      <c r="L149" s="218"/>
      <c r="M149" s="172"/>
      <c r="N149" s="172"/>
      <c r="O149" s="172"/>
      <c r="P149" s="172"/>
      <c r="Q149" s="172"/>
      <c r="R149" s="172"/>
      <c r="S149" s="172"/>
      <c r="T149" s="172"/>
      <c r="U149" s="172"/>
    </row>
    <row r="150" spans="2:21" x14ac:dyDescent="0.2">
      <c r="B150" s="218"/>
      <c r="C150" s="218"/>
      <c r="D150" s="218"/>
      <c r="E150" s="218"/>
      <c r="F150" s="218"/>
      <c r="G150" s="218"/>
      <c r="H150" s="218"/>
      <c r="I150" s="218"/>
      <c r="J150" s="218"/>
      <c r="K150" s="218"/>
      <c r="L150" s="218"/>
      <c r="M150" s="172"/>
      <c r="N150" s="172"/>
      <c r="O150" s="172"/>
      <c r="P150" s="172"/>
      <c r="Q150" s="172"/>
      <c r="R150" s="172"/>
      <c r="S150" s="172"/>
      <c r="T150" s="172"/>
      <c r="U150" s="172"/>
    </row>
    <row r="151" spans="2:21" x14ac:dyDescent="0.2">
      <c r="B151" s="218"/>
      <c r="C151" s="218"/>
      <c r="D151" s="218"/>
      <c r="E151" s="218"/>
      <c r="F151" s="218"/>
      <c r="G151" s="218"/>
      <c r="H151" s="218"/>
      <c r="I151" s="218"/>
      <c r="J151" s="218"/>
      <c r="K151" s="218"/>
      <c r="L151" s="218"/>
      <c r="M151" s="172"/>
      <c r="N151" s="172"/>
      <c r="O151" s="172"/>
      <c r="P151" s="172"/>
      <c r="Q151" s="172"/>
      <c r="R151" s="172"/>
      <c r="S151" s="172"/>
      <c r="T151" s="172"/>
      <c r="U151" s="172"/>
    </row>
    <row r="152" spans="2:21" x14ac:dyDescent="0.2">
      <c r="B152" s="218"/>
      <c r="C152" s="218"/>
      <c r="D152" s="218"/>
      <c r="E152" s="218"/>
      <c r="F152" s="218"/>
      <c r="G152" s="218"/>
      <c r="H152" s="218"/>
      <c r="I152" s="218"/>
      <c r="J152" s="218"/>
      <c r="K152" s="218"/>
      <c r="L152" s="218"/>
      <c r="M152" s="172"/>
      <c r="N152" s="172"/>
      <c r="O152" s="172"/>
      <c r="P152" s="172"/>
      <c r="Q152" s="172"/>
      <c r="R152" s="172"/>
      <c r="S152" s="172"/>
      <c r="T152" s="172"/>
      <c r="U152" s="172"/>
    </row>
    <row r="153" spans="2:21" x14ac:dyDescent="0.2">
      <c r="B153" s="218"/>
      <c r="C153" s="218"/>
      <c r="D153" s="218"/>
      <c r="E153" s="218"/>
      <c r="F153" s="218"/>
      <c r="G153" s="218"/>
      <c r="H153" s="218"/>
      <c r="I153" s="218"/>
      <c r="J153" s="218"/>
      <c r="K153" s="218"/>
      <c r="L153" s="218"/>
      <c r="M153" s="172"/>
      <c r="N153" s="172"/>
      <c r="O153" s="172"/>
      <c r="P153" s="172"/>
      <c r="Q153" s="172"/>
      <c r="R153" s="172"/>
      <c r="S153" s="172"/>
      <c r="T153" s="172"/>
      <c r="U153" s="172"/>
    </row>
    <row r="154" spans="2:21" x14ac:dyDescent="0.2">
      <c r="B154" s="218"/>
      <c r="C154" s="218"/>
      <c r="D154" s="218"/>
      <c r="E154" s="218"/>
      <c r="F154" s="218"/>
      <c r="G154" s="218"/>
      <c r="H154" s="218"/>
      <c r="I154" s="218"/>
      <c r="J154" s="218"/>
      <c r="K154" s="218"/>
      <c r="L154" s="218"/>
      <c r="M154" s="172"/>
      <c r="N154" s="172"/>
      <c r="O154" s="172"/>
      <c r="P154" s="172"/>
      <c r="Q154" s="172"/>
      <c r="R154" s="172"/>
      <c r="S154" s="172"/>
      <c r="T154" s="172"/>
      <c r="U154" s="172"/>
    </row>
    <row r="155" spans="2:21" x14ac:dyDescent="0.2">
      <c r="B155" s="218"/>
      <c r="C155" s="218"/>
      <c r="D155" s="218"/>
      <c r="E155" s="218"/>
      <c r="F155" s="218"/>
      <c r="G155" s="218"/>
      <c r="H155" s="218"/>
      <c r="I155" s="218"/>
      <c r="J155" s="218"/>
      <c r="K155" s="218"/>
      <c r="L155" s="218"/>
      <c r="M155" s="172"/>
      <c r="N155" s="172"/>
      <c r="O155" s="172"/>
      <c r="P155" s="172"/>
      <c r="Q155" s="172"/>
      <c r="R155" s="172"/>
      <c r="S155" s="172"/>
      <c r="T155" s="172"/>
      <c r="U155" s="172"/>
    </row>
    <row r="156" spans="2:21" x14ac:dyDescent="0.2">
      <c r="B156" s="218"/>
      <c r="C156" s="218"/>
      <c r="D156" s="218"/>
      <c r="E156" s="218"/>
      <c r="F156" s="218"/>
      <c r="G156" s="218"/>
      <c r="H156" s="218"/>
      <c r="I156" s="218"/>
      <c r="J156" s="218"/>
      <c r="K156" s="218"/>
      <c r="L156" s="218"/>
      <c r="M156" s="172"/>
      <c r="N156" s="172"/>
      <c r="O156" s="172"/>
      <c r="P156" s="172"/>
      <c r="Q156" s="172"/>
      <c r="R156" s="172"/>
      <c r="S156" s="172"/>
      <c r="T156" s="172"/>
      <c r="U156" s="172"/>
    </row>
    <row r="157" spans="2:21" x14ac:dyDescent="0.2">
      <c r="B157" s="218"/>
      <c r="C157" s="218"/>
      <c r="D157" s="218"/>
      <c r="E157" s="218"/>
      <c r="F157" s="218"/>
      <c r="G157" s="218"/>
      <c r="H157" s="218"/>
      <c r="I157" s="218"/>
      <c r="J157" s="218"/>
      <c r="K157" s="218"/>
      <c r="L157" s="218"/>
      <c r="M157" s="172"/>
      <c r="N157" s="172"/>
      <c r="O157" s="172"/>
      <c r="P157" s="172"/>
      <c r="Q157" s="172"/>
      <c r="R157" s="172"/>
      <c r="S157" s="172"/>
      <c r="T157" s="172"/>
      <c r="U157" s="172"/>
    </row>
    <row r="158" spans="2:21" x14ac:dyDescent="0.2">
      <c r="B158" s="218"/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172"/>
      <c r="N158" s="172"/>
      <c r="O158" s="172"/>
      <c r="P158" s="172"/>
      <c r="Q158" s="172"/>
      <c r="R158" s="172"/>
      <c r="S158" s="172"/>
      <c r="T158" s="172"/>
      <c r="U158" s="172"/>
    </row>
    <row r="159" spans="2:21" x14ac:dyDescent="0.2">
      <c r="B159" s="218"/>
      <c r="C159" s="218"/>
      <c r="D159" s="218"/>
      <c r="E159" s="218"/>
      <c r="F159" s="218"/>
      <c r="G159" s="218"/>
      <c r="H159" s="218"/>
      <c r="I159" s="218"/>
      <c r="J159" s="218"/>
      <c r="K159" s="218"/>
      <c r="L159" s="218"/>
      <c r="M159" s="172"/>
      <c r="N159" s="172"/>
      <c r="O159" s="172"/>
      <c r="P159" s="172"/>
      <c r="Q159" s="172"/>
      <c r="R159" s="172"/>
      <c r="S159" s="172"/>
      <c r="T159" s="172"/>
      <c r="U159" s="172"/>
    </row>
    <row r="160" spans="2:21" x14ac:dyDescent="0.2"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172"/>
      <c r="N160" s="172"/>
      <c r="O160" s="172"/>
      <c r="P160" s="172"/>
      <c r="Q160" s="172"/>
      <c r="R160" s="172"/>
      <c r="S160" s="172"/>
      <c r="T160" s="172"/>
      <c r="U160" s="172"/>
    </row>
    <row r="161" spans="2:21" x14ac:dyDescent="0.2">
      <c r="B161" s="218"/>
      <c r="C161" s="218"/>
      <c r="D161" s="218"/>
      <c r="E161" s="218"/>
      <c r="F161" s="218"/>
      <c r="G161" s="218"/>
      <c r="H161" s="218"/>
      <c r="I161" s="218"/>
      <c r="J161" s="218"/>
      <c r="K161" s="218"/>
      <c r="L161" s="218"/>
      <c r="M161" s="172"/>
      <c r="N161" s="172"/>
      <c r="O161" s="172"/>
      <c r="P161" s="172"/>
      <c r="Q161" s="172"/>
      <c r="R161" s="172"/>
      <c r="S161" s="172"/>
      <c r="T161" s="172"/>
      <c r="U161" s="172"/>
    </row>
    <row r="162" spans="2:21" x14ac:dyDescent="0.2">
      <c r="B162" s="218"/>
      <c r="C162" s="218"/>
      <c r="D162" s="218"/>
      <c r="E162" s="218"/>
      <c r="F162" s="218"/>
      <c r="G162" s="218"/>
      <c r="H162" s="218"/>
      <c r="I162" s="218"/>
      <c r="J162" s="218"/>
      <c r="K162" s="218"/>
      <c r="L162" s="218"/>
      <c r="M162" s="172"/>
      <c r="N162" s="172"/>
      <c r="O162" s="172"/>
      <c r="P162" s="172"/>
      <c r="Q162" s="172"/>
      <c r="R162" s="172"/>
      <c r="S162" s="172"/>
      <c r="T162" s="172"/>
      <c r="U162" s="172"/>
    </row>
    <row r="163" spans="2:21" x14ac:dyDescent="0.2">
      <c r="B163" s="218"/>
      <c r="C163" s="218"/>
      <c r="D163" s="218"/>
      <c r="E163" s="218"/>
      <c r="F163" s="218"/>
      <c r="G163" s="218"/>
      <c r="H163" s="218"/>
      <c r="I163" s="218"/>
      <c r="J163" s="218"/>
      <c r="K163" s="218"/>
      <c r="L163" s="218"/>
      <c r="M163" s="172"/>
      <c r="N163" s="172"/>
      <c r="O163" s="172"/>
      <c r="P163" s="172"/>
      <c r="Q163" s="172"/>
      <c r="R163" s="172"/>
      <c r="S163" s="172"/>
      <c r="T163" s="172"/>
      <c r="U163" s="172"/>
    </row>
    <row r="164" spans="2:21" x14ac:dyDescent="0.2">
      <c r="B164" s="218"/>
      <c r="C164" s="218"/>
      <c r="D164" s="218"/>
      <c r="E164" s="218"/>
      <c r="F164" s="218"/>
      <c r="G164" s="218"/>
      <c r="H164" s="218"/>
      <c r="I164" s="218"/>
      <c r="J164" s="218"/>
      <c r="K164" s="218"/>
      <c r="L164" s="218"/>
      <c r="M164" s="172"/>
      <c r="N164" s="172"/>
      <c r="O164" s="172"/>
      <c r="P164" s="172"/>
      <c r="Q164" s="172"/>
      <c r="R164" s="172"/>
      <c r="S164" s="172"/>
      <c r="T164" s="172"/>
      <c r="U164" s="172"/>
    </row>
    <row r="165" spans="2:21" x14ac:dyDescent="0.2">
      <c r="B165" s="218"/>
      <c r="C165" s="218"/>
      <c r="D165" s="218"/>
      <c r="E165" s="218"/>
      <c r="F165" s="218"/>
      <c r="G165" s="218"/>
      <c r="H165" s="218"/>
      <c r="I165" s="218"/>
      <c r="J165" s="218"/>
      <c r="K165" s="218"/>
      <c r="L165" s="218"/>
      <c r="M165" s="172"/>
      <c r="N165" s="172"/>
      <c r="O165" s="172"/>
      <c r="P165" s="172"/>
      <c r="Q165" s="172"/>
      <c r="R165" s="172"/>
      <c r="S165" s="172"/>
      <c r="T165" s="172"/>
      <c r="U165" s="172"/>
    </row>
    <row r="166" spans="2:21" x14ac:dyDescent="0.2">
      <c r="B166" s="218"/>
      <c r="C166" s="218"/>
      <c r="D166" s="218"/>
      <c r="E166" s="218"/>
      <c r="F166" s="218"/>
      <c r="G166" s="218"/>
      <c r="H166" s="218"/>
      <c r="I166" s="218"/>
      <c r="J166" s="218"/>
      <c r="K166" s="218"/>
      <c r="L166" s="218"/>
      <c r="M166" s="172"/>
      <c r="N166" s="172"/>
      <c r="O166" s="172"/>
      <c r="P166" s="172"/>
      <c r="Q166" s="172"/>
      <c r="R166" s="172"/>
      <c r="S166" s="172"/>
      <c r="T166" s="172"/>
      <c r="U166" s="172"/>
    </row>
    <row r="167" spans="2:21" x14ac:dyDescent="0.2"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172"/>
      <c r="N167" s="172"/>
      <c r="O167" s="172"/>
      <c r="P167" s="172"/>
      <c r="Q167" s="172"/>
      <c r="R167" s="172"/>
      <c r="S167" s="172"/>
      <c r="T167" s="172"/>
      <c r="U167" s="172"/>
    </row>
    <row r="168" spans="2:21" x14ac:dyDescent="0.2">
      <c r="B168" s="218"/>
      <c r="C168" s="218"/>
      <c r="D168" s="218"/>
      <c r="E168" s="218"/>
      <c r="F168" s="218"/>
      <c r="G168" s="218"/>
      <c r="H168" s="218"/>
      <c r="I168" s="218"/>
      <c r="J168" s="218"/>
      <c r="K168" s="218"/>
      <c r="L168" s="218"/>
      <c r="M168" s="172"/>
      <c r="N168" s="172"/>
      <c r="O168" s="172"/>
      <c r="P168" s="172"/>
      <c r="Q168" s="172"/>
      <c r="R168" s="172"/>
      <c r="S168" s="172"/>
      <c r="T168" s="172"/>
      <c r="U168" s="172"/>
    </row>
    <row r="169" spans="2:21" x14ac:dyDescent="0.2">
      <c r="B169" s="218"/>
      <c r="C169" s="218"/>
      <c r="D169" s="218"/>
      <c r="E169" s="218"/>
      <c r="F169" s="218"/>
      <c r="G169" s="218"/>
      <c r="H169" s="218"/>
      <c r="I169" s="218"/>
      <c r="J169" s="218"/>
      <c r="K169" s="218"/>
      <c r="L169" s="218"/>
      <c r="M169" s="172"/>
      <c r="N169" s="172"/>
      <c r="O169" s="172"/>
      <c r="P169" s="172"/>
      <c r="Q169" s="172"/>
      <c r="R169" s="172"/>
      <c r="S169" s="172"/>
      <c r="T169" s="172"/>
      <c r="U169" s="172"/>
    </row>
    <row r="170" spans="2:21" x14ac:dyDescent="0.2">
      <c r="B170" s="218"/>
      <c r="C170" s="218"/>
      <c r="D170" s="218"/>
      <c r="E170" s="218"/>
      <c r="F170" s="218"/>
      <c r="G170" s="218"/>
      <c r="H170" s="218"/>
      <c r="I170" s="218"/>
      <c r="J170" s="218"/>
      <c r="K170" s="218"/>
      <c r="L170" s="218"/>
      <c r="M170" s="172"/>
      <c r="N170" s="172"/>
      <c r="O170" s="172"/>
      <c r="P170" s="172"/>
      <c r="Q170" s="172"/>
      <c r="R170" s="172"/>
      <c r="S170" s="172"/>
      <c r="T170" s="172"/>
      <c r="U170" s="172"/>
    </row>
    <row r="171" spans="2:21" x14ac:dyDescent="0.2">
      <c r="B171" s="218"/>
      <c r="C171" s="218"/>
      <c r="D171" s="218"/>
      <c r="E171" s="218"/>
      <c r="F171" s="218"/>
      <c r="G171" s="218"/>
      <c r="H171" s="218"/>
      <c r="I171" s="218"/>
      <c r="J171" s="218"/>
      <c r="K171" s="218"/>
      <c r="L171" s="218"/>
      <c r="M171" s="172"/>
      <c r="N171" s="172"/>
      <c r="O171" s="172"/>
      <c r="P171" s="172"/>
      <c r="Q171" s="172"/>
      <c r="R171" s="172"/>
      <c r="S171" s="172"/>
      <c r="T171" s="172"/>
      <c r="U171" s="172"/>
    </row>
    <row r="172" spans="2:21" x14ac:dyDescent="0.2">
      <c r="B172" s="218"/>
      <c r="C172" s="218"/>
      <c r="D172" s="218"/>
      <c r="E172" s="218"/>
      <c r="F172" s="218"/>
      <c r="G172" s="218"/>
      <c r="H172" s="218"/>
      <c r="I172" s="218"/>
      <c r="J172" s="218"/>
      <c r="K172" s="218"/>
      <c r="L172" s="218"/>
      <c r="M172" s="172"/>
      <c r="N172" s="172"/>
      <c r="O172" s="172"/>
      <c r="P172" s="172"/>
      <c r="Q172" s="172"/>
      <c r="R172" s="172"/>
      <c r="S172" s="172"/>
      <c r="T172" s="172"/>
      <c r="U172" s="172"/>
    </row>
    <row r="173" spans="2:21" x14ac:dyDescent="0.2">
      <c r="B173" s="218"/>
      <c r="C173" s="218"/>
      <c r="D173" s="218"/>
      <c r="E173" s="218"/>
      <c r="F173" s="218"/>
      <c r="G173" s="218"/>
      <c r="H173" s="218"/>
      <c r="I173" s="218"/>
      <c r="J173" s="218"/>
      <c r="K173" s="218"/>
      <c r="L173" s="218"/>
      <c r="M173" s="172"/>
      <c r="N173" s="172"/>
      <c r="O173" s="172"/>
      <c r="P173" s="172"/>
      <c r="Q173" s="172"/>
      <c r="R173" s="172"/>
      <c r="S173" s="172"/>
      <c r="T173" s="172"/>
      <c r="U173" s="172"/>
    </row>
    <row r="174" spans="2:21" x14ac:dyDescent="0.2">
      <c r="B174" s="218"/>
      <c r="C174" s="218"/>
      <c r="D174" s="218"/>
      <c r="E174" s="218"/>
      <c r="F174" s="218"/>
      <c r="G174" s="218"/>
      <c r="H174" s="218"/>
      <c r="I174" s="218"/>
      <c r="J174" s="218"/>
      <c r="K174" s="218"/>
      <c r="L174" s="218"/>
      <c r="M174" s="172"/>
      <c r="N174" s="172"/>
      <c r="O174" s="172"/>
      <c r="P174" s="172"/>
      <c r="Q174" s="172"/>
      <c r="R174" s="172"/>
      <c r="S174" s="172"/>
      <c r="T174" s="172"/>
      <c r="U174" s="172"/>
    </row>
    <row r="175" spans="2:21" x14ac:dyDescent="0.2">
      <c r="B175" s="218"/>
      <c r="C175" s="218"/>
      <c r="D175" s="218"/>
      <c r="E175" s="218"/>
      <c r="F175" s="218"/>
      <c r="G175" s="218"/>
      <c r="H175" s="218"/>
      <c r="I175" s="218"/>
      <c r="J175" s="218"/>
      <c r="K175" s="218"/>
      <c r="L175" s="218"/>
      <c r="M175" s="172"/>
      <c r="N175" s="172"/>
      <c r="O175" s="172"/>
      <c r="P175" s="172"/>
      <c r="Q175" s="172"/>
      <c r="R175" s="172"/>
      <c r="S175" s="172"/>
      <c r="T175" s="172"/>
      <c r="U175" s="172"/>
    </row>
    <row r="176" spans="2:21" x14ac:dyDescent="0.2">
      <c r="B176" s="218"/>
      <c r="C176" s="218"/>
      <c r="D176" s="218"/>
      <c r="E176" s="218"/>
      <c r="F176" s="218"/>
      <c r="G176" s="218"/>
      <c r="H176" s="218"/>
      <c r="I176" s="218"/>
      <c r="J176" s="218"/>
      <c r="K176" s="218"/>
      <c r="L176" s="218"/>
      <c r="M176" s="172"/>
      <c r="N176" s="172"/>
      <c r="O176" s="172"/>
      <c r="P176" s="172"/>
      <c r="Q176" s="172"/>
      <c r="R176" s="172"/>
      <c r="S176" s="172"/>
      <c r="T176" s="172"/>
      <c r="U176" s="172"/>
    </row>
    <row r="177" spans="2:21" x14ac:dyDescent="0.2">
      <c r="B177" s="218"/>
      <c r="C177" s="218"/>
      <c r="D177" s="218"/>
      <c r="E177" s="218"/>
      <c r="F177" s="218"/>
      <c r="G177" s="218"/>
      <c r="H177" s="218"/>
      <c r="I177" s="218"/>
      <c r="J177" s="218"/>
      <c r="K177" s="218"/>
      <c r="L177" s="218"/>
      <c r="M177" s="172"/>
      <c r="N177" s="172"/>
      <c r="O177" s="172"/>
      <c r="P177" s="172"/>
      <c r="Q177" s="172"/>
      <c r="R177" s="172"/>
      <c r="S177" s="172"/>
      <c r="T177" s="172"/>
      <c r="U177" s="172"/>
    </row>
    <row r="178" spans="2:21" x14ac:dyDescent="0.2">
      <c r="B178" s="218"/>
      <c r="C178" s="218"/>
      <c r="D178" s="218"/>
      <c r="E178" s="218"/>
      <c r="F178" s="218"/>
      <c r="G178" s="218"/>
      <c r="H178" s="218"/>
      <c r="I178" s="218"/>
      <c r="J178" s="218"/>
      <c r="K178" s="218"/>
      <c r="L178" s="218"/>
      <c r="M178" s="172"/>
      <c r="N178" s="172"/>
      <c r="O178" s="172"/>
      <c r="P178" s="172"/>
      <c r="Q178" s="172"/>
      <c r="R178" s="172"/>
      <c r="S178" s="172"/>
      <c r="T178" s="172"/>
      <c r="U178" s="172"/>
    </row>
    <row r="179" spans="2:21" x14ac:dyDescent="0.2">
      <c r="B179" s="218"/>
      <c r="C179" s="218"/>
      <c r="D179" s="218"/>
      <c r="E179" s="218"/>
      <c r="F179" s="218"/>
      <c r="G179" s="218"/>
      <c r="H179" s="218"/>
      <c r="I179" s="218"/>
      <c r="J179" s="218"/>
      <c r="K179" s="218"/>
      <c r="L179" s="218"/>
      <c r="M179" s="172"/>
      <c r="N179" s="172"/>
      <c r="O179" s="172"/>
      <c r="P179" s="172"/>
      <c r="Q179" s="172"/>
      <c r="R179" s="172"/>
      <c r="S179" s="172"/>
      <c r="T179" s="172"/>
      <c r="U179" s="172"/>
    </row>
    <row r="180" spans="2:21" x14ac:dyDescent="0.2">
      <c r="B180" s="218"/>
      <c r="C180" s="218"/>
      <c r="D180" s="218"/>
      <c r="E180" s="218"/>
      <c r="F180" s="218"/>
      <c r="G180" s="218"/>
      <c r="H180" s="218"/>
      <c r="I180" s="218"/>
      <c r="J180" s="218"/>
      <c r="K180" s="218"/>
      <c r="L180" s="218"/>
      <c r="M180" s="172"/>
      <c r="N180" s="172"/>
      <c r="O180" s="172"/>
      <c r="P180" s="172"/>
      <c r="Q180" s="172"/>
      <c r="R180" s="172"/>
      <c r="S180" s="172"/>
      <c r="T180" s="172"/>
      <c r="U180" s="172"/>
    </row>
    <row r="181" spans="2:21" x14ac:dyDescent="0.2"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172"/>
      <c r="N181" s="172"/>
      <c r="O181" s="172"/>
      <c r="P181" s="172"/>
      <c r="Q181" s="172"/>
      <c r="R181" s="172"/>
      <c r="S181" s="172"/>
      <c r="T181" s="172"/>
      <c r="U181" s="172"/>
    </row>
    <row r="182" spans="2:21" x14ac:dyDescent="0.2">
      <c r="B182" s="218"/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172"/>
      <c r="N182" s="172"/>
      <c r="O182" s="172"/>
      <c r="P182" s="172"/>
      <c r="Q182" s="172"/>
      <c r="R182" s="172"/>
      <c r="S182" s="172"/>
      <c r="T182" s="172"/>
      <c r="U182" s="172"/>
    </row>
    <row r="183" spans="2:21" x14ac:dyDescent="0.2">
      <c r="B183" s="218"/>
      <c r="C183" s="218"/>
      <c r="D183" s="218"/>
      <c r="E183" s="218"/>
      <c r="F183" s="218"/>
      <c r="G183" s="218"/>
      <c r="H183" s="218"/>
      <c r="I183" s="218"/>
      <c r="J183" s="218"/>
      <c r="K183" s="218"/>
      <c r="L183" s="218"/>
      <c r="M183" s="172"/>
      <c r="N183" s="172"/>
      <c r="O183" s="172"/>
      <c r="P183" s="172"/>
      <c r="Q183" s="172"/>
      <c r="R183" s="172"/>
      <c r="S183" s="172"/>
      <c r="T183" s="172"/>
      <c r="U183" s="172"/>
    </row>
    <row r="184" spans="2:21" x14ac:dyDescent="0.2"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172"/>
      <c r="N184" s="172"/>
      <c r="O184" s="172"/>
      <c r="P184" s="172"/>
      <c r="Q184" s="172"/>
      <c r="R184" s="172"/>
      <c r="S184" s="172"/>
      <c r="T184" s="172"/>
      <c r="U184" s="172"/>
    </row>
    <row r="185" spans="2:21" x14ac:dyDescent="0.2">
      <c r="B185" s="218"/>
      <c r="C185" s="218"/>
      <c r="D185" s="218"/>
      <c r="E185" s="218"/>
      <c r="F185" s="218"/>
      <c r="G185" s="218"/>
      <c r="H185" s="218"/>
      <c r="I185" s="218"/>
      <c r="J185" s="218"/>
      <c r="K185" s="218"/>
      <c r="L185" s="218"/>
      <c r="M185" s="172"/>
      <c r="N185" s="172"/>
      <c r="O185" s="172"/>
      <c r="P185" s="172"/>
      <c r="Q185" s="172"/>
      <c r="R185" s="172"/>
      <c r="S185" s="172"/>
      <c r="T185" s="172"/>
      <c r="U185" s="172"/>
    </row>
    <row r="186" spans="2:21" x14ac:dyDescent="0.2">
      <c r="B186" s="218"/>
      <c r="C186" s="218"/>
      <c r="D186" s="218"/>
      <c r="E186" s="218"/>
      <c r="F186" s="218"/>
      <c r="G186" s="218"/>
      <c r="H186" s="218"/>
      <c r="I186" s="218"/>
      <c r="J186" s="218"/>
      <c r="K186" s="218"/>
      <c r="L186" s="218"/>
      <c r="M186" s="172"/>
      <c r="N186" s="172"/>
      <c r="O186" s="172"/>
      <c r="P186" s="172"/>
      <c r="Q186" s="172"/>
      <c r="R186" s="172"/>
      <c r="S186" s="172"/>
      <c r="T186" s="172"/>
      <c r="U186" s="172"/>
    </row>
    <row r="187" spans="2:21" x14ac:dyDescent="0.2">
      <c r="B187" s="218"/>
      <c r="C187" s="218"/>
      <c r="D187" s="218"/>
      <c r="E187" s="218"/>
      <c r="F187" s="218"/>
      <c r="G187" s="218"/>
      <c r="H187" s="218"/>
      <c r="I187" s="218"/>
      <c r="J187" s="218"/>
      <c r="K187" s="218"/>
      <c r="L187" s="218"/>
      <c r="M187" s="172"/>
      <c r="N187" s="172"/>
      <c r="O187" s="172"/>
      <c r="P187" s="172"/>
      <c r="Q187" s="172"/>
      <c r="R187" s="172"/>
      <c r="S187" s="172"/>
      <c r="T187" s="172"/>
      <c r="U187" s="172"/>
    </row>
    <row r="188" spans="2:21" x14ac:dyDescent="0.2">
      <c r="B188" s="218"/>
      <c r="C188" s="218"/>
      <c r="D188" s="218"/>
      <c r="E188" s="218"/>
      <c r="F188" s="218"/>
      <c r="G188" s="218"/>
      <c r="H188" s="218"/>
      <c r="I188" s="218"/>
      <c r="J188" s="218"/>
      <c r="K188" s="218"/>
      <c r="L188" s="218"/>
      <c r="M188" s="172"/>
      <c r="N188" s="172"/>
      <c r="O188" s="172"/>
      <c r="P188" s="172"/>
      <c r="Q188" s="172"/>
      <c r="R188" s="172"/>
      <c r="S188" s="172"/>
      <c r="T188" s="172"/>
      <c r="U188" s="172"/>
    </row>
    <row r="189" spans="2:21" x14ac:dyDescent="0.2">
      <c r="B189" s="218"/>
      <c r="C189" s="218"/>
      <c r="D189" s="218"/>
      <c r="E189" s="218"/>
      <c r="F189" s="218"/>
      <c r="G189" s="218"/>
      <c r="H189" s="218"/>
      <c r="I189" s="218"/>
      <c r="J189" s="218"/>
      <c r="K189" s="218"/>
      <c r="L189" s="218"/>
      <c r="M189" s="172"/>
      <c r="N189" s="172"/>
      <c r="O189" s="172"/>
      <c r="P189" s="172"/>
      <c r="Q189" s="172"/>
      <c r="R189" s="172"/>
      <c r="S189" s="172"/>
      <c r="T189" s="172"/>
      <c r="U189" s="172"/>
    </row>
    <row r="190" spans="2:21" x14ac:dyDescent="0.2">
      <c r="B190" s="218"/>
      <c r="C190" s="218"/>
      <c r="D190" s="218"/>
      <c r="E190" s="218"/>
      <c r="F190" s="218"/>
      <c r="G190" s="218"/>
      <c r="H190" s="218"/>
      <c r="I190" s="218"/>
      <c r="J190" s="218"/>
      <c r="K190" s="218"/>
      <c r="L190" s="218"/>
      <c r="M190" s="172"/>
      <c r="N190" s="172"/>
      <c r="O190" s="172"/>
      <c r="P190" s="172"/>
      <c r="Q190" s="172"/>
      <c r="R190" s="172"/>
      <c r="S190" s="172"/>
      <c r="T190" s="172"/>
      <c r="U190" s="172"/>
    </row>
    <row r="191" spans="2:21" x14ac:dyDescent="0.2">
      <c r="B191" s="172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</row>
    <row r="192" spans="2:21" x14ac:dyDescent="0.2">
      <c r="B192" s="172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</row>
    <row r="193" spans="2:21" x14ac:dyDescent="0.2">
      <c r="B193" s="172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</row>
    <row r="194" spans="2:21" x14ac:dyDescent="0.2">
      <c r="B194" s="172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</row>
    <row r="195" spans="2:21" x14ac:dyDescent="0.2">
      <c r="B195" s="172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</row>
    <row r="196" spans="2:21" x14ac:dyDescent="0.2">
      <c r="B196" s="172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</row>
    <row r="197" spans="2:21" x14ac:dyDescent="0.2">
      <c r="B197" s="172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</row>
    <row r="198" spans="2:21" x14ac:dyDescent="0.2"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</row>
    <row r="199" spans="2:21" x14ac:dyDescent="0.2">
      <c r="B199" s="172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</row>
    <row r="200" spans="2:21" x14ac:dyDescent="0.2">
      <c r="B200" s="172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</row>
    <row r="201" spans="2:21" x14ac:dyDescent="0.2">
      <c r="B201" s="172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</row>
    <row r="202" spans="2:21" x14ac:dyDescent="0.2">
      <c r="B202" s="172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</row>
    <row r="203" spans="2:21" x14ac:dyDescent="0.2">
      <c r="B203" s="172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</row>
    <row r="204" spans="2:21" x14ac:dyDescent="0.2">
      <c r="B204" s="172"/>
      <c r="C204" s="172"/>
      <c r="D204" s="172"/>
      <c r="E204" s="172"/>
      <c r="F204" s="172"/>
      <c r="G204" s="172"/>
      <c r="H204" s="172"/>
      <c r="I204" s="221"/>
      <c r="J204" s="221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</row>
    <row r="205" spans="2:21" x14ac:dyDescent="0.2">
      <c r="B205" s="172"/>
      <c r="C205" s="172"/>
      <c r="D205" s="172"/>
      <c r="E205" s="172"/>
      <c r="F205" s="172"/>
      <c r="G205" s="172"/>
      <c r="H205" s="172"/>
      <c r="I205" s="221"/>
      <c r="J205" s="221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</row>
    <row r="206" spans="2:21" x14ac:dyDescent="0.2">
      <c r="B206" s="172"/>
      <c r="C206" s="172"/>
      <c r="D206" s="172"/>
      <c r="E206" s="172"/>
      <c r="F206" s="172"/>
      <c r="G206" s="172"/>
      <c r="H206" s="172"/>
      <c r="I206" s="221"/>
      <c r="J206" s="221"/>
      <c r="K206" s="172"/>
      <c r="L206" s="172"/>
      <c r="M206" s="221"/>
      <c r="N206" s="221"/>
      <c r="O206" s="221"/>
      <c r="P206" s="221"/>
      <c r="Q206" s="221"/>
      <c r="R206" s="221"/>
      <c r="S206" s="221"/>
      <c r="T206" s="221"/>
      <c r="U206" s="221"/>
    </row>
    <row r="207" spans="2:21" x14ac:dyDescent="0.2">
      <c r="B207" s="172"/>
      <c r="C207" s="172"/>
      <c r="D207" s="172"/>
      <c r="E207" s="172"/>
      <c r="F207" s="172"/>
      <c r="G207" s="172"/>
      <c r="H207" s="172"/>
      <c r="I207" s="221"/>
      <c r="J207" s="221"/>
      <c r="K207" s="172"/>
      <c r="L207" s="221"/>
      <c r="M207" s="221"/>
      <c r="N207" s="221"/>
      <c r="O207" s="221"/>
      <c r="P207" s="221"/>
      <c r="Q207" s="221"/>
      <c r="R207" s="221"/>
      <c r="S207" s="221"/>
      <c r="T207" s="221"/>
      <c r="U207" s="221"/>
    </row>
    <row r="208" spans="2:21" x14ac:dyDescent="0.2">
      <c r="B208" s="172"/>
      <c r="C208" s="172"/>
      <c r="D208" s="172"/>
      <c r="E208" s="172"/>
      <c r="F208" s="172"/>
      <c r="G208" s="172"/>
      <c r="H208" s="172"/>
      <c r="I208" s="221"/>
      <c r="J208" s="221"/>
      <c r="K208" s="172"/>
      <c r="L208" s="221"/>
      <c r="M208" s="221"/>
      <c r="N208" s="221"/>
      <c r="O208" s="221"/>
      <c r="P208" s="221"/>
      <c r="Q208" s="221"/>
      <c r="R208" s="221"/>
      <c r="S208" s="221"/>
      <c r="T208" s="221"/>
      <c r="U208" s="221"/>
    </row>
    <row r="209" spans="2:21" x14ac:dyDescent="0.2">
      <c r="B209" s="172"/>
      <c r="C209" s="172"/>
      <c r="D209" s="172"/>
      <c r="E209" s="172"/>
      <c r="F209" s="172"/>
      <c r="G209" s="172"/>
      <c r="H209" s="172"/>
      <c r="I209" s="221"/>
      <c r="J209" s="221"/>
      <c r="K209" s="172"/>
      <c r="L209" s="221"/>
      <c r="M209" s="221"/>
      <c r="N209" s="221"/>
      <c r="O209" s="221"/>
      <c r="P209" s="221"/>
      <c r="Q209" s="221"/>
      <c r="R209" s="221"/>
      <c r="S209" s="221"/>
      <c r="T209" s="221"/>
      <c r="U209" s="221"/>
    </row>
    <row r="210" spans="2:21" x14ac:dyDescent="0.2">
      <c r="B210" s="172"/>
      <c r="C210" s="172"/>
      <c r="D210" s="172"/>
      <c r="E210" s="172"/>
      <c r="F210" s="172"/>
      <c r="G210" s="172"/>
      <c r="H210" s="172"/>
      <c r="I210" s="221"/>
      <c r="J210" s="221"/>
      <c r="K210" s="172"/>
      <c r="L210" s="221"/>
      <c r="M210" s="221"/>
      <c r="N210" s="221"/>
      <c r="O210" s="221"/>
      <c r="P210" s="221"/>
      <c r="Q210" s="221"/>
      <c r="R210" s="221"/>
      <c r="S210" s="221"/>
      <c r="T210" s="221"/>
      <c r="U210" s="221"/>
    </row>
    <row r="211" spans="2:21" x14ac:dyDescent="0.2">
      <c r="B211" s="172"/>
      <c r="C211" s="172"/>
      <c r="D211" s="172"/>
      <c r="E211" s="221"/>
      <c r="F211" s="172"/>
      <c r="G211" s="172"/>
      <c r="H211" s="172"/>
      <c r="I211" s="221"/>
      <c r="J211" s="221"/>
      <c r="K211" s="172"/>
      <c r="L211" s="221"/>
      <c r="M211" s="221"/>
      <c r="N211" s="221"/>
      <c r="O211" s="221"/>
      <c r="P211" s="221"/>
      <c r="Q211" s="221"/>
      <c r="R211" s="221"/>
      <c r="S211" s="221"/>
      <c r="T211" s="221"/>
      <c r="U211" s="221"/>
    </row>
    <row r="212" spans="2:21" x14ac:dyDescent="0.2">
      <c r="B212" s="172"/>
      <c r="C212" s="172"/>
      <c r="D212" s="172"/>
      <c r="E212" s="221"/>
      <c r="F212" s="172"/>
      <c r="G212" s="172"/>
      <c r="H212" s="172"/>
      <c r="I212" s="221"/>
      <c r="J212" s="221"/>
      <c r="K212" s="221"/>
      <c r="L212" s="221"/>
      <c r="M212" s="221"/>
      <c r="N212" s="221"/>
      <c r="O212" s="221"/>
      <c r="P212" s="221"/>
      <c r="Q212" s="221"/>
      <c r="R212" s="221"/>
      <c r="S212" s="221"/>
      <c r="T212" s="221"/>
      <c r="U212" s="221"/>
    </row>
    <row r="213" spans="2:21" x14ac:dyDescent="0.2">
      <c r="B213" s="172"/>
      <c r="C213" s="172"/>
      <c r="D213" s="172"/>
      <c r="E213" s="221"/>
      <c r="F213" s="172"/>
      <c r="G213" s="172"/>
      <c r="H213" s="172"/>
      <c r="I213" s="221"/>
      <c r="J213" s="221"/>
      <c r="K213" s="221"/>
      <c r="L213" s="221"/>
      <c r="M213" s="221"/>
      <c r="N213" s="221"/>
      <c r="O213" s="221"/>
      <c r="P213" s="221"/>
      <c r="Q213" s="221"/>
      <c r="R213" s="221"/>
      <c r="S213" s="221"/>
      <c r="T213" s="221"/>
      <c r="U213" s="221"/>
    </row>
    <row r="214" spans="2:21" x14ac:dyDescent="0.2">
      <c r="B214" s="221"/>
      <c r="C214" s="221"/>
      <c r="D214" s="221"/>
      <c r="E214" s="221"/>
      <c r="F214" s="221"/>
      <c r="G214" s="221"/>
      <c r="H214" s="221"/>
      <c r="I214" s="221"/>
      <c r="J214" s="221"/>
      <c r="K214" s="221"/>
      <c r="L214" s="221"/>
      <c r="M214" s="221"/>
      <c r="N214" s="221"/>
      <c r="O214" s="221"/>
      <c r="P214" s="221"/>
      <c r="Q214" s="221"/>
      <c r="R214" s="221"/>
      <c r="S214" s="221"/>
      <c r="T214" s="221"/>
      <c r="U214" s="221"/>
    </row>
    <row r="215" spans="2:21" x14ac:dyDescent="0.2">
      <c r="B215" s="221"/>
      <c r="C215" s="221"/>
      <c r="D215" s="221"/>
      <c r="E215" s="221"/>
      <c r="F215" s="221"/>
      <c r="G215" s="221"/>
      <c r="H215" s="221"/>
      <c r="I215" s="221"/>
      <c r="J215" s="221"/>
      <c r="K215" s="221"/>
      <c r="L215" s="221"/>
      <c r="M215" s="221"/>
      <c r="N215" s="221"/>
      <c r="O215" s="221"/>
      <c r="P215" s="221"/>
      <c r="Q215" s="221"/>
      <c r="R215" s="221"/>
      <c r="S215" s="221"/>
      <c r="T215" s="221"/>
      <c r="U215" s="221"/>
    </row>
    <row r="216" spans="2:21" x14ac:dyDescent="0.2">
      <c r="B216" s="221"/>
      <c r="C216" s="221"/>
      <c r="D216" s="221"/>
      <c r="E216" s="221"/>
      <c r="F216" s="221"/>
      <c r="G216" s="221"/>
      <c r="H216" s="221"/>
      <c r="I216" s="221"/>
      <c r="J216" s="221"/>
      <c r="K216" s="221"/>
      <c r="L216" s="221"/>
      <c r="M216" s="221"/>
      <c r="N216" s="221"/>
      <c r="O216" s="221"/>
      <c r="P216" s="221"/>
      <c r="Q216" s="221"/>
      <c r="R216" s="221"/>
      <c r="S216" s="221"/>
      <c r="T216" s="221"/>
      <c r="U216" s="221"/>
    </row>
    <row r="217" spans="2:21" x14ac:dyDescent="0.2">
      <c r="B217" s="221"/>
      <c r="C217" s="221"/>
      <c r="D217" s="221"/>
      <c r="E217" s="221"/>
      <c r="F217" s="221"/>
      <c r="G217" s="221"/>
      <c r="H217" s="221"/>
      <c r="I217" s="221"/>
      <c r="J217" s="221"/>
      <c r="K217" s="221"/>
      <c r="L217" s="221"/>
      <c r="M217" s="221"/>
      <c r="N217" s="221"/>
      <c r="O217" s="221"/>
      <c r="P217" s="221"/>
      <c r="Q217" s="221"/>
      <c r="R217" s="221"/>
      <c r="S217" s="221"/>
      <c r="T217" s="221"/>
      <c r="U217" s="221"/>
    </row>
    <row r="218" spans="2:21" x14ac:dyDescent="0.2">
      <c r="B218" s="221"/>
      <c r="C218" s="221"/>
      <c r="D218" s="221"/>
      <c r="E218" s="221"/>
      <c r="F218" s="221"/>
      <c r="G218" s="221"/>
      <c r="H218" s="221"/>
      <c r="I218" s="221"/>
      <c r="J218" s="221"/>
      <c r="K218" s="221"/>
      <c r="L218" s="221"/>
      <c r="M218" s="221"/>
      <c r="N218" s="221"/>
      <c r="O218" s="221"/>
      <c r="P218" s="221"/>
      <c r="Q218" s="221"/>
      <c r="R218" s="221"/>
      <c r="S218" s="221"/>
      <c r="T218" s="221"/>
      <c r="U218" s="221"/>
    </row>
    <row r="219" spans="2:21" x14ac:dyDescent="0.2">
      <c r="B219" s="221"/>
      <c r="C219" s="221"/>
      <c r="D219" s="221"/>
      <c r="E219" s="221"/>
      <c r="F219" s="221"/>
      <c r="G219" s="221"/>
      <c r="H219" s="221"/>
      <c r="I219" s="221"/>
      <c r="J219" s="221"/>
      <c r="K219" s="221"/>
      <c r="L219" s="221"/>
      <c r="M219" s="221"/>
      <c r="N219" s="221"/>
      <c r="O219" s="221"/>
      <c r="P219" s="221"/>
      <c r="Q219" s="221"/>
      <c r="R219" s="221"/>
      <c r="S219" s="221"/>
      <c r="T219" s="221"/>
      <c r="U219" s="221"/>
    </row>
    <row r="220" spans="2:21" x14ac:dyDescent="0.2">
      <c r="B220" s="221"/>
      <c r="C220" s="221"/>
      <c r="D220" s="221"/>
      <c r="E220" s="221"/>
      <c r="F220" s="221"/>
      <c r="G220" s="221"/>
      <c r="H220" s="221"/>
      <c r="I220" s="221"/>
      <c r="J220" s="221"/>
      <c r="K220" s="221"/>
      <c r="L220" s="221"/>
      <c r="M220" s="221"/>
      <c r="N220" s="221"/>
      <c r="O220" s="221"/>
      <c r="P220" s="221"/>
      <c r="Q220" s="221"/>
      <c r="R220" s="221"/>
      <c r="S220" s="221"/>
      <c r="T220" s="221"/>
      <c r="U220" s="221"/>
    </row>
    <row r="221" spans="2:21" x14ac:dyDescent="0.2">
      <c r="B221" s="221"/>
      <c r="C221" s="221"/>
      <c r="D221" s="221"/>
      <c r="E221" s="221"/>
      <c r="F221" s="221"/>
      <c r="G221" s="221"/>
      <c r="H221" s="221"/>
      <c r="I221" s="221"/>
      <c r="J221" s="221"/>
      <c r="K221" s="221"/>
      <c r="L221" s="221"/>
      <c r="M221" s="221"/>
      <c r="N221" s="221"/>
      <c r="O221" s="221"/>
      <c r="P221" s="221"/>
      <c r="Q221" s="221"/>
      <c r="R221" s="221"/>
      <c r="S221" s="221"/>
      <c r="T221" s="221"/>
      <c r="U221" s="221"/>
    </row>
    <row r="222" spans="2:21" x14ac:dyDescent="0.2">
      <c r="B222" s="221"/>
      <c r="C222" s="221"/>
      <c r="D222" s="221"/>
      <c r="E222" s="221"/>
      <c r="F222" s="221"/>
      <c r="G222" s="221"/>
      <c r="H222" s="221"/>
      <c r="I222" s="221"/>
      <c r="J222" s="221"/>
      <c r="K222" s="221"/>
      <c r="L222" s="221"/>
      <c r="M222" s="221"/>
      <c r="N222" s="221"/>
      <c r="O222" s="221"/>
      <c r="P222" s="221"/>
      <c r="Q222" s="221"/>
      <c r="R222" s="221"/>
      <c r="S222" s="221"/>
      <c r="T222" s="221"/>
      <c r="U222" s="221"/>
    </row>
    <row r="223" spans="2:21" x14ac:dyDescent="0.2">
      <c r="B223" s="221"/>
      <c r="C223" s="221"/>
      <c r="D223" s="221"/>
      <c r="E223" s="221"/>
      <c r="F223" s="221"/>
      <c r="G223" s="221"/>
      <c r="H223" s="221"/>
      <c r="I223" s="221"/>
      <c r="J223" s="221"/>
      <c r="K223" s="221"/>
      <c r="L223" s="221"/>
      <c r="M223" s="221"/>
      <c r="N223" s="221"/>
      <c r="O223" s="221"/>
      <c r="P223" s="221"/>
      <c r="Q223" s="221"/>
      <c r="R223" s="221"/>
      <c r="S223" s="221"/>
      <c r="T223" s="221"/>
      <c r="U223" s="221"/>
    </row>
    <row r="224" spans="2:21" x14ac:dyDescent="0.2">
      <c r="B224" s="221"/>
      <c r="C224" s="221"/>
      <c r="D224" s="221"/>
      <c r="E224" s="221"/>
      <c r="F224" s="221"/>
      <c r="G224" s="221"/>
      <c r="H224" s="221"/>
      <c r="I224" s="221"/>
      <c r="J224" s="221"/>
      <c r="K224" s="221"/>
      <c r="L224" s="221"/>
      <c r="M224" s="221"/>
      <c r="N224" s="221"/>
      <c r="O224" s="221"/>
      <c r="P224" s="221"/>
      <c r="Q224" s="221"/>
      <c r="R224" s="221"/>
      <c r="S224" s="221"/>
      <c r="T224" s="221"/>
      <c r="U224" s="221"/>
    </row>
    <row r="225" spans="2:21" x14ac:dyDescent="0.2">
      <c r="B225" s="221"/>
      <c r="C225" s="221"/>
      <c r="D225" s="221"/>
      <c r="E225" s="221"/>
      <c r="F225" s="221"/>
      <c r="G225" s="221"/>
      <c r="H225" s="221"/>
      <c r="I225" s="221"/>
      <c r="J225" s="221"/>
      <c r="K225" s="221"/>
      <c r="L225" s="221"/>
      <c r="M225" s="221"/>
      <c r="N225" s="221"/>
      <c r="O225" s="221"/>
      <c r="P225" s="221"/>
      <c r="Q225" s="221"/>
      <c r="R225" s="221"/>
      <c r="S225" s="221"/>
      <c r="T225" s="221"/>
      <c r="U225" s="221"/>
    </row>
    <row r="226" spans="2:21" x14ac:dyDescent="0.2">
      <c r="B226" s="221"/>
      <c r="C226" s="221"/>
      <c r="D226" s="221"/>
      <c r="E226" s="221"/>
      <c r="F226" s="221"/>
      <c r="G226" s="221"/>
      <c r="H226" s="221"/>
      <c r="I226" s="221"/>
      <c r="J226" s="221"/>
      <c r="K226" s="221"/>
      <c r="L226" s="221"/>
      <c r="M226" s="221"/>
      <c r="N226" s="221"/>
      <c r="O226" s="221"/>
      <c r="P226" s="221"/>
      <c r="Q226" s="221"/>
      <c r="R226" s="221"/>
      <c r="S226" s="221"/>
      <c r="T226" s="221"/>
      <c r="U226" s="221"/>
    </row>
    <row r="227" spans="2:21" x14ac:dyDescent="0.2">
      <c r="B227" s="221"/>
      <c r="C227" s="221"/>
      <c r="D227" s="221"/>
      <c r="E227" s="221"/>
      <c r="F227" s="221"/>
      <c r="G227" s="221"/>
      <c r="H227" s="221"/>
      <c r="I227" s="221"/>
      <c r="J227" s="221"/>
      <c r="K227" s="221"/>
      <c r="L227" s="221"/>
      <c r="M227" s="221"/>
      <c r="N227" s="221"/>
      <c r="O227" s="221"/>
      <c r="P227" s="221"/>
      <c r="Q227" s="221"/>
      <c r="R227" s="221"/>
      <c r="S227" s="221"/>
      <c r="T227" s="221"/>
      <c r="U227" s="221"/>
    </row>
    <row r="228" spans="2:21" x14ac:dyDescent="0.2">
      <c r="B228" s="221"/>
      <c r="C228" s="221"/>
      <c r="D228" s="221"/>
      <c r="E228" s="221"/>
      <c r="F228" s="221"/>
      <c r="G228" s="221"/>
      <c r="H228" s="221"/>
      <c r="I228" s="221"/>
      <c r="J228" s="221"/>
      <c r="K228" s="221"/>
      <c r="L228" s="221"/>
      <c r="M228" s="221"/>
      <c r="N228" s="221"/>
      <c r="O228" s="221"/>
      <c r="P228" s="221"/>
      <c r="Q228" s="221"/>
      <c r="R228" s="221"/>
      <c r="S228" s="221"/>
      <c r="T228" s="221"/>
      <c r="U228" s="221"/>
    </row>
    <row r="229" spans="2:21" x14ac:dyDescent="0.2">
      <c r="B229" s="221"/>
      <c r="C229" s="221"/>
      <c r="D229" s="221"/>
      <c r="E229" s="221"/>
      <c r="F229" s="221"/>
      <c r="G229" s="221"/>
      <c r="H229" s="221"/>
      <c r="I229" s="221"/>
      <c r="J229" s="221"/>
      <c r="K229" s="221"/>
      <c r="L229" s="221"/>
      <c r="M229" s="221"/>
      <c r="N229" s="221"/>
      <c r="O229" s="221"/>
      <c r="P229" s="221"/>
      <c r="Q229" s="221"/>
      <c r="R229" s="221"/>
      <c r="S229" s="221"/>
      <c r="T229" s="221"/>
      <c r="U229" s="221"/>
    </row>
    <row r="230" spans="2:21" x14ac:dyDescent="0.2">
      <c r="B230" s="221"/>
      <c r="C230" s="221"/>
      <c r="D230" s="221"/>
      <c r="E230" s="221"/>
      <c r="F230" s="221"/>
      <c r="G230" s="221"/>
      <c r="H230" s="221"/>
      <c r="I230" s="221"/>
      <c r="J230" s="221"/>
      <c r="K230" s="221"/>
      <c r="L230" s="221"/>
      <c r="M230" s="221"/>
      <c r="N230" s="221"/>
      <c r="O230" s="221"/>
      <c r="P230" s="221"/>
      <c r="Q230" s="221"/>
      <c r="R230" s="221"/>
      <c r="S230" s="221"/>
      <c r="T230" s="221"/>
      <c r="U230" s="221"/>
    </row>
    <row r="231" spans="2:21" x14ac:dyDescent="0.2">
      <c r="B231" s="221"/>
      <c r="C231" s="221"/>
      <c r="D231" s="221"/>
      <c r="E231" s="221"/>
      <c r="F231" s="221"/>
      <c r="G231" s="221"/>
      <c r="H231" s="221"/>
      <c r="I231" s="221"/>
      <c r="J231" s="221"/>
      <c r="K231" s="221"/>
      <c r="L231" s="221"/>
      <c r="M231" s="221"/>
      <c r="N231" s="221"/>
      <c r="O231" s="221"/>
      <c r="P231" s="221"/>
      <c r="Q231" s="221"/>
      <c r="R231" s="221"/>
      <c r="S231" s="221"/>
      <c r="T231" s="221"/>
      <c r="U231" s="221"/>
    </row>
    <row r="232" spans="2:21" x14ac:dyDescent="0.2">
      <c r="B232" s="221"/>
      <c r="C232" s="221"/>
      <c r="D232" s="221"/>
      <c r="E232" s="221"/>
      <c r="F232" s="221"/>
      <c r="G232" s="221"/>
      <c r="H232" s="221"/>
      <c r="I232" s="221"/>
      <c r="J232" s="221"/>
      <c r="K232" s="221"/>
      <c r="L232" s="221"/>
      <c r="M232" s="221"/>
      <c r="N232" s="221"/>
      <c r="O232" s="221"/>
      <c r="P232" s="221"/>
      <c r="Q232" s="221"/>
      <c r="R232" s="221"/>
      <c r="S232" s="221"/>
      <c r="T232" s="221"/>
      <c r="U232" s="221"/>
    </row>
    <row r="233" spans="2:21" x14ac:dyDescent="0.2">
      <c r="B233" s="221"/>
      <c r="C233" s="221"/>
      <c r="D233" s="221"/>
      <c r="E233" s="221"/>
      <c r="F233" s="221"/>
      <c r="G233" s="221"/>
      <c r="H233" s="221"/>
      <c r="I233" s="221"/>
      <c r="J233" s="221"/>
      <c r="K233" s="221"/>
      <c r="L233" s="221"/>
      <c r="M233" s="221"/>
      <c r="N233" s="221"/>
      <c r="O233" s="221"/>
      <c r="P233" s="221"/>
      <c r="Q233" s="221"/>
      <c r="R233" s="221"/>
      <c r="S233" s="221"/>
      <c r="T233" s="221"/>
      <c r="U233" s="221"/>
    </row>
    <row r="234" spans="2:21" x14ac:dyDescent="0.2">
      <c r="B234" s="221"/>
      <c r="C234" s="221"/>
      <c r="D234" s="221"/>
      <c r="E234" s="221"/>
      <c r="F234" s="221"/>
      <c r="G234" s="221"/>
      <c r="H234" s="221"/>
      <c r="I234" s="221"/>
      <c r="J234" s="221"/>
      <c r="K234" s="221"/>
      <c r="L234" s="221"/>
      <c r="M234" s="221"/>
      <c r="N234" s="221"/>
      <c r="O234" s="221"/>
      <c r="P234" s="221"/>
      <c r="Q234" s="221"/>
      <c r="R234" s="221"/>
      <c r="S234" s="221"/>
      <c r="T234" s="221"/>
      <c r="U234" s="221"/>
    </row>
    <row r="235" spans="2:21" x14ac:dyDescent="0.2">
      <c r="B235" s="221"/>
      <c r="C235" s="221"/>
      <c r="D235" s="221"/>
      <c r="E235" s="221"/>
      <c r="F235" s="221"/>
      <c r="G235" s="221"/>
      <c r="H235" s="221"/>
      <c r="I235" s="221"/>
      <c r="J235" s="221"/>
      <c r="K235" s="221"/>
      <c r="L235" s="221"/>
      <c r="M235" s="221"/>
      <c r="N235" s="221"/>
      <c r="O235" s="221"/>
      <c r="P235" s="221"/>
      <c r="Q235" s="221"/>
      <c r="R235" s="221"/>
      <c r="S235" s="221"/>
      <c r="T235" s="221"/>
      <c r="U235" s="221"/>
    </row>
    <row r="236" spans="2:21" x14ac:dyDescent="0.2">
      <c r="B236" s="221"/>
      <c r="C236" s="221"/>
      <c r="D236" s="221"/>
      <c r="E236" s="221"/>
      <c r="F236" s="221"/>
      <c r="G236" s="221"/>
      <c r="H236" s="221"/>
      <c r="I236" s="221"/>
      <c r="J236" s="221"/>
      <c r="K236" s="221"/>
      <c r="L236" s="221"/>
      <c r="M236" s="221"/>
      <c r="N236" s="221"/>
      <c r="O236" s="221"/>
      <c r="P236" s="221"/>
      <c r="Q236" s="221"/>
      <c r="R236" s="221"/>
      <c r="S236" s="221"/>
      <c r="T236" s="221"/>
      <c r="U236" s="221"/>
    </row>
    <row r="237" spans="2:21" x14ac:dyDescent="0.2">
      <c r="B237" s="221"/>
      <c r="C237" s="221"/>
      <c r="D237" s="221"/>
      <c r="E237" s="221"/>
      <c r="F237" s="221"/>
      <c r="G237" s="221"/>
      <c r="H237" s="221"/>
      <c r="I237" s="221"/>
      <c r="J237" s="221"/>
      <c r="K237" s="221"/>
      <c r="L237" s="221"/>
      <c r="M237" s="221"/>
      <c r="N237" s="221"/>
      <c r="O237" s="221"/>
      <c r="P237" s="221"/>
      <c r="Q237" s="221"/>
      <c r="R237" s="221"/>
      <c r="S237" s="221"/>
      <c r="T237" s="221"/>
      <c r="U237" s="221"/>
    </row>
    <row r="238" spans="2:21" x14ac:dyDescent="0.2">
      <c r="B238" s="221"/>
      <c r="C238" s="221"/>
      <c r="D238" s="221"/>
      <c r="E238" s="221"/>
      <c r="F238" s="221"/>
      <c r="G238" s="221"/>
      <c r="H238" s="221"/>
      <c r="I238" s="221"/>
      <c r="J238" s="221"/>
      <c r="K238" s="221"/>
      <c r="L238" s="221"/>
      <c r="M238" s="221"/>
      <c r="N238" s="221"/>
      <c r="O238" s="221"/>
      <c r="P238" s="221"/>
      <c r="Q238" s="221"/>
      <c r="R238" s="221"/>
      <c r="S238" s="221"/>
      <c r="T238" s="221"/>
      <c r="U238" s="221"/>
    </row>
    <row r="239" spans="2:21" x14ac:dyDescent="0.2">
      <c r="B239" s="221"/>
      <c r="C239" s="221"/>
      <c r="D239" s="221"/>
      <c r="E239" s="221"/>
      <c r="F239" s="221"/>
      <c r="G239" s="221"/>
      <c r="H239" s="221"/>
      <c r="I239" s="221"/>
      <c r="J239" s="221"/>
      <c r="K239" s="221"/>
      <c r="L239" s="221"/>
      <c r="M239" s="221"/>
      <c r="N239" s="221"/>
      <c r="O239" s="221"/>
      <c r="P239" s="221"/>
      <c r="Q239" s="221"/>
      <c r="R239" s="221"/>
      <c r="S239" s="221"/>
      <c r="T239" s="221"/>
      <c r="U239" s="221"/>
    </row>
    <row r="240" spans="2:21" x14ac:dyDescent="0.2">
      <c r="B240" s="221"/>
      <c r="C240" s="221"/>
      <c r="D240" s="221"/>
      <c r="E240" s="221"/>
      <c r="F240" s="221"/>
      <c r="G240" s="221"/>
      <c r="H240" s="221"/>
      <c r="I240" s="221"/>
      <c r="J240" s="221"/>
      <c r="K240" s="221"/>
      <c r="L240" s="221"/>
      <c r="M240" s="221"/>
      <c r="N240" s="221"/>
      <c r="O240" s="221"/>
      <c r="P240" s="221"/>
      <c r="Q240" s="221"/>
      <c r="R240" s="221"/>
      <c r="S240" s="221"/>
      <c r="T240" s="221"/>
      <c r="U240" s="221"/>
    </row>
    <row r="241" spans="2:21" x14ac:dyDescent="0.2">
      <c r="B241" s="221"/>
      <c r="C241" s="221"/>
      <c r="D241" s="221"/>
      <c r="E241" s="221"/>
      <c r="F241" s="221"/>
      <c r="G241" s="221"/>
      <c r="H241" s="221"/>
      <c r="I241" s="221"/>
      <c r="J241" s="221"/>
      <c r="K241" s="221"/>
      <c r="L241" s="221"/>
      <c r="M241" s="221"/>
      <c r="N241" s="221"/>
      <c r="O241" s="221"/>
      <c r="P241" s="221"/>
      <c r="Q241" s="221"/>
      <c r="R241" s="221"/>
      <c r="S241" s="221"/>
      <c r="T241" s="221"/>
      <c r="U241" s="221"/>
    </row>
    <row r="242" spans="2:21" x14ac:dyDescent="0.2">
      <c r="B242" s="221"/>
      <c r="C242" s="221"/>
      <c r="D242" s="221"/>
      <c r="E242" s="221"/>
      <c r="F242" s="221"/>
      <c r="G242" s="221"/>
      <c r="H242" s="221"/>
      <c r="I242" s="221"/>
      <c r="J242" s="221"/>
      <c r="K242" s="221"/>
      <c r="L242" s="221"/>
      <c r="M242" s="221"/>
      <c r="N242" s="221"/>
      <c r="O242" s="221"/>
      <c r="P242" s="221"/>
      <c r="Q242" s="221"/>
      <c r="R242" s="221"/>
      <c r="S242" s="221"/>
      <c r="T242" s="221"/>
      <c r="U242" s="221"/>
    </row>
    <row r="243" spans="2:21" x14ac:dyDescent="0.2">
      <c r="B243" s="221"/>
      <c r="C243" s="221"/>
      <c r="D243" s="221"/>
      <c r="E243" s="221"/>
      <c r="F243" s="221"/>
      <c r="G243" s="221"/>
      <c r="H243" s="221"/>
      <c r="I243" s="221"/>
      <c r="J243" s="221"/>
      <c r="K243" s="221"/>
      <c r="L243" s="221"/>
      <c r="M243" s="221"/>
      <c r="N243" s="221"/>
      <c r="O243" s="221"/>
      <c r="P243" s="221"/>
      <c r="Q243" s="221"/>
      <c r="R243" s="221"/>
      <c r="S243" s="221"/>
      <c r="T243" s="221"/>
      <c r="U243" s="221"/>
    </row>
    <row r="244" spans="2:21" x14ac:dyDescent="0.2">
      <c r="B244" s="221"/>
      <c r="C244" s="221"/>
      <c r="D244" s="221"/>
      <c r="E244" s="221"/>
      <c r="F244" s="221"/>
      <c r="G244" s="221"/>
      <c r="H244" s="221"/>
      <c r="I244" s="221"/>
      <c r="J244" s="221"/>
      <c r="K244" s="221"/>
      <c r="L244" s="221"/>
      <c r="M244" s="221"/>
      <c r="N244" s="221"/>
      <c r="O244" s="221"/>
      <c r="P244" s="221"/>
      <c r="Q244" s="221"/>
      <c r="R244" s="221"/>
      <c r="S244" s="221"/>
      <c r="T244" s="221"/>
      <c r="U244" s="221"/>
    </row>
    <row r="245" spans="2:21" x14ac:dyDescent="0.2">
      <c r="B245" s="221"/>
      <c r="C245" s="221"/>
      <c r="D245" s="221"/>
      <c r="E245" s="221"/>
      <c r="F245" s="221"/>
      <c r="G245" s="221"/>
      <c r="H245" s="221"/>
      <c r="I245" s="221"/>
      <c r="J245" s="221"/>
      <c r="K245" s="221"/>
      <c r="L245" s="221"/>
      <c r="M245" s="221"/>
      <c r="N245" s="221"/>
      <c r="O245" s="221"/>
      <c r="P245" s="221"/>
      <c r="Q245" s="221"/>
      <c r="R245" s="221"/>
      <c r="S245" s="221"/>
      <c r="T245" s="221"/>
      <c r="U245" s="221"/>
    </row>
    <row r="246" spans="2:21" x14ac:dyDescent="0.2">
      <c r="B246" s="221"/>
      <c r="C246" s="221"/>
      <c r="D246" s="221"/>
      <c r="E246" s="221"/>
      <c r="F246" s="221"/>
      <c r="G246" s="221"/>
      <c r="H246" s="221"/>
      <c r="I246" s="221"/>
      <c r="J246" s="221"/>
      <c r="K246" s="221"/>
      <c r="L246" s="221"/>
      <c r="M246" s="221"/>
      <c r="N246" s="221"/>
      <c r="O246" s="221"/>
      <c r="P246" s="221"/>
      <c r="Q246" s="221"/>
      <c r="R246" s="221"/>
      <c r="S246" s="221"/>
      <c r="T246" s="221"/>
      <c r="U246" s="221"/>
    </row>
    <row r="247" spans="2:21" x14ac:dyDescent="0.2">
      <c r="B247" s="221"/>
      <c r="C247" s="221"/>
      <c r="D247" s="221"/>
      <c r="E247" s="221"/>
      <c r="F247" s="221"/>
      <c r="G247" s="221"/>
      <c r="H247" s="221"/>
      <c r="I247" s="221"/>
      <c r="J247" s="221"/>
      <c r="K247" s="221"/>
      <c r="L247" s="221"/>
      <c r="M247" s="221"/>
      <c r="N247" s="221"/>
      <c r="O247" s="221"/>
      <c r="P247" s="221"/>
      <c r="Q247" s="221"/>
      <c r="R247" s="221"/>
      <c r="S247" s="221"/>
      <c r="T247" s="221"/>
      <c r="U247" s="221"/>
    </row>
    <row r="248" spans="2:21" x14ac:dyDescent="0.2">
      <c r="B248" s="221"/>
      <c r="C248" s="221"/>
      <c r="D248" s="221"/>
      <c r="E248" s="221"/>
      <c r="F248" s="221"/>
      <c r="G248" s="221"/>
      <c r="H248" s="221"/>
      <c r="I248" s="221"/>
      <c r="J248" s="221"/>
      <c r="K248" s="221"/>
      <c r="L248" s="221"/>
      <c r="M248" s="221"/>
      <c r="N248" s="221"/>
      <c r="O248" s="221"/>
      <c r="P248" s="221"/>
      <c r="Q248" s="221"/>
      <c r="R248" s="221"/>
      <c r="S248" s="221"/>
      <c r="T248" s="221"/>
      <c r="U248" s="221"/>
    </row>
    <row r="249" spans="2:21" x14ac:dyDescent="0.2">
      <c r="B249" s="221"/>
      <c r="C249" s="221"/>
      <c r="D249" s="221"/>
      <c r="E249" s="221"/>
      <c r="F249" s="221"/>
      <c r="G249" s="221"/>
      <c r="H249" s="221"/>
      <c r="I249" s="221"/>
      <c r="J249" s="221"/>
      <c r="K249" s="221"/>
      <c r="L249" s="221"/>
      <c r="M249" s="221"/>
      <c r="N249" s="221"/>
      <c r="O249" s="221"/>
      <c r="P249" s="221"/>
      <c r="Q249" s="221"/>
      <c r="R249" s="221"/>
      <c r="S249" s="221"/>
      <c r="T249" s="221"/>
      <c r="U249" s="221"/>
    </row>
    <row r="250" spans="2:21" x14ac:dyDescent="0.2">
      <c r="B250" s="221"/>
      <c r="C250" s="221"/>
      <c r="D250" s="221"/>
      <c r="E250" s="221"/>
      <c r="F250" s="221"/>
      <c r="G250" s="221"/>
      <c r="H250" s="221"/>
      <c r="I250" s="221"/>
      <c r="J250" s="221"/>
      <c r="K250" s="221"/>
      <c r="L250" s="221"/>
      <c r="M250" s="221"/>
      <c r="N250" s="221"/>
      <c r="O250" s="221"/>
      <c r="P250" s="221"/>
      <c r="Q250" s="221"/>
      <c r="R250" s="221"/>
      <c r="S250" s="221"/>
      <c r="T250" s="221"/>
      <c r="U250" s="221"/>
    </row>
    <row r="251" spans="2:21" x14ac:dyDescent="0.2">
      <c r="B251" s="221"/>
      <c r="C251" s="221"/>
      <c r="D251" s="221"/>
      <c r="E251" s="221"/>
      <c r="F251" s="221"/>
      <c r="G251" s="221"/>
      <c r="H251" s="221"/>
      <c r="I251" s="221"/>
      <c r="J251" s="221"/>
      <c r="K251" s="221"/>
      <c r="L251" s="221"/>
      <c r="M251" s="221"/>
      <c r="N251" s="221"/>
      <c r="O251" s="221"/>
      <c r="P251" s="221"/>
      <c r="Q251" s="221"/>
      <c r="R251" s="221"/>
      <c r="S251" s="221"/>
      <c r="T251" s="221"/>
      <c r="U251" s="221"/>
    </row>
    <row r="252" spans="2:21" x14ac:dyDescent="0.2">
      <c r="B252" s="221"/>
      <c r="C252" s="221"/>
      <c r="D252" s="221"/>
      <c r="E252" s="221"/>
      <c r="F252" s="221"/>
      <c r="G252" s="221"/>
      <c r="H252" s="221"/>
      <c r="I252" s="221"/>
      <c r="J252" s="221"/>
      <c r="K252" s="221"/>
      <c r="L252" s="221"/>
      <c r="M252" s="221"/>
      <c r="N252" s="221"/>
      <c r="O252" s="221"/>
      <c r="P252" s="221"/>
      <c r="Q252" s="221"/>
      <c r="R252" s="221"/>
      <c r="S252" s="221"/>
      <c r="T252" s="221"/>
      <c r="U252" s="221"/>
    </row>
    <row r="253" spans="2:21" x14ac:dyDescent="0.2">
      <c r="B253" s="221"/>
      <c r="C253" s="221"/>
      <c r="D253" s="221"/>
      <c r="E253" s="221"/>
      <c r="F253" s="221"/>
      <c r="G253" s="221"/>
      <c r="H253" s="221"/>
      <c r="I253" s="221"/>
      <c r="J253" s="221"/>
      <c r="K253" s="221"/>
      <c r="L253" s="221"/>
      <c r="M253" s="221"/>
      <c r="N253" s="221"/>
      <c r="O253" s="221"/>
      <c r="P253" s="221"/>
      <c r="Q253" s="221"/>
      <c r="R253" s="221"/>
      <c r="S253" s="221"/>
      <c r="T253" s="221"/>
      <c r="U253" s="221"/>
    </row>
    <row r="254" spans="2:21" x14ac:dyDescent="0.2">
      <c r="B254" s="221"/>
      <c r="C254" s="221"/>
      <c r="D254" s="221"/>
      <c r="E254" s="221"/>
      <c r="F254" s="221"/>
      <c r="G254" s="221"/>
      <c r="H254" s="221"/>
      <c r="I254" s="221"/>
      <c r="J254" s="221"/>
      <c r="K254" s="221"/>
      <c r="L254" s="221"/>
      <c r="M254" s="221"/>
      <c r="N254" s="221"/>
      <c r="O254" s="221"/>
      <c r="P254" s="221"/>
      <c r="Q254" s="221"/>
      <c r="R254" s="221"/>
      <c r="S254" s="221"/>
      <c r="T254" s="221"/>
      <c r="U254" s="221"/>
    </row>
    <row r="255" spans="2:21" x14ac:dyDescent="0.2">
      <c r="B255" s="221"/>
      <c r="C255" s="221"/>
      <c r="D255" s="221"/>
      <c r="E255" s="221"/>
      <c r="F255" s="221"/>
      <c r="G255" s="221"/>
      <c r="H255" s="221"/>
      <c r="I255" s="221"/>
      <c r="J255" s="221"/>
      <c r="K255" s="221"/>
      <c r="L255" s="221"/>
      <c r="M255" s="221"/>
      <c r="N255" s="221"/>
      <c r="O255" s="221"/>
      <c r="P255" s="221"/>
      <c r="Q255" s="221"/>
      <c r="R255" s="221"/>
      <c r="S255" s="221"/>
      <c r="T255" s="221"/>
      <c r="U255" s="221"/>
    </row>
    <row r="256" spans="2:21" x14ac:dyDescent="0.2">
      <c r="B256" s="221"/>
      <c r="C256" s="221"/>
      <c r="D256" s="221"/>
      <c r="E256" s="221"/>
      <c r="F256" s="221"/>
      <c r="G256" s="221"/>
      <c r="H256" s="221"/>
      <c r="I256" s="221"/>
      <c r="J256" s="221"/>
      <c r="K256" s="221"/>
      <c r="L256" s="221"/>
      <c r="M256" s="221"/>
      <c r="N256" s="221"/>
      <c r="O256" s="221"/>
      <c r="P256" s="221"/>
      <c r="Q256" s="221"/>
      <c r="R256" s="221"/>
      <c r="S256" s="221"/>
      <c r="T256" s="221"/>
      <c r="U256" s="221"/>
    </row>
    <row r="257" spans="2:21" x14ac:dyDescent="0.2">
      <c r="B257" s="221"/>
      <c r="C257" s="221"/>
      <c r="D257" s="221"/>
      <c r="E257" s="221"/>
      <c r="F257" s="221"/>
      <c r="G257" s="221"/>
      <c r="H257" s="221"/>
      <c r="I257" s="221"/>
      <c r="J257" s="221"/>
      <c r="K257" s="221"/>
      <c r="L257" s="221"/>
      <c r="M257" s="221"/>
      <c r="N257" s="221"/>
      <c r="O257" s="221"/>
      <c r="P257" s="221"/>
      <c r="Q257" s="221"/>
      <c r="R257" s="221"/>
      <c r="S257" s="221"/>
      <c r="T257" s="221"/>
      <c r="U257" s="221"/>
    </row>
    <row r="258" spans="2:21" x14ac:dyDescent="0.2">
      <c r="B258" s="221"/>
      <c r="C258" s="221"/>
      <c r="D258" s="221"/>
      <c r="E258" s="221"/>
      <c r="F258" s="221"/>
      <c r="G258" s="221"/>
      <c r="H258" s="221"/>
      <c r="I258" s="221"/>
      <c r="J258" s="221"/>
      <c r="K258" s="221"/>
      <c r="L258" s="221"/>
      <c r="M258" s="221"/>
      <c r="N258" s="221"/>
      <c r="O258" s="221"/>
      <c r="P258" s="221"/>
      <c r="Q258" s="221"/>
      <c r="R258" s="221"/>
      <c r="S258" s="221"/>
      <c r="T258" s="221"/>
      <c r="U258" s="221"/>
    </row>
    <row r="259" spans="2:21" x14ac:dyDescent="0.2">
      <c r="B259" s="221"/>
      <c r="C259" s="221"/>
      <c r="D259" s="221"/>
      <c r="E259" s="221"/>
      <c r="F259" s="221"/>
      <c r="G259" s="221"/>
      <c r="H259" s="221"/>
      <c r="I259" s="221"/>
      <c r="J259" s="221"/>
      <c r="K259" s="221"/>
      <c r="L259" s="221"/>
      <c r="M259" s="221"/>
      <c r="N259" s="221"/>
      <c r="O259" s="221"/>
      <c r="P259" s="221"/>
      <c r="Q259" s="221"/>
      <c r="R259" s="221"/>
      <c r="S259" s="221"/>
      <c r="T259" s="221"/>
      <c r="U259" s="221"/>
    </row>
    <row r="260" spans="2:21" x14ac:dyDescent="0.2">
      <c r="B260" s="221"/>
      <c r="C260" s="221"/>
      <c r="D260" s="221"/>
      <c r="E260" s="221"/>
      <c r="F260" s="221"/>
      <c r="G260" s="221"/>
      <c r="H260" s="221"/>
      <c r="I260" s="221"/>
      <c r="J260" s="221"/>
      <c r="K260" s="221"/>
      <c r="L260" s="221"/>
      <c r="M260" s="221"/>
      <c r="N260" s="221"/>
      <c r="O260" s="221"/>
      <c r="P260" s="221"/>
      <c r="Q260" s="221"/>
      <c r="R260" s="221"/>
      <c r="S260" s="221"/>
      <c r="T260" s="221"/>
      <c r="U260" s="221"/>
    </row>
    <row r="261" spans="2:21" x14ac:dyDescent="0.2">
      <c r="B261" s="221"/>
      <c r="C261" s="221"/>
      <c r="D261" s="221"/>
      <c r="E261" s="221"/>
      <c r="F261" s="221"/>
      <c r="G261" s="221"/>
      <c r="H261" s="221"/>
      <c r="I261" s="221"/>
      <c r="J261" s="221"/>
      <c r="K261" s="221"/>
      <c r="L261" s="221"/>
      <c r="M261" s="221"/>
      <c r="N261" s="221"/>
      <c r="O261" s="221"/>
      <c r="P261" s="221"/>
      <c r="Q261" s="221"/>
      <c r="R261" s="221"/>
      <c r="S261" s="221"/>
      <c r="T261" s="221"/>
      <c r="U261" s="221"/>
    </row>
    <row r="262" spans="2:21" x14ac:dyDescent="0.2">
      <c r="B262" s="221"/>
      <c r="C262" s="221"/>
      <c r="D262" s="221"/>
      <c r="E262" s="221"/>
      <c r="F262" s="221"/>
      <c r="G262" s="221"/>
      <c r="H262" s="221"/>
      <c r="I262" s="221"/>
      <c r="J262" s="221"/>
      <c r="K262" s="221"/>
      <c r="L262" s="221"/>
      <c r="M262" s="221"/>
      <c r="N262" s="221"/>
      <c r="O262" s="221"/>
      <c r="P262" s="221"/>
      <c r="Q262" s="221"/>
      <c r="R262" s="221"/>
      <c r="S262" s="221"/>
      <c r="T262" s="221"/>
      <c r="U262" s="221"/>
    </row>
    <row r="263" spans="2:21" x14ac:dyDescent="0.2">
      <c r="B263" s="221"/>
      <c r="C263" s="221"/>
      <c r="D263" s="221"/>
      <c r="E263" s="221"/>
      <c r="F263" s="221"/>
      <c r="G263" s="221"/>
      <c r="H263" s="221"/>
      <c r="I263" s="221"/>
      <c r="J263" s="221"/>
      <c r="K263" s="221"/>
      <c r="L263" s="221"/>
      <c r="M263" s="221"/>
      <c r="N263" s="221"/>
      <c r="O263" s="221"/>
      <c r="P263" s="221"/>
      <c r="Q263" s="221"/>
      <c r="R263" s="221"/>
      <c r="S263" s="221"/>
      <c r="T263" s="221"/>
      <c r="U263" s="221"/>
    </row>
    <row r="264" spans="2:21" x14ac:dyDescent="0.2">
      <c r="B264" s="221"/>
      <c r="C264" s="221"/>
      <c r="D264" s="221"/>
      <c r="E264" s="221"/>
      <c r="F264" s="221"/>
      <c r="G264" s="221"/>
      <c r="H264" s="221"/>
      <c r="I264" s="221"/>
      <c r="J264" s="221"/>
      <c r="K264" s="221"/>
      <c r="L264" s="221"/>
      <c r="M264" s="221"/>
      <c r="N264" s="221"/>
      <c r="O264" s="221"/>
      <c r="P264" s="221"/>
      <c r="Q264" s="221"/>
      <c r="R264" s="221"/>
      <c r="S264" s="221"/>
      <c r="T264" s="221"/>
      <c r="U264" s="221"/>
    </row>
    <row r="265" spans="2:21" x14ac:dyDescent="0.2">
      <c r="B265" s="221"/>
      <c r="C265" s="221"/>
      <c r="D265" s="221"/>
      <c r="E265" s="221"/>
      <c r="F265" s="221"/>
      <c r="G265" s="221"/>
      <c r="H265" s="221"/>
      <c r="I265" s="221"/>
      <c r="J265" s="221"/>
      <c r="K265" s="221"/>
      <c r="L265" s="221"/>
      <c r="M265" s="221"/>
      <c r="N265" s="221"/>
      <c r="O265" s="221"/>
      <c r="P265" s="221"/>
      <c r="Q265" s="221"/>
      <c r="R265" s="221"/>
      <c r="S265" s="221"/>
      <c r="T265" s="221"/>
      <c r="U265" s="221"/>
    </row>
    <row r="266" spans="2:21" x14ac:dyDescent="0.2">
      <c r="B266" s="221"/>
      <c r="C266" s="221"/>
      <c r="D266" s="221"/>
      <c r="E266" s="221"/>
      <c r="F266" s="221"/>
      <c r="G266" s="221"/>
      <c r="H266" s="221"/>
      <c r="I266" s="221"/>
      <c r="J266" s="221"/>
      <c r="K266" s="221"/>
      <c r="L266" s="221"/>
      <c r="M266" s="221"/>
      <c r="N266" s="221"/>
      <c r="O266" s="221"/>
      <c r="P266" s="221"/>
      <c r="Q266" s="221"/>
      <c r="R266" s="221"/>
      <c r="S266" s="221"/>
      <c r="T266" s="221"/>
      <c r="U266" s="221"/>
    </row>
    <row r="267" spans="2:21" x14ac:dyDescent="0.2">
      <c r="B267" s="221"/>
      <c r="C267" s="221"/>
      <c r="D267" s="221"/>
      <c r="E267" s="221"/>
      <c r="F267" s="221"/>
      <c r="G267" s="221"/>
      <c r="H267" s="221"/>
      <c r="I267" s="221"/>
      <c r="J267" s="221"/>
      <c r="K267" s="221"/>
      <c r="L267" s="221"/>
      <c r="M267" s="221"/>
      <c r="N267" s="221"/>
      <c r="O267" s="221"/>
      <c r="P267" s="221"/>
      <c r="Q267" s="221"/>
      <c r="R267" s="221"/>
      <c r="S267" s="221"/>
      <c r="T267" s="221"/>
      <c r="U267" s="221"/>
    </row>
    <row r="268" spans="2:21" x14ac:dyDescent="0.2">
      <c r="B268" s="221"/>
      <c r="C268" s="221"/>
      <c r="D268" s="221"/>
      <c r="E268" s="221"/>
      <c r="F268" s="221"/>
      <c r="G268" s="221"/>
      <c r="H268" s="221"/>
      <c r="I268" s="221"/>
      <c r="J268" s="221"/>
      <c r="K268" s="221"/>
      <c r="L268" s="221"/>
      <c r="M268" s="221"/>
      <c r="N268" s="221"/>
      <c r="O268" s="221"/>
      <c r="P268" s="221"/>
      <c r="Q268" s="221"/>
      <c r="R268" s="221"/>
      <c r="S268" s="221"/>
      <c r="T268" s="221"/>
      <c r="U268" s="221"/>
    </row>
    <row r="269" spans="2:21" x14ac:dyDescent="0.2">
      <c r="B269" s="221"/>
      <c r="C269" s="221"/>
      <c r="D269" s="221"/>
      <c r="E269" s="221"/>
      <c r="F269" s="221"/>
      <c r="G269" s="221"/>
      <c r="H269" s="221"/>
      <c r="I269" s="221"/>
      <c r="J269" s="221"/>
      <c r="K269" s="221"/>
      <c r="L269" s="221"/>
      <c r="M269" s="221"/>
      <c r="N269" s="221"/>
      <c r="O269" s="221"/>
      <c r="P269" s="221"/>
      <c r="Q269" s="221"/>
      <c r="R269" s="221"/>
      <c r="S269" s="221"/>
      <c r="T269" s="221"/>
      <c r="U269" s="221"/>
    </row>
    <row r="270" spans="2:21" x14ac:dyDescent="0.2">
      <c r="B270" s="221"/>
      <c r="C270" s="221"/>
      <c r="D270" s="221"/>
      <c r="E270" s="221"/>
      <c r="F270" s="221"/>
      <c r="G270" s="221"/>
      <c r="H270" s="221"/>
      <c r="I270" s="221"/>
      <c r="J270" s="221"/>
      <c r="K270" s="221"/>
      <c r="L270" s="221"/>
      <c r="M270" s="221"/>
      <c r="N270" s="221"/>
      <c r="O270" s="221"/>
      <c r="P270" s="221"/>
      <c r="Q270" s="221"/>
      <c r="R270" s="221"/>
      <c r="S270" s="221"/>
      <c r="T270" s="221"/>
      <c r="U270" s="221"/>
    </row>
    <row r="271" spans="2:21" x14ac:dyDescent="0.2">
      <c r="B271" s="221"/>
      <c r="C271" s="221"/>
      <c r="D271" s="221"/>
      <c r="E271" s="221"/>
      <c r="F271" s="221"/>
      <c r="G271" s="221"/>
      <c r="H271" s="221"/>
      <c r="I271" s="221"/>
      <c r="J271" s="221"/>
      <c r="K271" s="221"/>
      <c r="L271" s="221"/>
      <c r="M271" s="221"/>
      <c r="N271" s="221"/>
      <c r="O271" s="221"/>
      <c r="P271" s="221"/>
      <c r="Q271" s="221"/>
      <c r="R271" s="221"/>
      <c r="S271" s="221"/>
      <c r="T271" s="221"/>
      <c r="U271" s="221"/>
    </row>
    <row r="272" spans="2:21" x14ac:dyDescent="0.2">
      <c r="B272" s="221"/>
      <c r="C272" s="221"/>
      <c r="D272" s="221"/>
      <c r="E272" s="221"/>
      <c r="F272" s="221"/>
      <c r="G272" s="221"/>
      <c r="H272" s="221"/>
      <c r="I272" s="221"/>
      <c r="J272" s="221"/>
      <c r="K272" s="221"/>
      <c r="L272" s="221"/>
      <c r="M272" s="221"/>
      <c r="N272" s="221"/>
      <c r="O272" s="221"/>
      <c r="P272" s="221"/>
      <c r="Q272" s="221"/>
      <c r="R272" s="221"/>
      <c r="S272" s="221"/>
      <c r="T272" s="221"/>
      <c r="U272" s="221"/>
    </row>
    <row r="273" spans="2:21" x14ac:dyDescent="0.2">
      <c r="B273" s="221"/>
      <c r="C273" s="221"/>
      <c r="D273" s="221"/>
      <c r="E273" s="221"/>
      <c r="F273" s="221"/>
      <c r="G273" s="221"/>
      <c r="H273" s="221"/>
      <c r="I273" s="221"/>
      <c r="J273" s="221"/>
      <c r="K273" s="221"/>
      <c r="L273" s="221"/>
      <c r="M273" s="221"/>
      <c r="N273" s="221"/>
      <c r="O273" s="221"/>
      <c r="P273" s="221"/>
      <c r="Q273" s="221"/>
      <c r="R273" s="221"/>
      <c r="S273" s="221"/>
      <c r="T273" s="221"/>
      <c r="U273" s="221"/>
    </row>
    <row r="274" spans="2:21" x14ac:dyDescent="0.2">
      <c r="B274" s="221"/>
      <c r="C274" s="221"/>
      <c r="D274" s="221"/>
      <c r="E274" s="221"/>
      <c r="F274" s="221"/>
      <c r="G274" s="221"/>
      <c r="H274" s="221"/>
      <c r="I274" s="221"/>
      <c r="J274" s="221"/>
      <c r="K274" s="221"/>
      <c r="L274" s="221"/>
      <c r="M274" s="221"/>
      <c r="N274" s="221"/>
      <c r="O274" s="221"/>
      <c r="P274" s="221"/>
      <c r="Q274" s="221"/>
      <c r="R274" s="221"/>
      <c r="S274" s="221"/>
      <c r="T274" s="221"/>
      <c r="U274" s="221"/>
    </row>
    <row r="275" spans="2:21" x14ac:dyDescent="0.2">
      <c r="B275" s="221"/>
      <c r="C275" s="221"/>
      <c r="D275" s="221"/>
      <c r="E275" s="221"/>
      <c r="F275" s="221"/>
      <c r="G275" s="221"/>
      <c r="H275" s="221"/>
      <c r="I275" s="221"/>
      <c r="J275" s="221"/>
      <c r="K275" s="221"/>
      <c r="L275" s="221"/>
      <c r="M275" s="221"/>
      <c r="N275" s="221"/>
      <c r="O275" s="221"/>
      <c r="P275" s="221"/>
      <c r="Q275" s="221"/>
      <c r="R275" s="221"/>
      <c r="S275" s="221"/>
      <c r="T275" s="221"/>
      <c r="U275" s="221"/>
    </row>
    <row r="276" spans="2:21" x14ac:dyDescent="0.2">
      <c r="B276" s="221"/>
      <c r="C276" s="221"/>
      <c r="D276" s="221"/>
      <c r="E276" s="221"/>
      <c r="F276" s="221"/>
      <c r="G276" s="221"/>
      <c r="H276" s="221"/>
      <c r="I276" s="221"/>
      <c r="J276" s="221"/>
      <c r="K276" s="221"/>
      <c r="L276" s="221"/>
      <c r="M276" s="221"/>
      <c r="N276" s="221"/>
      <c r="O276" s="221"/>
      <c r="P276" s="221"/>
      <c r="Q276" s="221"/>
      <c r="R276" s="221"/>
      <c r="S276" s="221"/>
      <c r="T276" s="221"/>
      <c r="U276" s="221"/>
    </row>
    <row r="277" spans="2:21" x14ac:dyDescent="0.2">
      <c r="B277" s="221"/>
      <c r="C277" s="221"/>
      <c r="D277" s="221"/>
      <c r="E277" s="221"/>
      <c r="F277" s="221"/>
      <c r="G277" s="221"/>
      <c r="H277" s="221"/>
      <c r="I277" s="221"/>
      <c r="J277" s="221"/>
      <c r="K277" s="221"/>
      <c r="L277" s="221"/>
      <c r="M277" s="221"/>
      <c r="N277" s="221"/>
      <c r="O277" s="221"/>
      <c r="P277" s="221"/>
      <c r="Q277" s="221"/>
      <c r="R277" s="221"/>
      <c r="S277" s="221"/>
      <c r="T277" s="221"/>
      <c r="U277" s="221"/>
    </row>
    <row r="278" spans="2:21" x14ac:dyDescent="0.2">
      <c r="B278" s="221"/>
      <c r="C278" s="221"/>
      <c r="D278" s="221"/>
      <c r="E278" s="221"/>
      <c r="F278" s="221"/>
      <c r="G278" s="221"/>
      <c r="H278" s="221"/>
      <c r="I278" s="221"/>
      <c r="J278" s="221"/>
      <c r="K278" s="221"/>
      <c r="L278" s="221"/>
      <c r="M278" s="221"/>
      <c r="N278" s="221"/>
      <c r="O278" s="221"/>
      <c r="P278" s="221"/>
      <c r="Q278" s="221"/>
      <c r="R278" s="221"/>
      <c r="S278" s="221"/>
      <c r="T278" s="221"/>
      <c r="U278" s="221"/>
    </row>
    <row r="279" spans="2:21" x14ac:dyDescent="0.2">
      <c r="B279" s="221"/>
      <c r="C279" s="221"/>
      <c r="D279" s="221"/>
      <c r="E279" s="221"/>
      <c r="F279" s="221"/>
      <c r="G279" s="221"/>
      <c r="H279" s="221"/>
      <c r="I279" s="221"/>
      <c r="J279" s="221"/>
      <c r="K279" s="221"/>
      <c r="L279" s="221"/>
      <c r="M279" s="221"/>
      <c r="N279" s="221"/>
      <c r="O279" s="221"/>
      <c r="P279" s="221"/>
      <c r="Q279" s="221"/>
      <c r="R279" s="221"/>
      <c r="S279" s="221"/>
      <c r="T279" s="221"/>
      <c r="U279" s="221"/>
    </row>
    <row r="280" spans="2:21" x14ac:dyDescent="0.2">
      <c r="B280" s="221"/>
      <c r="C280" s="221"/>
      <c r="D280" s="221"/>
      <c r="E280" s="221"/>
      <c r="F280" s="221"/>
      <c r="G280" s="221"/>
      <c r="H280" s="221"/>
      <c r="I280" s="221"/>
      <c r="J280" s="221"/>
      <c r="K280" s="221"/>
      <c r="L280" s="221"/>
      <c r="M280" s="221"/>
      <c r="N280" s="221"/>
      <c r="O280" s="221"/>
      <c r="P280" s="221"/>
      <c r="Q280" s="221"/>
      <c r="R280" s="221"/>
      <c r="S280" s="221"/>
      <c r="T280" s="221"/>
      <c r="U280" s="221"/>
    </row>
    <row r="281" spans="2:21" x14ac:dyDescent="0.2">
      <c r="B281" s="221"/>
      <c r="C281" s="221"/>
      <c r="D281" s="221"/>
      <c r="E281" s="221"/>
      <c r="F281" s="221"/>
      <c r="G281" s="221"/>
      <c r="H281" s="221"/>
      <c r="I281" s="221"/>
      <c r="J281" s="221"/>
      <c r="K281" s="221"/>
      <c r="L281" s="221"/>
      <c r="M281" s="221"/>
      <c r="N281" s="221"/>
      <c r="O281" s="221"/>
      <c r="P281" s="221"/>
      <c r="Q281" s="221"/>
      <c r="R281" s="221"/>
      <c r="S281" s="221"/>
      <c r="T281" s="221"/>
      <c r="U281" s="221"/>
    </row>
    <row r="282" spans="2:21" x14ac:dyDescent="0.2">
      <c r="B282" s="221"/>
      <c r="C282" s="221"/>
      <c r="D282" s="221"/>
      <c r="E282" s="221"/>
      <c r="F282" s="221"/>
      <c r="G282" s="221"/>
      <c r="H282" s="221"/>
      <c r="I282" s="221"/>
      <c r="J282" s="221"/>
      <c r="K282" s="221"/>
      <c r="L282" s="221"/>
      <c r="M282" s="221"/>
      <c r="N282" s="221"/>
      <c r="O282" s="221"/>
      <c r="P282" s="221"/>
      <c r="Q282" s="221"/>
      <c r="R282" s="221"/>
      <c r="S282" s="221"/>
      <c r="T282" s="221"/>
      <c r="U282" s="221"/>
    </row>
    <row r="283" spans="2:21" x14ac:dyDescent="0.2">
      <c r="B283" s="221"/>
      <c r="C283" s="221"/>
      <c r="D283" s="221"/>
      <c r="E283" s="221"/>
      <c r="F283" s="221"/>
      <c r="G283" s="221"/>
      <c r="H283" s="221"/>
      <c r="I283" s="221"/>
      <c r="J283" s="221"/>
      <c r="K283" s="221"/>
      <c r="L283" s="221"/>
      <c r="M283" s="221"/>
      <c r="N283" s="221"/>
      <c r="O283" s="221"/>
      <c r="P283" s="221"/>
      <c r="Q283" s="221"/>
      <c r="R283" s="221"/>
      <c r="S283" s="221"/>
      <c r="T283" s="221"/>
      <c r="U283" s="221"/>
    </row>
    <row r="284" spans="2:21" x14ac:dyDescent="0.2">
      <c r="B284" s="221"/>
      <c r="C284" s="221"/>
      <c r="D284" s="221"/>
      <c r="E284" s="221"/>
      <c r="F284" s="221"/>
      <c r="G284" s="221"/>
      <c r="H284" s="221"/>
      <c r="I284" s="221"/>
      <c r="J284" s="221"/>
      <c r="K284" s="221"/>
      <c r="L284" s="221"/>
      <c r="M284" s="221"/>
      <c r="N284" s="221"/>
      <c r="O284" s="221"/>
      <c r="P284" s="221"/>
      <c r="Q284" s="221"/>
      <c r="R284" s="221"/>
      <c r="S284" s="221"/>
      <c r="T284" s="221"/>
      <c r="U284" s="221"/>
    </row>
    <row r="285" spans="2:21" x14ac:dyDescent="0.2">
      <c r="B285" s="221"/>
      <c r="C285" s="221"/>
      <c r="D285" s="221"/>
      <c r="E285" s="221"/>
      <c r="F285" s="221"/>
      <c r="G285" s="221"/>
      <c r="H285" s="221"/>
      <c r="I285" s="221"/>
      <c r="J285" s="221"/>
      <c r="K285" s="221"/>
      <c r="L285" s="221"/>
      <c r="M285" s="221"/>
      <c r="N285" s="221"/>
      <c r="O285" s="221"/>
      <c r="P285" s="221"/>
      <c r="Q285" s="221"/>
      <c r="R285" s="221"/>
      <c r="S285" s="221"/>
      <c r="T285" s="221"/>
      <c r="U285" s="221"/>
    </row>
    <row r="286" spans="2:21" x14ac:dyDescent="0.2">
      <c r="B286" s="221"/>
      <c r="C286" s="221"/>
      <c r="D286" s="221"/>
      <c r="E286" s="221"/>
      <c r="F286" s="221"/>
      <c r="G286" s="221"/>
      <c r="H286" s="221"/>
      <c r="I286" s="221"/>
      <c r="J286" s="221"/>
      <c r="K286" s="221"/>
      <c r="L286" s="221"/>
      <c r="M286" s="221"/>
      <c r="N286" s="221"/>
      <c r="O286" s="221"/>
      <c r="P286" s="221"/>
      <c r="Q286" s="221"/>
      <c r="R286" s="221"/>
      <c r="S286" s="221"/>
      <c r="T286" s="221"/>
      <c r="U286" s="221"/>
    </row>
    <row r="287" spans="2:21" x14ac:dyDescent="0.2">
      <c r="B287" s="221"/>
      <c r="C287" s="221"/>
      <c r="D287" s="221"/>
      <c r="E287" s="221"/>
      <c r="F287" s="221"/>
      <c r="G287" s="221"/>
      <c r="H287" s="221"/>
      <c r="I287" s="221"/>
      <c r="J287" s="221"/>
      <c r="K287" s="221"/>
      <c r="L287" s="221"/>
      <c r="M287" s="221"/>
      <c r="N287" s="221"/>
      <c r="O287" s="221"/>
      <c r="P287" s="221"/>
      <c r="Q287" s="221"/>
      <c r="R287" s="221"/>
      <c r="S287" s="221"/>
      <c r="T287" s="221"/>
      <c r="U287" s="221"/>
    </row>
    <row r="288" spans="2:21" x14ac:dyDescent="0.2">
      <c r="B288" s="221"/>
      <c r="C288" s="221"/>
      <c r="D288" s="221"/>
      <c r="E288" s="221"/>
      <c r="F288" s="221"/>
      <c r="G288" s="221"/>
      <c r="H288" s="221"/>
      <c r="I288" s="221"/>
      <c r="J288" s="221"/>
      <c r="K288" s="221"/>
      <c r="L288" s="221"/>
      <c r="M288" s="221"/>
      <c r="N288" s="221"/>
      <c r="O288" s="221"/>
      <c r="P288" s="221"/>
      <c r="Q288" s="221"/>
      <c r="R288" s="221"/>
      <c r="S288" s="221"/>
      <c r="T288" s="221"/>
      <c r="U288" s="221"/>
    </row>
    <row r="289" spans="2:21" x14ac:dyDescent="0.2">
      <c r="B289" s="221"/>
      <c r="C289" s="221"/>
      <c r="D289" s="221"/>
      <c r="E289" s="221"/>
      <c r="F289" s="221"/>
      <c r="G289" s="221"/>
      <c r="H289" s="221"/>
      <c r="I289" s="221"/>
      <c r="J289" s="221"/>
      <c r="K289" s="221"/>
      <c r="L289" s="221"/>
      <c r="M289" s="221"/>
      <c r="N289" s="221"/>
      <c r="O289" s="221"/>
      <c r="P289" s="221"/>
      <c r="Q289" s="221"/>
      <c r="R289" s="221"/>
      <c r="S289" s="221"/>
      <c r="T289" s="221"/>
      <c r="U289" s="221"/>
    </row>
    <row r="290" spans="2:21" x14ac:dyDescent="0.2">
      <c r="B290" s="221"/>
      <c r="C290" s="221"/>
      <c r="D290" s="221"/>
      <c r="E290" s="221"/>
      <c r="F290" s="221"/>
      <c r="G290" s="221"/>
      <c r="H290" s="221"/>
      <c r="I290" s="221"/>
      <c r="J290" s="221"/>
      <c r="K290" s="221"/>
      <c r="L290" s="221"/>
      <c r="M290" s="221"/>
      <c r="N290" s="221"/>
      <c r="O290" s="221"/>
      <c r="P290" s="221"/>
      <c r="Q290" s="221"/>
      <c r="R290" s="221"/>
      <c r="S290" s="221"/>
      <c r="T290" s="221"/>
      <c r="U290" s="221"/>
    </row>
    <row r="291" spans="2:21" x14ac:dyDescent="0.2">
      <c r="B291" s="221"/>
      <c r="C291" s="221"/>
      <c r="D291" s="221"/>
      <c r="E291" s="221"/>
      <c r="F291" s="221"/>
      <c r="G291" s="221"/>
      <c r="H291" s="221"/>
      <c r="I291" s="221"/>
      <c r="J291" s="221"/>
      <c r="K291" s="221"/>
      <c r="L291" s="221"/>
      <c r="M291" s="221"/>
      <c r="N291" s="221"/>
      <c r="O291" s="221"/>
      <c r="P291" s="221"/>
      <c r="Q291" s="221"/>
      <c r="R291" s="221"/>
      <c r="S291" s="221"/>
      <c r="T291" s="221"/>
      <c r="U291" s="221"/>
    </row>
    <row r="292" spans="2:21" x14ac:dyDescent="0.2">
      <c r="B292" s="221"/>
      <c r="C292" s="221"/>
      <c r="D292" s="221"/>
      <c r="E292" s="221"/>
      <c r="F292" s="221"/>
      <c r="G292" s="221"/>
      <c r="H292" s="221"/>
      <c r="I292" s="221"/>
      <c r="J292" s="221"/>
      <c r="K292" s="221"/>
      <c r="L292" s="221"/>
      <c r="M292" s="221"/>
      <c r="N292" s="221"/>
      <c r="O292" s="221"/>
      <c r="P292" s="221"/>
      <c r="Q292" s="221"/>
      <c r="R292" s="221"/>
      <c r="S292" s="221"/>
      <c r="T292" s="221"/>
      <c r="U292" s="221"/>
    </row>
    <row r="293" spans="2:21" x14ac:dyDescent="0.2">
      <c r="B293" s="221"/>
      <c r="C293" s="221"/>
      <c r="D293" s="221"/>
      <c r="E293" s="221"/>
      <c r="F293" s="221"/>
      <c r="G293" s="221"/>
      <c r="H293" s="221"/>
      <c r="I293" s="221"/>
      <c r="J293" s="221"/>
      <c r="K293" s="221"/>
      <c r="L293" s="221"/>
      <c r="M293" s="221"/>
      <c r="N293" s="221"/>
      <c r="O293" s="221"/>
      <c r="P293" s="221"/>
      <c r="Q293" s="221"/>
      <c r="R293" s="221"/>
      <c r="S293" s="221"/>
      <c r="T293" s="221"/>
      <c r="U293" s="221"/>
    </row>
    <row r="294" spans="2:21" x14ac:dyDescent="0.2">
      <c r="B294" s="221"/>
      <c r="C294" s="221"/>
      <c r="D294" s="221"/>
      <c r="E294" s="221"/>
      <c r="F294" s="221"/>
      <c r="G294" s="221"/>
      <c r="H294" s="221"/>
      <c r="I294" s="221"/>
      <c r="J294" s="221"/>
      <c r="K294" s="221"/>
      <c r="L294" s="221"/>
      <c r="M294" s="221"/>
      <c r="N294" s="221"/>
      <c r="O294" s="221"/>
      <c r="P294" s="221"/>
      <c r="Q294" s="221"/>
      <c r="R294" s="221"/>
      <c r="S294" s="221"/>
      <c r="T294" s="221"/>
      <c r="U294" s="221"/>
    </row>
    <row r="295" spans="2:21" x14ac:dyDescent="0.2">
      <c r="B295" s="221"/>
      <c r="C295" s="221"/>
      <c r="D295" s="221"/>
      <c r="E295" s="221"/>
      <c r="F295" s="221"/>
      <c r="G295" s="221"/>
      <c r="H295" s="221"/>
      <c r="I295" s="221"/>
      <c r="J295" s="221"/>
      <c r="K295" s="221"/>
      <c r="L295" s="221"/>
      <c r="M295" s="221"/>
      <c r="N295" s="221"/>
      <c r="O295" s="221"/>
      <c r="P295" s="221"/>
      <c r="Q295" s="221"/>
      <c r="R295" s="221"/>
      <c r="S295" s="221"/>
      <c r="T295" s="221"/>
      <c r="U295" s="221"/>
    </row>
    <row r="296" spans="2:21" x14ac:dyDescent="0.2">
      <c r="B296" s="221"/>
      <c r="C296" s="221"/>
      <c r="D296" s="221"/>
      <c r="E296" s="221"/>
      <c r="F296" s="221"/>
      <c r="G296" s="221"/>
      <c r="H296" s="221"/>
      <c r="I296" s="221"/>
      <c r="J296" s="221"/>
      <c r="K296" s="221"/>
      <c r="L296" s="221"/>
      <c r="M296" s="221"/>
      <c r="N296" s="221"/>
      <c r="O296" s="221"/>
      <c r="P296" s="221"/>
      <c r="Q296" s="221"/>
      <c r="R296" s="221"/>
      <c r="S296" s="221"/>
      <c r="T296" s="221"/>
      <c r="U296" s="221"/>
    </row>
    <row r="297" spans="2:21" x14ac:dyDescent="0.2">
      <c r="B297" s="221"/>
      <c r="C297" s="221"/>
      <c r="D297" s="221"/>
      <c r="E297" s="221"/>
      <c r="F297" s="221"/>
      <c r="G297" s="221"/>
      <c r="H297" s="221"/>
      <c r="I297" s="221"/>
      <c r="J297" s="221"/>
      <c r="K297" s="221"/>
      <c r="L297" s="221"/>
      <c r="M297" s="221"/>
      <c r="N297" s="221"/>
      <c r="O297" s="221"/>
      <c r="P297" s="221"/>
      <c r="Q297" s="221"/>
      <c r="R297" s="221"/>
      <c r="S297" s="221"/>
      <c r="T297" s="221"/>
      <c r="U297" s="221"/>
    </row>
    <row r="298" spans="2:21" x14ac:dyDescent="0.2">
      <c r="B298" s="221"/>
      <c r="C298" s="221"/>
      <c r="D298" s="221"/>
      <c r="E298" s="221"/>
      <c r="F298" s="221"/>
      <c r="G298" s="221"/>
      <c r="H298" s="221"/>
      <c r="I298" s="221"/>
      <c r="J298" s="221"/>
      <c r="K298" s="221"/>
      <c r="L298" s="221"/>
      <c r="M298" s="221"/>
      <c r="N298" s="221"/>
      <c r="O298" s="221"/>
      <c r="P298" s="221"/>
      <c r="Q298" s="221"/>
      <c r="R298" s="221"/>
      <c r="S298" s="221"/>
      <c r="T298" s="221"/>
      <c r="U298" s="221"/>
    </row>
    <row r="299" spans="2:21" x14ac:dyDescent="0.2">
      <c r="B299" s="221"/>
      <c r="C299" s="221"/>
      <c r="D299" s="221"/>
      <c r="E299" s="221"/>
      <c r="F299" s="221"/>
      <c r="G299" s="221"/>
      <c r="H299" s="221"/>
      <c r="I299" s="221"/>
      <c r="J299" s="221"/>
      <c r="K299" s="221"/>
      <c r="L299" s="221"/>
      <c r="M299" s="221"/>
      <c r="N299" s="221"/>
      <c r="O299" s="221"/>
      <c r="P299" s="221"/>
      <c r="Q299" s="221"/>
      <c r="R299" s="221"/>
      <c r="S299" s="221"/>
      <c r="T299" s="221"/>
      <c r="U299" s="221"/>
    </row>
    <row r="300" spans="2:21" x14ac:dyDescent="0.2">
      <c r="B300" s="221"/>
      <c r="C300" s="221"/>
      <c r="D300" s="221"/>
      <c r="E300" s="221"/>
      <c r="F300" s="221"/>
      <c r="G300" s="221"/>
      <c r="H300" s="221"/>
      <c r="I300" s="221"/>
      <c r="J300" s="221"/>
      <c r="K300" s="221"/>
      <c r="L300" s="221"/>
      <c r="M300" s="221"/>
      <c r="N300" s="221"/>
      <c r="O300" s="221"/>
      <c r="P300" s="221"/>
      <c r="Q300" s="221"/>
      <c r="R300" s="221"/>
      <c r="S300" s="221"/>
      <c r="T300" s="221"/>
      <c r="U300" s="221"/>
    </row>
    <row r="301" spans="2:21" x14ac:dyDescent="0.2">
      <c r="B301" s="221"/>
      <c r="C301" s="221"/>
      <c r="D301" s="221"/>
      <c r="E301" s="221"/>
      <c r="F301" s="221"/>
      <c r="G301" s="221"/>
      <c r="H301" s="221"/>
      <c r="I301" s="221"/>
      <c r="J301" s="221"/>
      <c r="K301" s="221"/>
      <c r="L301" s="221"/>
      <c r="M301" s="221"/>
      <c r="N301" s="221"/>
      <c r="O301" s="221"/>
      <c r="P301" s="221"/>
      <c r="Q301" s="221"/>
      <c r="R301" s="221"/>
      <c r="S301" s="221"/>
      <c r="T301" s="221"/>
      <c r="U301" s="221"/>
    </row>
    <row r="302" spans="2:21" x14ac:dyDescent="0.2">
      <c r="B302" s="221"/>
      <c r="C302" s="221"/>
      <c r="D302" s="221"/>
      <c r="E302" s="221"/>
      <c r="F302" s="221"/>
      <c r="G302" s="221"/>
      <c r="H302" s="221"/>
      <c r="I302" s="221"/>
      <c r="J302" s="221"/>
      <c r="K302" s="221"/>
      <c r="L302" s="221"/>
      <c r="M302" s="221"/>
      <c r="N302" s="221"/>
      <c r="O302" s="221"/>
      <c r="P302" s="221"/>
      <c r="Q302" s="221"/>
      <c r="R302" s="221"/>
      <c r="S302" s="221"/>
      <c r="T302" s="221"/>
      <c r="U302" s="221"/>
    </row>
    <row r="303" spans="2:21" x14ac:dyDescent="0.2">
      <c r="B303" s="221"/>
      <c r="C303" s="221"/>
      <c r="D303" s="221"/>
      <c r="E303" s="221"/>
      <c r="F303" s="221"/>
      <c r="G303" s="221"/>
      <c r="H303" s="221"/>
      <c r="I303" s="221"/>
      <c r="J303" s="221"/>
      <c r="K303" s="221"/>
      <c r="L303" s="221"/>
      <c r="M303" s="221"/>
      <c r="N303" s="221"/>
      <c r="O303" s="221"/>
      <c r="P303" s="221"/>
      <c r="Q303" s="221"/>
      <c r="R303" s="221"/>
      <c r="S303" s="221"/>
      <c r="T303" s="221"/>
      <c r="U303" s="221"/>
    </row>
    <row r="304" spans="2:21" x14ac:dyDescent="0.2">
      <c r="B304" s="221"/>
      <c r="C304" s="221"/>
      <c r="D304" s="221"/>
      <c r="E304" s="221"/>
      <c r="F304" s="221"/>
      <c r="G304" s="221"/>
      <c r="H304" s="221"/>
      <c r="I304" s="221"/>
      <c r="J304" s="221"/>
      <c r="K304" s="221"/>
      <c r="L304" s="221"/>
      <c r="M304" s="221"/>
      <c r="N304" s="221"/>
      <c r="O304" s="221"/>
      <c r="P304" s="221"/>
      <c r="Q304" s="221"/>
      <c r="R304" s="221"/>
      <c r="S304" s="221"/>
      <c r="T304" s="221"/>
      <c r="U304" s="221"/>
    </row>
    <row r="305" spans="2:21" x14ac:dyDescent="0.2">
      <c r="B305" s="221"/>
      <c r="C305" s="221"/>
      <c r="D305" s="221"/>
      <c r="E305" s="221"/>
      <c r="F305" s="221"/>
      <c r="G305" s="221"/>
      <c r="H305" s="221"/>
      <c r="I305" s="221"/>
      <c r="J305" s="221"/>
      <c r="K305" s="221"/>
      <c r="L305" s="221"/>
      <c r="M305" s="221"/>
      <c r="N305" s="221"/>
      <c r="O305" s="221"/>
      <c r="P305" s="221"/>
      <c r="Q305" s="221"/>
      <c r="R305" s="221"/>
      <c r="S305" s="221"/>
      <c r="T305" s="221"/>
      <c r="U305" s="221"/>
    </row>
    <row r="306" spans="2:21" x14ac:dyDescent="0.2">
      <c r="B306" s="221"/>
      <c r="C306" s="221"/>
      <c r="D306" s="221"/>
      <c r="E306" s="221"/>
      <c r="F306" s="221"/>
      <c r="G306" s="221"/>
      <c r="H306" s="221"/>
      <c r="I306" s="221"/>
      <c r="J306" s="221"/>
      <c r="K306" s="221"/>
      <c r="L306" s="221"/>
      <c r="M306" s="221"/>
      <c r="N306" s="221"/>
      <c r="O306" s="221"/>
      <c r="P306" s="221"/>
      <c r="Q306" s="221"/>
      <c r="R306" s="221"/>
      <c r="S306" s="221"/>
      <c r="T306" s="221"/>
      <c r="U306" s="221"/>
    </row>
    <row r="307" spans="2:21" x14ac:dyDescent="0.2">
      <c r="B307" s="221"/>
      <c r="C307" s="221"/>
      <c r="D307" s="221"/>
      <c r="E307" s="221"/>
      <c r="F307" s="221"/>
      <c r="G307" s="221"/>
      <c r="H307" s="221"/>
      <c r="I307" s="221"/>
      <c r="J307" s="221"/>
      <c r="K307" s="221"/>
      <c r="L307" s="221"/>
      <c r="M307" s="221"/>
      <c r="N307" s="221"/>
      <c r="O307" s="221"/>
      <c r="P307" s="221"/>
      <c r="Q307" s="221"/>
      <c r="R307" s="221"/>
      <c r="S307" s="221"/>
      <c r="T307" s="221"/>
      <c r="U307" s="221"/>
    </row>
    <row r="308" spans="2:21" x14ac:dyDescent="0.2">
      <c r="B308" s="221"/>
      <c r="C308" s="221"/>
      <c r="D308" s="221"/>
      <c r="E308" s="221"/>
      <c r="F308" s="221"/>
      <c r="G308" s="221"/>
      <c r="H308" s="221"/>
      <c r="I308" s="221"/>
      <c r="J308" s="221"/>
      <c r="K308" s="221"/>
      <c r="L308" s="221"/>
      <c r="M308" s="221"/>
      <c r="N308" s="221"/>
      <c r="O308" s="221"/>
      <c r="P308" s="221"/>
      <c r="Q308" s="221"/>
      <c r="R308" s="221"/>
      <c r="S308" s="221"/>
      <c r="T308" s="221"/>
      <c r="U308" s="221"/>
    </row>
    <row r="309" spans="2:21" x14ac:dyDescent="0.2">
      <c r="B309" s="221"/>
      <c r="C309" s="221"/>
      <c r="D309" s="221"/>
      <c r="E309" s="221"/>
      <c r="F309" s="221"/>
      <c r="G309" s="221"/>
      <c r="H309" s="221"/>
      <c r="I309" s="221"/>
      <c r="J309" s="221"/>
      <c r="K309" s="221"/>
      <c r="L309" s="221"/>
      <c r="M309" s="221"/>
      <c r="N309" s="221"/>
      <c r="O309" s="221"/>
      <c r="P309" s="221"/>
      <c r="Q309" s="221"/>
      <c r="R309" s="221"/>
      <c r="S309" s="221"/>
      <c r="T309" s="221"/>
      <c r="U309" s="221"/>
    </row>
    <row r="310" spans="2:21" x14ac:dyDescent="0.2">
      <c r="B310" s="221"/>
      <c r="C310" s="221"/>
      <c r="D310" s="221"/>
      <c r="E310" s="221"/>
      <c r="F310" s="221"/>
      <c r="G310" s="221"/>
      <c r="H310" s="221"/>
      <c r="I310" s="221"/>
      <c r="J310" s="221"/>
      <c r="K310" s="221"/>
      <c r="L310" s="221"/>
      <c r="M310" s="221"/>
      <c r="N310" s="221"/>
      <c r="O310" s="221"/>
      <c r="P310" s="221"/>
      <c r="Q310" s="221"/>
      <c r="R310" s="221"/>
      <c r="S310" s="221"/>
      <c r="T310" s="221"/>
      <c r="U310" s="221"/>
    </row>
    <row r="311" spans="2:21" x14ac:dyDescent="0.2">
      <c r="B311" s="221"/>
      <c r="C311" s="221"/>
      <c r="D311" s="221"/>
      <c r="E311" s="221"/>
      <c r="F311" s="221"/>
      <c r="G311" s="221"/>
      <c r="H311" s="221"/>
      <c r="I311" s="221"/>
      <c r="J311" s="221"/>
      <c r="K311" s="221"/>
      <c r="L311" s="221"/>
      <c r="M311" s="221"/>
      <c r="N311" s="221"/>
      <c r="O311" s="221"/>
      <c r="P311" s="221"/>
      <c r="Q311" s="221"/>
      <c r="R311" s="221"/>
      <c r="S311" s="221"/>
      <c r="T311" s="221"/>
      <c r="U311" s="221"/>
    </row>
    <row r="312" spans="2:21" x14ac:dyDescent="0.2">
      <c r="B312" s="221"/>
      <c r="C312" s="221"/>
      <c r="D312" s="221"/>
      <c r="E312" s="221"/>
      <c r="F312" s="221"/>
      <c r="G312" s="221"/>
      <c r="H312" s="221"/>
      <c r="I312" s="221"/>
      <c r="J312" s="221"/>
      <c r="K312" s="221"/>
      <c r="L312" s="221"/>
      <c r="M312" s="221"/>
      <c r="N312" s="221"/>
      <c r="O312" s="221"/>
      <c r="P312" s="221"/>
      <c r="Q312" s="221"/>
      <c r="R312" s="221"/>
      <c r="S312" s="221"/>
      <c r="T312" s="221"/>
      <c r="U312" s="221"/>
    </row>
    <row r="313" spans="2:21" x14ac:dyDescent="0.2">
      <c r="B313" s="221"/>
      <c r="C313" s="221"/>
      <c r="D313" s="221"/>
      <c r="E313" s="221"/>
      <c r="F313" s="221"/>
      <c r="G313" s="221"/>
      <c r="H313" s="221"/>
      <c r="I313" s="221"/>
      <c r="J313" s="221"/>
      <c r="K313" s="221"/>
      <c r="L313" s="221"/>
      <c r="M313" s="221"/>
      <c r="N313" s="221"/>
      <c r="O313" s="221"/>
      <c r="P313" s="221"/>
      <c r="Q313" s="221"/>
      <c r="R313" s="221"/>
      <c r="S313" s="221"/>
      <c r="T313" s="221"/>
      <c r="U313" s="221"/>
    </row>
    <row r="314" spans="2:21" x14ac:dyDescent="0.2">
      <c r="B314" s="221"/>
      <c r="C314" s="221"/>
      <c r="D314" s="221"/>
      <c r="E314" s="221"/>
      <c r="F314" s="221"/>
      <c r="G314" s="221"/>
      <c r="H314" s="221"/>
      <c r="I314" s="221"/>
      <c r="J314" s="221"/>
      <c r="K314" s="221"/>
      <c r="L314" s="221"/>
      <c r="M314" s="221"/>
      <c r="N314" s="221"/>
      <c r="O314" s="221"/>
      <c r="P314" s="221"/>
      <c r="Q314" s="221"/>
      <c r="R314" s="221"/>
      <c r="S314" s="221"/>
      <c r="T314" s="221"/>
      <c r="U314" s="221"/>
    </row>
    <row r="315" spans="2:21" x14ac:dyDescent="0.2">
      <c r="B315" s="221"/>
      <c r="C315" s="221"/>
      <c r="D315" s="221"/>
      <c r="E315" s="221"/>
      <c r="F315" s="221"/>
      <c r="G315" s="221"/>
      <c r="H315" s="221"/>
      <c r="I315" s="221"/>
      <c r="J315" s="221"/>
      <c r="K315" s="221"/>
      <c r="L315" s="221"/>
      <c r="M315" s="221"/>
      <c r="N315" s="221"/>
      <c r="O315" s="221"/>
      <c r="P315" s="221"/>
      <c r="Q315" s="221"/>
      <c r="R315" s="221"/>
      <c r="S315" s="221"/>
      <c r="T315" s="221"/>
      <c r="U315" s="221"/>
    </row>
    <row r="316" spans="2:21" x14ac:dyDescent="0.2">
      <c r="B316" s="221"/>
      <c r="C316" s="221"/>
      <c r="D316" s="221"/>
      <c r="E316" s="221"/>
      <c r="F316" s="221"/>
      <c r="G316" s="221"/>
      <c r="H316" s="221"/>
      <c r="I316" s="221"/>
      <c r="J316" s="221"/>
      <c r="K316" s="221"/>
      <c r="L316" s="221"/>
      <c r="M316" s="221"/>
      <c r="N316" s="221"/>
      <c r="O316" s="221"/>
      <c r="P316" s="221"/>
      <c r="Q316" s="221"/>
      <c r="R316" s="221"/>
      <c r="S316" s="221"/>
      <c r="T316" s="221"/>
      <c r="U316" s="221"/>
    </row>
    <row r="317" spans="2:21" x14ac:dyDescent="0.2">
      <c r="B317" s="221"/>
      <c r="C317" s="221"/>
      <c r="D317" s="221"/>
      <c r="E317" s="221"/>
      <c r="F317" s="221"/>
      <c r="G317" s="221"/>
      <c r="H317" s="221"/>
      <c r="I317" s="221"/>
      <c r="J317" s="221"/>
      <c r="K317" s="221"/>
      <c r="L317" s="221"/>
      <c r="M317" s="221"/>
      <c r="N317" s="221"/>
      <c r="O317" s="221"/>
      <c r="P317" s="221"/>
      <c r="Q317" s="221"/>
      <c r="R317" s="221"/>
      <c r="S317" s="221"/>
      <c r="T317" s="221"/>
      <c r="U317" s="221"/>
    </row>
    <row r="318" spans="2:21" x14ac:dyDescent="0.2">
      <c r="B318" s="221"/>
      <c r="C318" s="221"/>
      <c r="D318" s="221"/>
      <c r="E318" s="221"/>
      <c r="F318" s="221"/>
      <c r="G318" s="221"/>
      <c r="H318" s="221"/>
      <c r="I318" s="221"/>
      <c r="J318" s="221"/>
      <c r="K318" s="221"/>
      <c r="L318" s="221"/>
      <c r="M318" s="221"/>
      <c r="N318" s="221"/>
      <c r="O318" s="221"/>
      <c r="P318" s="221"/>
      <c r="Q318" s="221"/>
      <c r="R318" s="221"/>
      <c r="S318" s="221"/>
      <c r="T318" s="221"/>
      <c r="U318" s="221"/>
    </row>
    <row r="319" spans="2:21" x14ac:dyDescent="0.2">
      <c r="B319" s="221"/>
      <c r="C319" s="221"/>
      <c r="D319" s="221"/>
      <c r="E319" s="221"/>
      <c r="F319" s="221"/>
      <c r="G319" s="221"/>
      <c r="H319" s="221"/>
      <c r="I319" s="221"/>
      <c r="J319" s="221"/>
      <c r="K319" s="221"/>
      <c r="L319" s="221"/>
      <c r="M319" s="221"/>
      <c r="N319" s="221"/>
      <c r="O319" s="221"/>
      <c r="P319" s="221"/>
      <c r="Q319" s="221"/>
      <c r="R319" s="221"/>
      <c r="S319" s="221"/>
      <c r="T319" s="221"/>
      <c r="U319" s="221"/>
    </row>
    <row r="320" spans="2:21" x14ac:dyDescent="0.2">
      <c r="B320" s="221"/>
      <c r="C320" s="221"/>
      <c r="D320" s="221"/>
      <c r="E320" s="221"/>
      <c r="F320" s="221"/>
      <c r="G320" s="221"/>
      <c r="H320" s="221"/>
      <c r="I320" s="221"/>
      <c r="J320" s="221"/>
      <c r="K320" s="221"/>
      <c r="L320" s="221"/>
      <c r="M320" s="221"/>
      <c r="N320" s="221"/>
      <c r="O320" s="221"/>
      <c r="P320" s="221"/>
      <c r="Q320" s="221"/>
      <c r="R320" s="221"/>
      <c r="S320" s="221"/>
      <c r="T320" s="221"/>
      <c r="U320" s="221"/>
    </row>
    <row r="321" spans="2:21" x14ac:dyDescent="0.2">
      <c r="B321" s="221"/>
      <c r="C321" s="221"/>
      <c r="D321" s="221"/>
      <c r="E321" s="221"/>
      <c r="F321" s="221"/>
      <c r="G321" s="221"/>
      <c r="H321" s="221"/>
      <c r="I321" s="221"/>
      <c r="J321" s="221"/>
      <c r="K321" s="221"/>
      <c r="L321" s="221"/>
      <c r="M321" s="221"/>
      <c r="N321" s="221"/>
      <c r="O321" s="221"/>
      <c r="P321" s="221"/>
      <c r="Q321" s="221"/>
      <c r="R321" s="221"/>
      <c r="S321" s="221"/>
      <c r="T321" s="221"/>
      <c r="U321" s="221"/>
    </row>
    <row r="322" spans="2:21" x14ac:dyDescent="0.2">
      <c r="B322" s="221"/>
      <c r="C322" s="221"/>
      <c r="D322" s="221"/>
      <c r="E322" s="221"/>
      <c r="F322" s="221"/>
      <c r="G322" s="221"/>
      <c r="H322" s="221"/>
      <c r="I322" s="221"/>
      <c r="J322" s="221"/>
      <c r="K322" s="221"/>
      <c r="L322" s="221"/>
      <c r="M322" s="221"/>
      <c r="N322" s="221"/>
      <c r="O322" s="221"/>
      <c r="P322" s="221"/>
      <c r="Q322" s="221"/>
      <c r="R322" s="221"/>
      <c r="S322" s="221"/>
      <c r="T322" s="221"/>
      <c r="U322" s="221"/>
    </row>
    <row r="323" spans="2:21" x14ac:dyDescent="0.2">
      <c r="B323" s="221"/>
      <c r="C323" s="221"/>
      <c r="D323" s="221"/>
      <c r="E323" s="221"/>
      <c r="F323" s="221"/>
      <c r="G323" s="221"/>
      <c r="H323" s="221"/>
      <c r="I323" s="221"/>
      <c r="J323" s="221"/>
      <c r="K323" s="221"/>
      <c r="L323" s="221"/>
      <c r="M323" s="221"/>
      <c r="N323" s="221"/>
      <c r="O323" s="221"/>
      <c r="P323" s="221"/>
      <c r="Q323" s="221"/>
      <c r="R323" s="221"/>
      <c r="S323" s="221"/>
      <c r="T323" s="221"/>
      <c r="U323" s="221"/>
    </row>
    <row r="324" spans="2:21" x14ac:dyDescent="0.2">
      <c r="B324" s="221"/>
      <c r="C324" s="221"/>
      <c r="D324" s="221"/>
      <c r="E324" s="221"/>
      <c r="F324" s="221"/>
      <c r="G324" s="221"/>
      <c r="H324" s="221"/>
      <c r="I324" s="221"/>
      <c r="J324" s="221"/>
      <c r="K324" s="221"/>
      <c r="L324" s="221"/>
      <c r="M324" s="221"/>
      <c r="N324" s="221"/>
      <c r="O324" s="221"/>
      <c r="P324" s="221"/>
      <c r="Q324" s="221"/>
      <c r="R324" s="221"/>
      <c r="S324" s="221"/>
      <c r="T324" s="221"/>
      <c r="U324" s="221"/>
    </row>
    <row r="325" spans="2:21" x14ac:dyDescent="0.2">
      <c r="B325" s="221"/>
      <c r="C325" s="221"/>
      <c r="D325" s="221"/>
      <c r="E325" s="221"/>
      <c r="F325" s="221"/>
      <c r="G325" s="221"/>
      <c r="H325" s="221"/>
      <c r="I325" s="221"/>
      <c r="J325" s="221"/>
      <c r="K325" s="221"/>
      <c r="L325" s="221"/>
      <c r="M325" s="221"/>
      <c r="N325" s="221"/>
      <c r="O325" s="221"/>
      <c r="P325" s="221"/>
      <c r="Q325" s="221"/>
      <c r="R325" s="221"/>
      <c r="S325" s="221"/>
      <c r="T325" s="221"/>
      <c r="U325" s="221"/>
    </row>
    <row r="326" spans="2:21" x14ac:dyDescent="0.2">
      <c r="B326" s="221"/>
      <c r="C326" s="221"/>
      <c r="D326" s="221"/>
      <c r="E326" s="221"/>
      <c r="F326" s="221"/>
      <c r="G326" s="221"/>
      <c r="H326" s="221"/>
      <c r="I326" s="221"/>
      <c r="J326" s="221"/>
      <c r="K326" s="221"/>
      <c r="L326" s="221"/>
      <c r="M326" s="221"/>
      <c r="N326" s="221"/>
      <c r="O326" s="221"/>
      <c r="P326" s="221"/>
      <c r="Q326" s="221"/>
      <c r="R326" s="221"/>
      <c r="S326" s="221"/>
      <c r="T326" s="221"/>
      <c r="U326" s="221"/>
    </row>
    <row r="327" spans="2:21" x14ac:dyDescent="0.2">
      <c r="B327" s="221"/>
      <c r="C327" s="221"/>
      <c r="D327" s="221"/>
      <c r="E327" s="221"/>
      <c r="F327" s="221"/>
      <c r="G327" s="221"/>
      <c r="H327" s="221"/>
      <c r="I327" s="221"/>
      <c r="J327" s="221"/>
      <c r="K327" s="221"/>
      <c r="L327" s="221"/>
      <c r="M327" s="221"/>
      <c r="N327" s="221"/>
      <c r="O327" s="221"/>
      <c r="P327" s="221"/>
      <c r="Q327" s="221"/>
      <c r="R327" s="221"/>
      <c r="S327" s="221"/>
      <c r="T327" s="221"/>
      <c r="U327" s="221"/>
    </row>
    <row r="328" spans="2:21" x14ac:dyDescent="0.2">
      <c r="B328" s="221"/>
      <c r="C328" s="221"/>
      <c r="D328" s="221"/>
      <c r="E328" s="221"/>
      <c r="F328" s="221"/>
      <c r="G328" s="221"/>
      <c r="H328" s="221"/>
      <c r="I328" s="221"/>
      <c r="J328" s="221"/>
      <c r="K328" s="221"/>
      <c r="L328" s="221"/>
      <c r="M328" s="221"/>
      <c r="N328" s="221"/>
      <c r="O328" s="221"/>
      <c r="P328" s="221"/>
      <c r="Q328" s="221"/>
      <c r="R328" s="221"/>
      <c r="S328" s="221"/>
      <c r="T328" s="221"/>
      <c r="U328" s="221"/>
    </row>
    <row r="329" spans="2:21" x14ac:dyDescent="0.2">
      <c r="B329" s="221"/>
      <c r="C329" s="221"/>
      <c r="D329" s="221"/>
      <c r="E329" s="221"/>
      <c r="F329" s="221"/>
      <c r="G329" s="221"/>
      <c r="H329" s="221"/>
      <c r="I329" s="221"/>
      <c r="J329" s="221"/>
      <c r="K329" s="221"/>
      <c r="L329" s="221"/>
      <c r="M329" s="221"/>
      <c r="N329" s="221"/>
      <c r="O329" s="221"/>
      <c r="P329" s="221"/>
      <c r="Q329" s="221"/>
      <c r="R329" s="221"/>
      <c r="S329" s="221"/>
      <c r="T329" s="221"/>
      <c r="U329" s="221"/>
    </row>
    <row r="330" spans="2:21" x14ac:dyDescent="0.2">
      <c r="B330" s="221"/>
      <c r="C330" s="221"/>
      <c r="D330" s="221"/>
      <c r="E330" s="221"/>
      <c r="F330" s="221"/>
      <c r="G330" s="221"/>
      <c r="H330" s="221"/>
      <c r="I330" s="221"/>
      <c r="J330" s="221"/>
      <c r="K330" s="221"/>
      <c r="L330" s="221"/>
      <c r="M330" s="221"/>
      <c r="N330" s="221"/>
      <c r="O330" s="221"/>
      <c r="P330" s="221"/>
      <c r="Q330" s="221"/>
      <c r="R330" s="221"/>
      <c r="S330" s="221"/>
      <c r="T330" s="221"/>
      <c r="U330" s="221"/>
    </row>
    <row r="331" spans="2:21" x14ac:dyDescent="0.2">
      <c r="B331" s="221"/>
      <c r="C331" s="221"/>
      <c r="D331" s="221"/>
      <c r="E331" s="221"/>
      <c r="F331" s="221"/>
      <c r="G331" s="221"/>
      <c r="H331" s="221"/>
      <c r="I331" s="221"/>
      <c r="J331" s="221"/>
      <c r="K331" s="221"/>
      <c r="L331" s="221"/>
      <c r="M331" s="221"/>
      <c r="N331" s="221"/>
      <c r="O331" s="221"/>
      <c r="P331" s="221"/>
      <c r="Q331" s="221"/>
      <c r="R331" s="221"/>
      <c r="S331" s="221"/>
      <c r="T331" s="221"/>
      <c r="U331" s="221"/>
    </row>
    <row r="332" spans="2:21" x14ac:dyDescent="0.2">
      <c r="B332" s="221"/>
      <c r="C332" s="221"/>
      <c r="D332" s="221"/>
      <c r="E332" s="221"/>
      <c r="F332" s="221"/>
      <c r="G332" s="221"/>
      <c r="H332" s="221"/>
      <c r="I332" s="221"/>
      <c r="J332" s="221"/>
      <c r="K332" s="221"/>
      <c r="L332" s="221"/>
      <c r="M332" s="221"/>
      <c r="N332" s="221"/>
      <c r="O332" s="221"/>
      <c r="P332" s="221"/>
      <c r="Q332" s="221"/>
      <c r="R332" s="221"/>
      <c r="S332" s="221"/>
      <c r="T332" s="221"/>
      <c r="U332" s="221"/>
    </row>
    <row r="333" spans="2:21" x14ac:dyDescent="0.2">
      <c r="B333" s="221"/>
      <c r="C333" s="221"/>
      <c r="D333" s="221"/>
      <c r="E333" s="221"/>
      <c r="F333" s="221"/>
      <c r="G333" s="221"/>
      <c r="H333" s="221"/>
      <c r="I333" s="221"/>
      <c r="J333" s="221"/>
      <c r="K333" s="221"/>
      <c r="L333" s="221"/>
      <c r="M333" s="221"/>
      <c r="N333" s="221"/>
      <c r="O333" s="221"/>
      <c r="P333" s="221"/>
      <c r="Q333" s="221"/>
      <c r="R333" s="221"/>
      <c r="S333" s="221"/>
      <c r="T333" s="221"/>
      <c r="U333" s="221"/>
    </row>
    <row r="334" spans="2:21" x14ac:dyDescent="0.2">
      <c r="B334" s="221"/>
      <c r="C334" s="221"/>
      <c r="D334" s="221"/>
      <c r="E334" s="221"/>
      <c r="F334" s="221"/>
      <c r="G334" s="221"/>
      <c r="H334" s="221"/>
      <c r="I334" s="221"/>
      <c r="J334" s="221"/>
      <c r="K334" s="221"/>
      <c r="L334" s="221"/>
      <c r="M334" s="221"/>
      <c r="N334" s="221"/>
      <c r="O334" s="221"/>
      <c r="P334" s="221"/>
      <c r="Q334" s="221"/>
      <c r="R334" s="221"/>
      <c r="S334" s="221"/>
      <c r="T334" s="221"/>
      <c r="U334" s="221"/>
    </row>
    <row r="335" spans="2:21" x14ac:dyDescent="0.2">
      <c r="B335" s="221"/>
      <c r="C335" s="221"/>
      <c r="D335" s="221"/>
      <c r="E335" s="221"/>
      <c r="F335" s="221"/>
      <c r="G335" s="221"/>
      <c r="H335" s="221"/>
      <c r="I335" s="221"/>
      <c r="J335" s="221"/>
      <c r="K335" s="221"/>
      <c r="L335" s="221"/>
      <c r="M335" s="221"/>
      <c r="N335" s="221"/>
      <c r="O335" s="221"/>
      <c r="P335" s="221"/>
      <c r="Q335" s="221"/>
      <c r="R335" s="221"/>
      <c r="S335" s="221"/>
      <c r="T335" s="221"/>
      <c r="U335" s="221"/>
    </row>
    <row r="336" spans="2:21" x14ac:dyDescent="0.2">
      <c r="B336" s="221"/>
      <c r="C336" s="221"/>
      <c r="D336" s="221"/>
      <c r="E336" s="221"/>
      <c r="F336" s="221"/>
      <c r="G336" s="221"/>
      <c r="H336" s="221"/>
      <c r="I336" s="221"/>
      <c r="J336" s="221"/>
      <c r="K336" s="221"/>
      <c r="L336" s="221"/>
      <c r="M336" s="221"/>
      <c r="N336" s="221"/>
      <c r="O336" s="221"/>
      <c r="P336" s="221"/>
      <c r="Q336" s="221"/>
      <c r="R336" s="221"/>
      <c r="S336" s="221"/>
      <c r="T336" s="221"/>
      <c r="U336" s="221"/>
    </row>
    <row r="337" spans="2:21" x14ac:dyDescent="0.2">
      <c r="B337" s="221"/>
      <c r="C337" s="221"/>
      <c r="D337" s="221"/>
      <c r="E337" s="221"/>
      <c r="F337" s="221"/>
      <c r="G337" s="221"/>
      <c r="H337" s="221"/>
      <c r="I337" s="221"/>
      <c r="J337" s="221"/>
      <c r="K337" s="221"/>
      <c r="L337" s="221"/>
      <c r="M337" s="221"/>
      <c r="N337" s="221"/>
      <c r="O337" s="221"/>
      <c r="P337" s="221"/>
      <c r="Q337" s="221"/>
      <c r="R337" s="221"/>
      <c r="S337" s="221"/>
      <c r="T337" s="221"/>
      <c r="U337" s="221"/>
    </row>
    <row r="338" spans="2:21" x14ac:dyDescent="0.2">
      <c r="B338" s="221"/>
      <c r="C338" s="221"/>
      <c r="D338" s="221"/>
      <c r="E338" s="221"/>
      <c r="F338" s="221"/>
      <c r="G338" s="221"/>
      <c r="H338" s="221"/>
      <c r="I338" s="221"/>
      <c r="J338" s="221"/>
      <c r="K338" s="221"/>
      <c r="L338" s="221"/>
      <c r="M338" s="221"/>
      <c r="N338" s="221"/>
      <c r="O338" s="221"/>
      <c r="P338" s="221"/>
      <c r="Q338" s="221"/>
      <c r="R338" s="221"/>
      <c r="S338" s="221"/>
      <c r="T338" s="221"/>
      <c r="U338" s="221"/>
    </row>
    <row r="339" spans="2:21" x14ac:dyDescent="0.2">
      <c r="B339" s="221"/>
      <c r="C339" s="221"/>
      <c r="D339" s="221"/>
      <c r="E339" s="221"/>
      <c r="F339" s="221"/>
      <c r="G339" s="221"/>
      <c r="H339" s="221"/>
      <c r="I339" s="221"/>
      <c r="J339" s="221"/>
      <c r="K339" s="221"/>
      <c r="L339" s="221"/>
      <c r="M339" s="221"/>
      <c r="N339" s="221"/>
      <c r="O339" s="221"/>
      <c r="P339" s="221"/>
      <c r="Q339" s="221"/>
      <c r="R339" s="221"/>
      <c r="S339" s="221"/>
      <c r="T339" s="221"/>
      <c r="U339" s="221"/>
    </row>
    <row r="340" spans="2:21" x14ac:dyDescent="0.2">
      <c r="B340" s="221"/>
      <c r="C340" s="221"/>
      <c r="D340" s="221"/>
      <c r="E340" s="221"/>
      <c r="F340" s="221"/>
      <c r="G340" s="221"/>
      <c r="H340" s="221"/>
      <c r="I340" s="221"/>
      <c r="J340" s="221"/>
      <c r="K340" s="221"/>
      <c r="L340" s="221"/>
      <c r="M340" s="221"/>
      <c r="N340" s="221"/>
      <c r="O340" s="221"/>
      <c r="P340" s="221"/>
      <c r="Q340" s="221"/>
      <c r="R340" s="221"/>
      <c r="S340" s="221"/>
      <c r="T340" s="221"/>
      <c r="U340" s="221"/>
    </row>
    <row r="341" spans="2:21" x14ac:dyDescent="0.2">
      <c r="B341" s="221"/>
      <c r="C341" s="221"/>
      <c r="D341" s="221"/>
      <c r="E341" s="221"/>
      <c r="F341" s="221"/>
      <c r="G341" s="221"/>
      <c r="H341" s="221"/>
      <c r="I341" s="221"/>
      <c r="J341" s="221"/>
      <c r="K341" s="221"/>
      <c r="L341" s="221"/>
      <c r="M341" s="221"/>
      <c r="N341" s="221"/>
      <c r="O341" s="221"/>
      <c r="P341" s="221"/>
      <c r="Q341" s="221"/>
      <c r="R341" s="221"/>
      <c r="S341" s="221"/>
      <c r="T341" s="221"/>
      <c r="U341" s="221"/>
    </row>
    <row r="342" spans="2:21" x14ac:dyDescent="0.2">
      <c r="B342" s="221"/>
      <c r="C342" s="221"/>
      <c r="D342" s="221"/>
      <c r="E342" s="221"/>
      <c r="F342" s="221"/>
      <c r="G342" s="221"/>
      <c r="H342" s="221"/>
      <c r="I342" s="221"/>
      <c r="J342" s="221"/>
      <c r="K342" s="221"/>
      <c r="L342" s="221"/>
      <c r="M342" s="221"/>
      <c r="N342" s="221"/>
      <c r="O342" s="221"/>
      <c r="P342" s="221"/>
      <c r="Q342" s="221"/>
      <c r="R342" s="221"/>
      <c r="S342" s="221"/>
      <c r="T342" s="221"/>
      <c r="U342" s="221"/>
    </row>
    <row r="343" spans="2:21" x14ac:dyDescent="0.2">
      <c r="B343" s="221"/>
      <c r="C343" s="221"/>
      <c r="D343" s="221"/>
      <c r="E343" s="221"/>
      <c r="F343" s="221"/>
      <c r="G343" s="221"/>
      <c r="H343" s="221"/>
      <c r="I343" s="221"/>
      <c r="J343" s="221"/>
      <c r="K343" s="221"/>
      <c r="L343" s="221"/>
      <c r="M343" s="221"/>
      <c r="N343" s="221"/>
      <c r="O343" s="221"/>
      <c r="P343" s="221"/>
      <c r="Q343" s="221"/>
      <c r="R343" s="221"/>
      <c r="S343" s="221"/>
      <c r="T343" s="221"/>
      <c r="U343" s="221"/>
    </row>
    <row r="344" spans="2:21" x14ac:dyDescent="0.2">
      <c r="B344" s="221"/>
      <c r="C344" s="221"/>
      <c r="D344" s="221"/>
      <c r="E344" s="221"/>
      <c r="F344" s="221"/>
      <c r="G344" s="221"/>
      <c r="H344" s="221"/>
      <c r="I344" s="221"/>
      <c r="J344" s="221"/>
      <c r="K344" s="221"/>
      <c r="L344" s="221"/>
      <c r="M344" s="221"/>
      <c r="N344" s="221"/>
      <c r="O344" s="221"/>
      <c r="P344" s="221"/>
      <c r="Q344" s="221"/>
      <c r="R344" s="221"/>
      <c r="S344" s="221"/>
      <c r="T344" s="221"/>
      <c r="U344" s="221"/>
    </row>
    <row r="345" spans="2:21" x14ac:dyDescent="0.2">
      <c r="B345" s="221"/>
      <c r="C345" s="221"/>
      <c r="D345" s="221"/>
      <c r="E345" s="221"/>
      <c r="F345" s="221"/>
      <c r="G345" s="221"/>
      <c r="H345" s="221"/>
      <c r="I345" s="221"/>
      <c r="J345" s="221"/>
      <c r="K345" s="221"/>
      <c r="L345" s="221"/>
      <c r="M345" s="221"/>
      <c r="N345" s="221"/>
      <c r="O345" s="221"/>
      <c r="P345" s="221"/>
      <c r="Q345" s="221"/>
      <c r="R345" s="221"/>
      <c r="S345" s="221"/>
      <c r="T345" s="221"/>
      <c r="U345" s="221"/>
    </row>
    <row r="346" spans="2:21" x14ac:dyDescent="0.2">
      <c r="B346" s="221"/>
      <c r="C346" s="221"/>
      <c r="D346" s="221"/>
      <c r="E346" s="221"/>
      <c r="F346" s="221"/>
      <c r="G346" s="221"/>
      <c r="H346" s="221"/>
      <c r="I346" s="221"/>
      <c r="J346" s="221"/>
      <c r="K346" s="221"/>
      <c r="L346" s="221"/>
      <c r="M346" s="221"/>
      <c r="N346" s="221"/>
      <c r="O346" s="221"/>
      <c r="P346" s="221"/>
      <c r="Q346" s="221"/>
      <c r="R346" s="221"/>
      <c r="S346" s="221"/>
      <c r="T346" s="221"/>
      <c r="U346" s="221"/>
    </row>
    <row r="347" spans="2:21" x14ac:dyDescent="0.2">
      <c r="B347" s="221"/>
      <c r="C347" s="221"/>
      <c r="D347" s="221"/>
      <c r="E347" s="221"/>
      <c r="F347" s="221"/>
      <c r="G347" s="221"/>
      <c r="H347" s="221"/>
      <c r="I347" s="221"/>
      <c r="J347" s="221"/>
      <c r="K347" s="221"/>
      <c r="L347" s="221"/>
      <c r="M347" s="221"/>
      <c r="N347" s="221"/>
      <c r="O347" s="221"/>
      <c r="P347" s="221"/>
      <c r="Q347" s="221"/>
      <c r="R347" s="221"/>
      <c r="S347" s="221"/>
      <c r="T347" s="221"/>
      <c r="U347" s="221"/>
    </row>
    <row r="348" spans="2:21" x14ac:dyDescent="0.2">
      <c r="B348" s="221"/>
      <c r="C348" s="221"/>
      <c r="D348" s="221"/>
      <c r="E348" s="221"/>
      <c r="F348" s="221"/>
      <c r="G348" s="221"/>
      <c r="H348" s="221"/>
      <c r="I348" s="221"/>
      <c r="J348" s="221"/>
      <c r="K348" s="221"/>
      <c r="L348" s="221"/>
      <c r="M348" s="221"/>
      <c r="N348" s="221"/>
      <c r="O348" s="221"/>
      <c r="P348" s="221"/>
      <c r="Q348" s="221"/>
      <c r="R348" s="221"/>
      <c r="S348" s="221"/>
      <c r="T348" s="221"/>
      <c r="U348" s="221"/>
    </row>
    <row r="349" spans="2:21" x14ac:dyDescent="0.2">
      <c r="B349" s="221"/>
      <c r="C349" s="221"/>
      <c r="D349" s="221"/>
      <c r="E349" s="221"/>
      <c r="F349" s="221"/>
      <c r="G349" s="221"/>
      <c r="H349" s="221"/>
      <c r="I349" s="221"/>
      <c r="J349" s="221"/>
      <c r="K349" s="221"/>
      <c r="L349" s="221"/>
      <c r="M349" s="221"/>
      <c r="N349" s="221"/>
      <c r="O349" s="221"/>
      <c r="P349" s="221"/>
      <c r="Q349" s="221"/>
      <c r="R349" s="221"/>
      <c r="S349" s="221"/>
      <c r="T349" s="221"/>
      <c r="U349" s="221"/>
    </row>
    <row r="350" spans="2:21" x14ac:dyDescent="0.2">
      <c r="B350" s="221"/>
      <c r="C350" s="221"/>
      <c r="D350" s="221"/>
      <c r="E350" s="221"/>
      <c r="F350" s="221"/>
      <c r="G350" s="221"/>
      <c r="H350" s="221"/>
      <c r="I350" s="221"/>
      <c r="J350" s="221"/>
      <c r="K350" s="221"/>
      <c r="L350" s="221"/>
      <c r="M350" s="221"/>
      <c r="N350" s="221"/>
      <c r="O350" s="221"/>
      <c r="P350" s="221"/>
      <c r="Q350" s="221"/>
      <c r="R350" s="221"/>
      <c r="S350" s="221"/>
      <c r="T350" s="221"/>
      <c r="U350" s="221"/>
    </row>
    <row r="351" spans="2:21" x14ac:dyDescent="0.2">
      <c r="B351" s="221"/>
      <c r="C351" s="221"/>
      <c r="D351" s="221"/>
      <c r="E351" s="221"/>
      <c r="F351" s="221"/>
      <c r="G351" s="221"/>
      <c r="H351" s="221"/>
      <c r="I351" s="221"/>
      <c r="J351" s="221"/>
      <c r="K351" s="221"/>
      <c r="L351" s="221"/>
      <c r="M351" s="221"/>
      <c r="N351" s="221"/>
      <c r="O351" s="221"/>
      <c r="P351" s="221"/>
      <c r="Q351" s="221"/>
      <c r="R351" s="221"/>
      <c r="S351" s="221"/>
      <c r="T351" s="221"/>
      <c r="U351" s="221"/>
    </row>
    <row r="352" spans="2:21" x14ac:dyDescent="0.2">
      <c r="B352" s="221"/>
      <c r="C352" s="221"/>
      <c r="D352" s="221"/>
      <c r="E352" s="221"/>
      <c r="F352" s="221"/>
      <c r="G352" s="221"/>
      <c r="H352" s="221"/>
      <c r="I352" s="221"/>
      <c r="J352" s="221"/>
      <c r="K352" s="221"/>
      <c r="L352" s="221"/>
      <c r="M352" s="221"/>
      <c r="N352" s="221"/>
      <c r="O352" s="221"/>
      <c r="P352" s="221"/>
      <c r="Q352" s="221"/>
      <c r="R352" s="221"/>
      <c r="S352" s="221"/>
      <c r="T352" s="221"/>
      <c r="U352" s="221"/>
    </row>
    <row r="353" spans="2:21" x14ac:dyDescent="0.2">
      <c r="B353" s="221"/>
      <c r="C353" s="221"/>
      <c r="D353" s="221"/>
      <c r="E353" s="221"/>
      <c r="F353" s="221"/>
      <c r="G353" s="221"/>
      <c r="H353" s="221"/>
      <c r="I353" s="221"/>
      <c r="J353" s="221"/>
      <c r="K353" s="221"/>
      <c r="L353" s="221"/>
      <c r="M353" s="221"/>
      <c r="N353" s="221"/>
      <c r="O353" s="221"/>
      <c r="P353" s="221"/>
      <c r="Q353" s="221"/>
      <c r="R353" s="221"/>
      <c r="S353" s="221"/>
      <c r="T353" s="221"/>
      <c r="U353" s="221"/>
    </row>
    <row r="354" spans="2:21" x14ac:dyDescent="0.2">
      <c r="B354" s="221"/>
      <c r="C354" s="221"/>
      <c r="D354" s="221"/>
      <c r="E354" s="221"/>
      <c r="F354" s="221"/>
      <c r="G354" s="221"/>
      <c r="H354" s="221"/>
      <c r="I354" s="221"/>
      <c r="J354" s="221"/>
      <c r="K354" s="221"/>
      <c r="L354" s="221"/>
      <c r="M354" s="221"/>
      <c r="N354" s="221"/>
      <c r="O354" s="221"/>
      <c r="P354" s="221"/>
      <c r="Q354" s="221"/>
      <c r="R354" s="221"/>
      <c r="S354" s="221"/>
      <c r="T354" s="221"/>
      <c r="U354" s="221"/>
    </row>
    <row r="355" spans="2:21" x14ac:dyDescent="0.2">
      <c r="B355" s="221"/>
      <c r="C355" s="221"/>
      <c r="D355" s="221"/>
      <c r="E355" s="221"/>
      <c r="F355" s="221"/>
      <c r="G355" s="221"/>
      <c r="H355" s="221"/>
      <c r="I355" s="221"/>
      <c r="J355" s="221"/>
      <c r="K355" s="221"/>
      <c r="L355" s="221"/>
      <c r="M355" s="221"/>
      <c r="N355" s="221"/>
      <c r="O355" s="221"/>
      <c r="P355" s="221"/>
      <c r="Q355" s="221"/>
      <c r="R355" s="221"/>
      <c r="S355" s="221"/>
      <c r="T355" s="221"/>
      <c r="U355" s="221"/>
    </row>
    <row r="356" spans="2:21" x14ac:dyDescent="0.2">
      <c r="B356" s="221"/>
      <c r="C356" s="221"/>
      <c r="D356" s="221"/>
      <c r="E356" s="221"/>
      <c r="F356" s="221"/>
      <c r="G356" s="221"/>
      <c r="H356" s="221"/>
      <c r="I356" s="221"/>
      <c r="J356" s="221"/>
      <c r="K356" s="221"/>
      <c r="L356" s="221"/>
      <c r="M356" s="221"/>
      <c r="N356" s="221"/>
      <c r="O356" s="221"/>
      <c r="P356" s="221"/>
      <c r="Q356" s="221"/>
      <c r="R356" s="221"/>
      <c r="S356" s="221"/>
      <c r="T356" s="221"/>
      <c r="U356" s="221"/>
    </row>
    <row r="357" spans="2:21" x14ac:dyDescent="0.2">
      <c r="B357" s="221"/>
      <c r="C357" s="221"/>
      <c r="D357" s="221"/>
      <c r="E357" s="221"/>
      <c r="F357" s="221"/>
      <c r="G357" s="221"/>
      <c r="H357" s="221"/>
      <c r="I357" s="221"/>
      <c r="J357" s="221"/>
      <c r="K357" s="221"/>
      <c r="L357" s="221"/>
      <c r="M357" s="221"/>
      <c r="N357" s="221"/>
      <c r="O357" s="221"/>
      <c r="P357" s="221"/>
      <c r="Q357" s="221"/>
      <c r="R357" s="221"/>
      <c r="S357" s="221"/>
      <c r="T357" s="221"/>
      <c r="U357" s="221"/>
    </row>
    <row r="358" spans="2:21" x14ac:dyDescent="0.2">
      <c r="B358" s="221"/>
      <c r="C358" s="221"/>
      <c r="D358" s="221"/>
      <c r="E358" s="221"/>
      <c r="F358" s="221"/>
      <c r="G358" s="221"/>
      <c r="H358" s="221"/>
      <c r="I358" s="221"/>
      <c r="J358" s="221"/>
      <c r="K358" s="221"/>
      <c r="L358" s="221"/>
      <c r="M358" s="221"/>
      <c r="N358" s="221"/>
      <c r="O358" s="221"/>
      <c r="P358" s="221"/>
      <c r="Q358" s="221"/>
      <c r="R358" s="221"/>
      <c r="S358" s="221"/>
      <c r="T358" s="221"/>
      <c r="U358" s="221"/>
    </row>
    <row r="359" spans="2:21" x14ac:dyDescent="0.2">
      <c r="B359" s="221"/>
      <c r="C359" s="221"/>
      <c r="D359" s="221"/>
      <c r="E359" s="221"/>
      <c r="F359" s="221"/>
      <c r="G359" s="221"/>
      <c r="H359" s="221"/>
      <c r="I359" s="221"/>
      <c r="J359" s="221"/>
      <c r="K359" s="221"/>
      <c r="L359" s="221"/>
      <c r="M359" s="221"/>
      <c r="N359" s="221"/>
      <c r="O359" s="221"/>
      <c r="P359" s="221"/>
      <c r="Q359" s="221"/>
      <c r="R359" s="221"/>
      <c r="S359" s="221"/>
      <c r="T359" s="221"/>
      <c r="U359" s="221"/>
    </row>
    <row r="360" spans="2:21" x14ac:dyDescent="0.2">
      <c r="B360" s="221"/>
      <c r="C360" s="221"/>
      <c r="D360" s="221"/>
      <c r="E360" s="221"/>
      <c r="F360" s="221"/>
      <c r="G360" s="221"/>
      <c r="H360" s="221"/>
      <c r="I360" s="221"/>
      <c r="J360" s="221"/>
      <c r="K360" s="221"/>
      <c r="L360" s="221"/>
      <c r="M360" s="221"/>
      <c r="N360" s="221"/>
      <c r="O360" s="221"/>
      <c r="P360" s="221"/>
      <c r="Q360" s="221"/>
      <c r="R360" s="221"/>
      <c r="S360" s="221"/>
      <c r="T360" s="221"/>
      <c r="U360" s="221"/>
    </row>
    <row r="361" spans="2:21" x14ac:dyDescent="0.2">
      <c r="B361" s="221"/>
      <c r="C361" s="221"/>
      <c r="D361" s="221"/>
      <c r="E361" s="221"/>
      <c r="F361" s="221"/>
      <c r="G361" s="221"/>
      <c r="H361" s="221"/>
      <c r="I361" s="221"/>
      <c r="J361" s="221"/>
      <c r="K361" s="221"/>
      <c r="L361" s="221"/>
      <c r="M361" s="221"/>
      <c r="N361" s="221"/>
      <c r="O361" s="221"/>
      <c r="P361" s="221"/>
      <c r="Q361" s="221"/>
      <c r="R361" s="221"/>
      <c r="S361" s="221"/>
      <c r="T361" s="221"/>
      <c r="U361" s="221"/>
    </row>
    <row r="362" spans="2:21" x14ac:dyDescent="0.2">
      <c r="B362" s="221"/>
      <c r="C362" s="221"/>
      <c r="D362" s="221"/>
      <c r="E362" s="221"/>
      <c r="F362" s="221"/>
      <c r="G362" s="221"/>
      <c r="H362" s="221"/>
      <c r="I362" s="221"/>
      <c r="J362" s="221"/>
      <c r="K362" s="221"/>
      <c r="L362" s="221"/>
      <c r="M362" s="221"/>
      <c r="N362" s="221"/>
      <c r="O362" s="221"/>
      <c r="P362" s="221"/>
      <c r="Q362" s="221"/>
      <c r="R362" s="221"/>
      <c r="S362" s="221"/>
      <c r="T362" s="221"/>
      <c r="U362" s="221"/>
    </row>
    <row r="363" spans="2:21" x14ac:dyDescent="0.2">
      <c r="B363" s="221"/>
      <c r="C363" s="221"/>
      <c r="D363" s="221"/>
      <c r="E363" s="221"/>
      <c r="F363" s="221"/>
      <c r="G363" s="221"/>
      <c r="H363" s="221"/>
      <c r="I363" s="221"/>
      <c r="J363" s="221"/>
      <c r="K363" s="221"/>
      <c r="L363" s="221"/>
      <c r="M363" s="221"/>
      <c r="N363" s="221"/>
      <c r="O363" s="221"/>
      <c r="P363" s="221"/>
      <c r="Q363" s="221"/>
      <c r="R363" s="221"/>
      <c r="S363" s="221"/>
      <c r="T363" s="221"/>
      <c r="U363" s="221"/>
    </row>
    <row r="364" spans="2:21" x14ac:dyDescent="0.2">
      <c r="B364" s="221"/>
      <c r="C364" s="221"/>
      <c r="D364" s="221"/>
      <c r="E364" s="221"/>
      <c r="F364" s="221"/>
      <c r="G364" s="221"/>
      <c r="H364" s="221"/>
      <c r="I364" s="221"/>
      <c r="J364" s="221"/>
      <c r="K364" s="221"/>
      <c r="L364" s="221"/>
      <c r="M364" s="221"/>
      <c r="N364" s="221"/>
      <c r="O364" s="221"/>
      <c r="P364" s="221"/>
      <c r="Q364" s="221"/>
      <c r="R364" s="221"/>
      <c r="S364" s="221"/>
      <c r="T364" s="221"/>
      <c r="U364" s="221"/>
    </row>
    <row r="365" spans="2:21" x14ac:dyDescent="0.2">
      <c r="B365" s="221"/>
      <c r="C365" s="221"/>
      <c r="D365" s="221"/>
      <c r="E365" s="221"/>
      <c r="F365" s="221"/>
      <c r="G365" s="221"/>
      <c r="H365" s="221"/>
      <c r="I365" s="221"/>
      <c r="J365" s="221"/>
      <c r="K365" s="221"/>
      <c r="L365" s="221"/>
      <c r="M365" s="221"/>
      <c r="N365" s="221"/>
      <c r="O365" s="221"/>
      <c r="P365" s="221"/>
      <c r="Q365" s="221"/>
      <c r="R365" s="221"/>
      <c r="S365" s="221"/>
      <c r="T365" s="221"/>
      <c r="U365" s="221"/>
    </row>
    <row r="366" spans="2:21" x14ac:dyDescent="0.2">
      <c r="B366" s="221"/>
      <c r="C366" s="221"/>
      <c r="D366" s="221"/>
      <c r="E366" s="221"/>
      <c r="F366" s="221"/>
      <c r="G366" s="221"/>
      <c r="H366" s="221"/>
      <c r="I366" s="221"/>
      <c r="J366" s="221"/>
      <c r="K366" s="221"/>
      <c r="L366" s="221"/>
      <c r="M366" s="221"/>
      <c r="N366" s="221"/>
      <c r="O366" s="221"/>
      <c r="P366" s="221"/>
      <c r="Q366" s="221"/>
      <c r="R366" s="221"/>
      <c r="S366" s="221"/>
      <c r="T366" s="221"/>
      <c r="U366" s="221"/>
    </row>
    <row r="367" spans="2:21" x14ac:dyDescent="0.2">
      <c r="B367" s="221"/>
      <c r="C367" s="221"/>
      <c r="D367" s="221"/>
      <c r="E367" s="221"/>
      <c r="F367" s="221"/>
      <c r="G367" s="221"/>
      <c r="H367" s="221"/>
      <c r="I367" s="221"/>
      <c r="J367" s="221"/>
      <c r="K367" s="221"/>
      <c r="L367" s="221"/>
      <c r="M367" s="221"/>
      <c r="N367" s="221"/>
      <c r="O367" s="221"/>
      <c r="P367" s="221"/>
      <c r="Q367" s="221"/>
      <c r="R367" s="221"/>
      <c r="S367" s="221"/>
      <c r="T367" s="221"/>
      <c r="U367" s="221"/>
    </row>
    <row r="368" spans="2:21" x14ac:dyDescent="0.2">
      <c r="B368" s="221"/>
      <c r="C368" s="221"/>
      <c r="D368" s="221"/>
      <c r="E368" s="221"/>
      <c r="F368" s="221"/>
      <c r="G368" s="221"/>
      <c r="H368" s="221"/>
      <c r="I368" s="221"/>
      <c r="J368" s="221"/>
      <c r="K368" s="221"/>
      <c r="L368" s="221"/>
      <c r="M368" s="221"/>
      <c r="N368" s="221"/>
      <c r="O368" s="221"/>
      <c r="P368" s="221"/>
      <c r="Q368" s="221"/>
      <c r="R368" s="221"/>
      <c r="S368" s="221"/>
      <c r="T368" s="221"/>
      <c r="U368" s="221"/>
    </row>
    <row r="369" spans="2:21" x14ac:dyDescent="0.2">
      <c r="B369" s="221"/>
      <c r="C369" s="221"/>
      <c r="D369" s="221"/>
      <c r="E369" s="221"/>
      <c r="F369" s="221"/>
      <c r="G369" s="221"/>
      <c r="H369" s="221"/>
      <c r="I369" s="221"/>
      <c r="J369" s="221"/>
      <c r="K369" s="221"/>
      <c r="L369" s="221"/>
      <c r="M369" s="221"/>
      <c r="N369" s="221"/>
      <c r="O369" s="221"/>
      <c r="P369" s="221"/>
      <c r="Q369" s="221"/>
      <c r="R369" s="221"/>
      <c r="S369" s="221"/>
      <c r="T369" s="221"/>
      <c r="U369" s="221"/>
    </row>
    <row r="370" spans="2:21" x14ac:dyDescent="0.2">
      <c r="B370" s="221"/>
      <c r="C370" s="221"/>
      <c r="D370" s="221"/>
      <c r="E370" s="221"/>
      <c r="F370" s="221"/>
      <c r="G370" s="221"/>
      <c r="H370" s="221"/>
      <c r="I370" s="221"/>
      <c r="J370" s="221"/>
      <c r="K370" s="221"/>
      <c r="L370" s="221"/>
      <c r="M370" s="221"/>
      <c r="N370" s="221"/>
      <c r="O370" s="221"/>
      <c r="P370" s="221"/>
      <c r="Q370" s="221"/>
      <c r="R370" s="221"/>
      <c r="S370" s="221"/>
      <c r="T370" s="221"/>
      <c r="U370" s="221"/>
    </row>
    <row r="371" spans="2:21" x14ac:dyDescent="0.2">
      <c r="B371" s="221"/>
      <c r="C371" s="221"/>
      <c r="D371" s="221"/>
      <c r="E371" s="221"/>
      <c r="F371" s="221"/>
      <c r="G371" s="221"/>
      <c r="H371" s="221"/>
      <c r="I371" s="221"/>
      <c r="J371" s="221"/>
      <c r="K371" s="221"/>
      <c r="L371" s="221"/>
      <c r="M371" s="221"/>
      <c r="N371" s="221"/>
      <c r="O371" s="221"/>
      <c r="P371" s="221"/>
      <c r="Q371" s="221"/>
      <c r="R371" s="221"/>
      <c r="S371" s="221"/>
      <c r="T371" s="221"/>
      <c r="U371" s="221"/>
    </row>
    <row r="372" spans="2:21" x14ac:dyDescent="0.2">
      <c r="B372" s="221"/>
      <c r="C372" s="221"/>
      <c r="D372" s="221"/>
      <c r="E372" s="221"/>
      <c r="F372" s="221"/>
      <c r="G372" s="221"/>
      <c r="H372" s="221"/>
      <c r="I372" s="221"/>
      <c r="J372" s="221"/>
      <c r="K372" s="221"/>
      <c r="L372" s="221"/>
      <c r="M372" s="221"/>
      <c r="N372" s="221"/>
      <c r="O372" s="221"/>
      <c r="P372" s="221"/>
      <c r="Q372" s="221"/>
      <c r="R372" s="221"/>
      <c r="S372" s="221"/>
      <c r="T372" s="221"/>
      <c r="U372" s="221"/>
    </row>
    <row r="373" spans="2:21" x14ac:dyDescent="0.2">
      <c r="B373" s="221"/>
      <c r="C373" s="221"/>
      <c r="D373" s="221"/>
      <c r="E373" s="221"/>
      <c r="F373" s="221"/>
      <c r="G373" s="221"/>
      <c r="H373" s="221"/>
      <c r="I373" s="221"/>
      <c r="J373" s="221"/>
      <c r="K373" s="221"/>
      <c r="L373" s="221"/>
      <c r="M373" s="221"/>
      <c r="N373" s="221"/>
      <c r="O373" s="221"/>
      <c r="P373" s="221"/>
      <c r="Q373" s="221"/>
      <c r="R373" s="221"/>
      <c r="S373" s="221"/>
      <c r="T373" s="221"/>
      <c r="U373" s="221"/>
    </row>
    <row r="374" spans="2:21" x14ac:dyDescent="0.2">
      <c r="B374" s="221"/>
      <c r="C374" s="221"/>
      <c r="D374" s="221"/>
      <c r="E374" s="221"/>
      <c r="F374" s="221"/>
      <c r="G374" s="221"/>
      <c r="H374" s="221"/>
      <c r="I374" s="221"/>
      <c r="J374" s="221"/>
      <c r="K374" s="221"/>
      <c r="L374" s="221"/>
      <c r="M374" s="221"/>
      <c r="N374" s="221"/>
      <c r="O374" s="221"/>
      <c r="P374" s="221"/>
      <c r="Q374" s="221"/>
      <c r="R374" s="221"/>
      <c r="S374" s="221"/>
      <c r="T374" s="221"/>
      <c r="U374" s="221"/>
    </row>
    <row r="375" spans="2:21" x14ac:dyDescent="0.2">
      <c r="B375" s="221"/>
      <c r="C375" s="221"/>
      <c r="D375" s="221"/>
      <c r="E375" s="221"/>
      <c r="F375" s="221"/>
      <c r="G375" s="221"/>
      <c r="H375" s="221"/>
      <c r="I375" s="221"/>
      <c r="J375" s="221"/>
      <c r="K375" s="221"/>
      <c r="L375" s="221"/>
      <c r="M375" s="221"/>
      <c r="N375" s="221"/>
      <c r="O375" s="221"/>
      <c r="P375" s="221"/>
      <c r="Q375" s="221"/>
      <c r="R375" s="221"/>
      <c r="S375" s="221"/>
      <c r="T375" s="221"/>
      <c r="U375" s="221"/>
    </row>
    <row r="376" spans="2:21" x14ac:dyDescent="0.2">
      <c r="B376" s="221"/>
      <c r="C376" s="221"/>
      <c r="D376" s="221"/>
      <c r="E376" s="221"/>
      <c r="F376" s="221"/>
      <c r="G376" s="221"/>
      <c r="H376" s="221"/>
      <c r="I376" s="221"/>
      <c r="J376" s="221"/>
      <c r="K376" s="221"/>
      <c r="L376" s="221"/>
      <c r="M376" s="221"/>
      <c r="N376" s="221"/>
      <c r="O376" s="221"/>
      <c r="P376" s="221"/>
      <c r="Q376" s="221"/>
      <c r="R376" s="221"/>
      <c r="S376" s="221"/>
      <c r="T376" s="221"/>
      <c r="U376" s="221"/>
    </row>
    <row r="377" spans="2:21" x14ac:dyDescent="0.2">
      <c r="B377" s="221"/>
      <c r="C377" s="221"/>
      <c r="D377" s="221"/>
      <c r="E377" s="221"/>
      <c r="F377" s="221"/>
      <c r="G377" s="221"/>
      <c r="H377" s="221"/>
      <c r="I377" s="221"/>
      <c r="J377" s="221"/>
      <c r="K377" s="221"/>
      <c r="L377" s="221"/>
      <c r="M377" s="221"/>
      <c r="N377" s="221"/>
      <c r="O377" s="221"/>
      <c r="P377" s="221"/>
      <c r="Q377" s="221"/>
      <c r="R377" s="221"/>
      <c r="S377" s="221"/>
      <c r="T377" s="221"/>
      <c r="U377" s="221"/>
    </row>
    <row r="378" spans="2:21" x14ac:dyDescent="0.2">
      <c r="B378" s="221"/>
      <c r="C378" s="221"/>
      <c r="D378" s="221"/>
      <c r="E378" s="221"/>
      <c r="F378" s="221"/>
      <c r="G378" s="221"/>
      <c r="H378" s="221"/>
      <c r="I378" s="221"/>
      <c r="J378" s="221"/>
      <c r="K378" s="221"/>
      <c r="L378" s="221"/>
      <c r="M378" s="221"/>
      <c r="N378" s="221"/>
      <c r="O378" s="221"/>
      <c r="P378" s="221"/>
      <c r="Q378" s="221"/>
      <c r="R378" s="221"/>
      <c r="S378" s="221"/>
      <c r="T378" s="221"/>
      <c r="U378" s="221"/>
    </row>
    <row r="379" spans="2:21" x14ac:dyDescent="0.2">
      <c r="B379" s="221"/>
      <c r="C379" s="221"/>
      <c r="D379" s="221"/>
      <c r="E379" s="221"/>
      <c r="F379" s="221"/>
      <c r="G379" s="221"/>
      <c r="H379" s="221"/>
      <c r="I379" s="221"/>
      <c r="J379" s="221"/>
      <c r="K379" s="221"/>
      <c r="L379" s="221"/>
      <c r="M379" s="221"/>
      <c r="N379" s="221"/>
      <c r="O379" s="221"/>
      <c r="P379" s="221"/>
      <c r="Q379" s="221"/>
      <c r="R379" s="221"/>
      <c r="S379" s="221"/>
      <c r="T379" s="221"/>
      <c r="U379" s="221"/>
    </row>
    <row r="380" spans="2:21" x14ac:dyDescent="0.2">
      <c r="B380" s="221"/>
      <c r="C380" s="221"/>
      <c r="D380" s="221"/>
      <c r="E380" s="221"/>
      <c r="F380" s="221"/>
      <c r="G380" s="221"/>
      <c r="H380" s="221"/>
      <c r="I380" s="221"/>
      <c r="J380" s="221"/>
      <c r="K380" s="221"/>
      <c r="L380" s="221"/>
      <c r="M380" s="221"/>
      <c r="N380" s="221"/>
      <c r="O380" s="221"/>
      <c r="P380" s="221"/>
      <c r="Q380" s="221"/>
      <c r="R380" s="221"/>
      <c r="S380" s="221"/>
      <c r="T380" s="221"/>
      <c r="U380" s="221"/>
    </row>
    <row r="381" spans="2:21" x14ac:dyDescent="0.2">
      <c r="B381" s="221"/>
      <c r="C381" s="221"/>
      <c r="D381" s="221"/>
      <c r="E381" s="221"/>
      <c r="F381" s="221"/>
      <c r="G381" s="221"/>
      <c r="H381" s="221"/>
      <c r="I381" s="221"/>
      <c r="J381" s="221"/>
      <c r="K381" s="221"/>
      <c r="L381" s="221"/>
      <c r="M381" s="221"/>
      <c r="N381" s="221"/>
      <c r="O381" s="221"/>
      <c r="P381" s="221"/>
      <c r="Q381" s="221"/>
      <c r="R381" s="221"/>
      <c r="S381" s="221"/>
      <c r="T381" s="221"/>
      <c r="U381" s="221"/>
    </row>
    <row r="382" spans="2:21" x14ac:dyDescent="0.2">
      <c r="B382" s="221"/>
      <c r="C382" s="221"/>
      <c r="D382" s="221"/>
      <c r="E382" s="221"/>
      <c r="F382" s="221"/>
      <c r="G382" s="221"/>
      <c r="H382" s="221"/>
      <c r="I382" s="221"/>
      <c r="J382" s="221"/>
      <c r="K382" s="221"/>
      <c r="L382" s="221"/>
      <c r="M382" s="221"/>
      <c r="N382" s="221"/>
      <c r="O382" s="221"/>
      <c r="P382" s="221"/>
      <c r="Q382" s="221"/>
      <c r="R382" s="221"/>
      <c r="S382" s="221"/>
      <c r="T382" s="221"/>
      <c r="U382" s="221"/>
    </row>
    <row r="383" spans="2:21" x14ac:dyDescent="0.2">
      <c r="B383" s="221"/>
      <c r="C383" s="221"/>
      <c r="D383" s="221"/>
      <c r="E383" s="221"/>
      <c r="F383" s="221"/>
      <c r="G383" s="221"/>
      <c r="H383" s="221"/>
      <c r="I383" s="221"/>
      <c r="J383" s="221"/>
      <c r="K383" s="221"/>
      <c r="L383" s="221"/>
      <c r="M383" s="221"/>
      <c r="N383" s="221"/>
      <c r="O383" s="221"/>
      <c r="P383" s="221"/>
      <c r="Q383" s="221"/>
      <c r="R383" s="221"/>
      <c r="S383" s="221"/>
      <c r="T383" s="221"/>
      <c r="U383" s="221"/>
    </row>
    <row r="384" spans="2:21" x14ac:dyDescent="0.2">
      <c r="B384" s="221"/>
      <c r="C384" s="221"/>
      <c r="D384" s="221"/>
      <c r="E384" s="221"/>
      <c r="F384" s="221"/>
      <c r="G384" s="221"/>
      <c r="H384" s="221"/>
      <c r="I384" s="221"/>
      <c r="J384" s="221"/>
      <c r="K384" s="221"/>
      <c r="L384" s="221"/>
      <c r="M384" s="221"/>
      <c r="N384" s="221"/>
      <c r="O384" s="221"/>
      <c r="P384" s="221"/>
      <c r="Q384" s="221"/>
      <c r="R384" s="221"/>
      <c r="S384" s="221"/>
      <c r="T384" s="221"/>
      <c r="U384" s="221"/>
    </row>
    <row r="385" spans="2:21" x14ac:dyDescent="0.2">
      <c r="B385" s="221"/>
      <c r="C385" s="221"/>
      <c r="D385" s="221"/>
      <c r="E385" s="221"/>
      <c r="F385" s="221"/>
      <c r="G385" s="221"/>
      <c r="H385" s="221"/>
      <c r="I385" s="221"/>
      <c r="J385" s="221"/>
      <c r="K385" s="221"/>
      <c r="L385" s="221"/>
      <c r="M385" s="221"/>
      <c r="N385" s="221"/>
      <c r="O385" s="221"/>
      <c r="P385" s="221"/>
      <c r="Q385" s="221"/>
      <c r="R385" s="221"/>
      <c r="S385" s="221"/>
      <c r="T385" s="221"/>
      <c r="U385" s="221"/>
    </row>
    <row r="386" spans="2:21" x14ac:dyDescent="0.2">
      <c r="B386" s="221"/>
      <c r="C386" s="221"/>
      <c r="D386" s="221"/>
      <c r="E386" s="221"/>
      <c r="F386" s="221"/>
      <c r="G386" s="221"/>
      <c r="H386" s="221"/>
      <c r="I386" s="221"/>
      <c r="J386" s="221"/>
      <c r="K386" s="221"/>
      <c r="L386" s="221"/>
      <c r="M386" s="221"/>
      <c r="N386" s="221"/>
      <c r="O386" s="221"/>
      <c r="P386" s="221"/>
      <c r="Q386" s="221"/>
      <c r="R386" s="221"/>
      <c r="S386" s="221"/>
      <c r="T386" s="221"/>
      <c r="U386" s="221"/>
    </row>
    <row r="387" spans="2:21" x14ac:dyDescent="0.2">
      <c r="B387" s="221"/>
      <c r="C387" s="221"/>
      <c r="D387" s="221"/>
      <c r="E387" s="221"/>
      <c r="F387" s="221"/>
      <c r="G387" s="221"/>
      <c r="H387" s="221"/>
      <c r="I387" s="221"/>
      <c r="J387" s="221"/>
      <c r="K387" s="221"/>
      <c r="L387" s="221"/>
      <c r="M387" s="221"/>
      <c r="N387" s="221"/>
      <c r="O387" s="221"/>
      <c r="P387" s="221"/>
      <c r="Q387" s="221"/>
      <c r="R387" s="221"/>
      <c r="S387" s="221"/>
      <c r="T387" s="221"/>
      <c r="U387" s="221"/>
    </row>
    <row r="388" spans="2:21" x14ac:dyDescent="0.2">
      <c r="B388" s="221"/>
      <c r="C388" s="221"/>
      <c r="D388" s="221"/>
      <c r="E388" s="221"/>
      <c r="F388" s="221"/>
      <c r="G388" s="221"/>
      <c r="H388" s="221"/>
      <c r="I388" s="221"/>
      <c r="J388" s="221"/>
      <c r="K388" s="221"/>
      <c r="L388" s="221"/>
      <c r="M388" s="221"/>
      <c r="N388" s="221"/>
      <c r="O388" s="221"/>
      <c r="P388" s="221"/>
      <c r="Q388" s="221"/>
      <c r="R388" s="221"/>
      <c r="S388" s="221"/>
      <c r="T388" s="221"/>
      <c r="U388" s="221"/>
    </row>
    <row r="389" spans="2:21" x14ac:dyDescent="0.2">
      <c r="B389" s="221"/>
      <c r="C389" s="221"/>
      <c r="D389" s="221"/>
      <c r="E389" s="221"/>
      <c r="F389" s="221"/>
      <c r="G389" s="221"/>
      <c r="H389" s="221"/>
      <c r="I389" s="221"/>
      <c r="J389" s="221"/>
      <c r="K389" s="221"/>
      <c r="L389" s="221"/>
      <c r="M389" s="221"/>
      <c r="N389" s="221"/>
      <c r="O389" s="221"/>
      <c r="P389" s="221"/>
      <c r="Q389" s="221"/>
      <c r="R389" s="221"/>
      <c r="S389" s="221"/>
      <c r="T389" s="221"/>
      <c r="U389" s="221"/>
    </row>
    <row r="390" spans="2:21" x14ac:dyDescent="0.2">
      <c r="B390" s="221"/>
      <c r="C390" s="221"/>
      <c r="D390" s="221"/>
      <c r="E390" s="221"/>
      <c r="F390" s="221"/>
      <c r="G390" s="221"/>
      <c r="H390" s="221"/>
      <c r="I390" s="221"/>
      <c r="J390" s="221"/>
      <c r="K390" s="221"/>
      <c r="L390" s="221"/>
      <c r="M390" s="221"/>
      <c r="N390" s="221"/>
      <c r="O390" s="221"/>
      <c r="P390" s="221"/>
      <c r="Q390" s="221"/>
      <c r="R390" s="221"/>
      <c r="S390" s="221"/>
      <c r="T390" s="221"/>
      <c r="U390" s="221"/>
    </row>
    <row r="391" spans="2:21" x14ac:dyDescent="0.2">
      <c r="B391" s="221"/>
      <c r="C391" s="221"/>
      <c r="D391" s="221"/>
      <c r="E391" s="221"/>
      <c r="F391" s="221"/>
      <c r="G391" s="221"/>
      <c r="H391" s="221"/>
      <c r="I391" s="221"/>
      <c r="J391" s="221"/>
      <c r="K391" s="221"/>
      <c r="L391" s="221"/>
      <c r="M391" s="221"/>
      <c r="N391" s="221"/>
      <c r="O391" s="221"/>
      <c r="P391" s="221"/>
      <c r="Q391" s="221"/>
      <c r="R391" s="221"/>
      <c r="S391" s="221"/>
      <c r="T391" s="221"/>
      <c r="U391" s="221"/>
    </row>
    <row r="392" spans="2:21" x14ac:dyDescent="0.2">
      <c r="B392" s="221"/>
      <c r="C392" s="221"/>
      <c r="D392" s="221"/>
      <c r="E392" s="221"/>
      <c r="F392" s="221"/>
      <c r="G392" s="221"/>
      <c r="H392" s="221"/>
      <c r="I392" s="221"/>
      <c r="J392" s="221"/>
      <c r="K392" s="221"/>
      <c r="L392" s="221"/>
      <c r="M392" s="221"/>
      <c r="N392" s="221"/>
      <c r="O392" s="221"/>
      <c r="P392" s="221"/>
      <c r="Q392" s="221"/>
      <c r="R392" s="221"/>
      <c r="S392" s="221"/>
      <c r="T392" s="221"/>
      <c r="U392" s="221"/>
    </row>
    <row r="393" spans="2:21" x14ac:dyDescent="0.2">
      <c r="B393" s="221"/>
      <c r="C393" s="221"/>
      <c r="D393" s="221"/>
      <c r="E393" s="221"/>
      <c r="F393" s="221"/>
      <c r="G393" s="221"/>
      <c r="H393" s="221"/>
      <c r="I393" s="221"/>
      <c r="J393" s="221"/>
      <c r="K393" s="221"/>
      <c r="L393" s="221"/>
      <c r="M393" s="221"/>
      <c r="N393" s="221"/>
      <c r="O393" s="221"/>
      <c r="P393" s="221"/>
      <c r="Q393" s="221"/>
      <c r="R393" s="221"/>
      <c r="S393" s="221"/>
      <c r="T393" s="221"/>
      <c r="U393" s="221"/>
    </row>
    <row r="394" spans="2:21" x14ac:dyDescent="0.2">
      <c r="B394" s="221"/>
      <c r="C394" s="221"/>
      <c r="D394" s="221"/>
      <c r="E394" s="221"/>
      <c r="F394" s="221"/>
      <c r="G394" s="221"/>
      <c r="H394" s="221"/>
      <c r="I394" s="221"/>
      <c r="J394" s="221"/>
      <c r="K394" s="221"/>
      <c r="L394" s="221"/>
      <c r="M394" s="221"/>
      <c r="N394" s="221"/>
      <c r="O394" s="221"/>
      <c r="P394" s="221"/>
      <c r="Q394" s="221"/>
      <c r="R394" s="221"/>
      <c r="S394" s="221"/>
      <c r="T394" s="221"/>
      <c r="U394" s="221"/>
    </row>
    <row r="395" spans="2:21" x14ac:dyDescent="0.2">
      <c r="B395" s="221"/>
      <c r="C395" s="221"/>
      <c r="D395" s="221"/>
      <c r="E395" s="221"/>
      <c r="F395" s="221"/>
      <c r="G395" s="221"/>
      <c r="H395" s="221"/>
      <c r="I395" s="221"/>
      <c r="J395" s="221"/>
      <c r="K395" s="221"/>
      <c r="L395" s="221"/>
      <c r="M395" s="221"/>
      <c r="N395" s="221"/>
      <c r="O395" s="221"/>
      <c r="P395" s="221"/>
      <c r="Q395" s="221"/>
      <c r="R395" s="221"/>
      <c r="S395" s="221"/>
      <c r="T395" s="221"/>
      <c r="U395" s="221"/>
    </row>
    <row r="396" spans="2:21" x14ac:dyDescent="0.2">
      <c r="B396" s="221"/>
      <c r="C396" s="221"/>
      <c r="D396" s="221"/>
      <c r="E396" s="221"/>
      <c r="F396" s="221"/>
      <c r="G396" s="221"/>
      <c r="H396" s="221"/>
      <c r="I396" s="221"/>
      <c r="J396" s="221"/>
      <c r="K396" s="221"/>
      <c r="L396" s="221"/>
      <c r="M396" s="221"/>
      <c r="N396" s="221"/>
      <c r="O396" s="221"/>
      <c r="P396" s="221"/>
      <c r="Q396" s="221"/>
      <c r="R396" s="221"/>
      <c r="S396" s="221"/>
      <c r="T396" s="221"/>
      <c r="U396" s="221"/>
    </row>
    <row r="397" spans="2:21" x14ac:dyDescent="0.2">
      <c r="B397" s="221"/>
      <c r="C397" s="221"/>
      <c r="D397" s="221"/>
      <c r="E397" s="221"/>
      <c r="F397" s="221"/>
      <c r="G397" s="221"/>
      <c r="H397" s="221"/>
      <c r="I397" s="221"/>
      <c r="J397" s="221"/>
      <c r="K397" s="221"/>
      <c r="L397" s="221"/>
      <c r="M397" s="221"/>
      <c r="N397" s="221"/>
      <c r="O397" s="221"/>
      <c r="P397" s="221"/>
      <c r="Q397" s="221"/>
      <c r="R397" s="221"/>
      <c r="S397" s="221"/>
      <c r="T397" s="221"/>
      <c r="U397" s="221"/>
    </row>
    <row r="398" spans="2:21" x14ac:dyDescent="0.2">
      <c r="B398" s="221"/>
      <c r="C398" s="221"/>
      <c r="D398" s="221"/>
      <c r="E398" s="221"/>
      <c r="F398" s="221"/>
      <c r="G398" s="221"/>
      <c r="H398" s="221"/>
      <c r="I398" s="221"/>
      <c r="J398" s="221"/>
      <c r="K398" s="221"/>
      <c r="L398" s="221"/>
      <c r="M398" s="221"/>
      <c r="N398" s="221"/>
      <c r="O398" s="221"/>
      <c r="P398" s="221"/>
      <c r="Q398" s="221"/>
      <c r="R398" s="221"/>
      <c r="S398" s="221"/>
      <c r="T398" s="221"/>
      <c r="U398" s="221"/>
    </row>
    <row r="399" spans="2:21" x14ac:dyDescent="0.2">
      <c r="B399" s="221"/>
      <c r="C399" s="221"/>
      <c r="D399" s="221"/>
      <c r="E399" s="221"/>
      <c r="F399" s="221"/>
      <c r="G399" s="221"/>
      <c r="H399" s="221"/>
      <c r="I399" s="221"/>
      <c r="J399" s="221"/>
      <c r="K399" s="221"/>
      <c r="L399" s="221"/>
      <c r="M399" s="221"/>
      <c r="N399" s="221"/>
      <c r="O399" s="221"/>
      <c r="P399" s="221"/>
      <c r="Q399" s="221"/>
      <c r="R399" s="221"/>
      <c r="S399" s="221"/>
      <c r="T399" s="221"/>
      <c r="U399" s="221"/>
    </row>
    <row r="400" spans="2:21" x14ac:dyDescent="0.2">
      <c r="B400" s="221"/>
      <c r="C400" s="221"/>
      <c r="D400" s="221"/>
      <c r="E400" s="221"/>
      <c r="F400" s="221"/>
      <c r="G400" s="221"/>
      <c r="H400" s="221"/>
      <c r="I400" s="221"/>
      <c r="J400" s="221"/>
      <c r="K400" s="221"/>
      <c r="L400" s="221"/>
      <c r="M400" s="221"/>
      <c r="N400" s="221"/>
      <c r="O400" s="221"/>
      <c r="P400" s="221"/>
      <c r="Q400" s="221"/>
      <c r="R400" s="221"/>
      <c r="S400" s="221"/>
      <c r="T400" s="221"/>
      <c r="U400" s="221"/>
    </row>
    <row r="401" spans="2:21" x14ac:dyDescent="0.2">
      <c r="B401" s="221"/>
      <c r="C401" s="221"/>
      <c r="D401" s="221"/>
      <c r="E401" s="221"/>
      <c r="F401" s="221"/>
      <c r="G401" s="221"/>
      <c r="H401" s="221"/>
      <c r="I401" s="221"/>
      <c r="J401" s="221"/>
      <c r="K401" s="221"/>
      <c r="L401" s="221"/>
      <c r="M401" s="221"/>
      <c r="N401" s="221"/>
      <c r="O401" s="221"/>
      <c r="P401" s="221"/>
      <c r="Q401" s="221"/>
      <c r="R401" s="221"/>
      <c r="S401" s="221"/>
      <c r="T401" s="221"/>
      <c r="U401" s="221"/>
    </row>
    <row r="402" spans="2:21" x14ac:dyDescent="0.2">
      <c r="B402" s="221"/>
      <c r="C402" s="221"/>
      <c r="D402" s="221"/>
      <c r="E402" s="221"/>
      <c r="F402" s="221"/>
      <c r="G402" s="221"/>
      <c r="H402" s="221"/>
      <c r="I402" s="221"/>
      <c r="J402" s="221"/>
      <c r="K402" s="221"/>
      <c r="L402" s="221"/>
      <c r="M402" s="221"/>
      <c r="N402" s="221"/>
      <c r="O402" s="221"/>
      <c r="P402" s="221"/>
      <c r="Q402" s="221"/>
      <c r="R402" s="221"/>
      <c r="S402" s="221"/>
      <c r="T402" s="221"/>
      <c r="U402" s="221"/>
    </row>
    <row r="403" spans="2:21" x14ac:dyDescent="0.2">
      <c r="B403" s="221"/>
      <c r="C403" s="221"/>
      <c r="D403" s="221"/>
      <c r="E403" s="221"/>
      <c r="F403" s="221"/>
      <c r="G403" s="221"/>
      <c r="H403" s="221"/>
      <c r="I403" s="221"/>
      <c r="J403" s="221"/>
      <c r="K403" s="221"/>
      <c r="L403" s="221"/>
      <c r="M403" s="221"/>
      <c r="N403" s="221"/>
      <c r="O403" s="221"/>
      <c r="P403" s="221"/>
      <c r="Q403" s="221"/>
      <c r="R403" s="221"/>
      <c r="S403" s="221"/>
      <c r="T403" s="221"/>
      <c r="U403" s="221"/>
    </row>
    <row r="404" spans="2:21" x14ac:dyDescent="0.2">
      <c r="B404" s="221"/>
      <c r="C404" s="221"/>
      <c r="D404" s="221"/>
      <c r="E404" s="221"/>
      <c r="F404" s="221"/>
      <c r="G404" s="221"/>
      <c r="H404" s="221"/>
      <c r="I404" s="221"/>
      <c r="J404" s="221"/>
      <c r="K404" s="221"/>
      <c r="L404" s="221"/>
      <c r="M404" s="221"/>
      <c r="N404" s="221"/>
      <c r="O404" s="221"/>
      <c r="P404" s="221"/>
      <c r="Q404" s="221"/>
      <c r="R404" s="221"/>
      <c r="S404" s="221"/>
      <c r="T404" s="221"/>
      <c r="U404" s="221"/>
    </row>
    <row r="405" spans="2:21" x14ac:dyDescent="0.2">
      <c r="B405" s="221"/>
      <c r="C405" s="221"/>
      <c r="D405" s="221"/>
      <c r="E405" s="221"/>
      <c r="F405" s="221"/>
      <c r="G405" s="221"/>
      <c r="H405" s="221"/>
      <c r="I405" s="221"/>
      <c r="J405" s="221"/>
      <c r="K405" s="221"/>
      <c r="L405" s="221"/>
      <c r="M405" s="221"/>
      <c r="N405" s="221"/>
      <c r="O405" s="221"/>
      <c r="P405" s="221"/>
      <c r="Q405" s="221"/>
      <c r="R405" s="221"/>
      <c r="S405" s="221"/>
      <c r="T405" s="221"/>
      <c r="U405" s="221"/>
    </row>
    <row r="406" spans="2:21" x14ac:dyDescent="0.2">
      <c r="B406" s="221"/>
      <c r="C406" s="221"/>
      <c r="D406" s="221"/>
      <c r="E406" s="221"/>
      <c r="F406" s="221"/>
      <c r="G406" s="221"/>
      <c r="H406" s="221"/>
      <c r="I406" s="221"/>
      <c r="J406" s="221"/>
      <c r="K406" s="221"/>
      <c r="L406" s="221"/>
      <c r="M406" s="221"/>
      <c r="N406" s="221"/>
      <c r="O406" s="221"/>
      <c r="P406" s="221"/>
      <c r="Q406" s="221"/>
      <c r="R406" s="221"/>
      <c r="S406" s="221"/>
      <c r="T406" s="221"/>
      <c r="U406" s="221"/>
    </row>
    <row r="407" spans="2:21" x14ac:dyDescent="0.2">
      <c r="B407" s="221"/>
      <c r="C407" s="221"/>
      <c r="D407" s="221"/>
      <c r="E407" s="221"/>
      <c r="F407" s="221"/>
      <c r="G407" s="221"/>
      <c r="H407" s="221"/>
      <c r="I407" s="221"/>
      <c r="J407" s="221"/>
      <c r="K407" s="221"/>
      <c r="L407" s="221"/>
      <c r="M407" s="221"/>
      <c r="N407" s="221"/>
      <c r="O407" s="221"/>
      <c r="P407" s="221"/>
      <c r="Q407" s="221"/>
      <c r="R407" s="221"/>
      <c r="S407" s="221"/>
      <c r="T407" s="221"/>
      <c r="U407" s="221"/>
    </row>
    <row r="408" spans="2:21" x14ac:dyDescent="0.2">
      <c r="B408" s="221"/>
      <c r="C408" s="221"/>
      <c r="D408" s="221"/>
      <c r="E408" s="221"/>
      <c r="F408" s="221"/>
      <c r="G408" s="221"/>
      <c r="H408" s="221"/>
      <c r="I408" s="221"/>
      <c r="J408" s="221"/>
      <c r="K408" s="221"/>
      <c r="L408" s="221"/>
      <c r="M408" s="221"/>
      <c r="N408" s="221"/>
      <c r="O408" s="221"/>
      <c r="P408" s="221"/>
      <c r="Q408" s="221"/>
      <c r="R408" s="221"/>
      <c r="S408" s="221"/>
      <c r="T408" s="221"/>
      <c r="U408" s="221"/>
    </row>
    <row r="409" spans="2:21" x14ac:dyDescent="0.2">
      <c r="B409" s="221"/>
      <c r="C409" s="221"/>
      <c r="D409" s="221"/>
      <c r="E409" s="221"/>
      <c r="F409" s="221"/>
      <c r="G409" s="221"/>
      <c r="H409" s="221"/>
      <c r="I409" s="221"/>
      <c r="J409" s="221"/>
      <c r="K409" s="221"/>
      <c r="L409" s="221"/>
      <c r="M409" s="221"/>
      <c r="N409" s="221"/>
      <c r="O409" s="221"/>
      <c r="P409" s="221"/>
      <c r="Q409" s="221"/>
      <c r="R409" s="221"/>
      <c r="S409" s="221"/>
      <c r="T409" s="221"/>
      <c r="U409" s="221"/>
    </row>
    <row r="410" spans="2:21" x14ac:dyDescent="0.2">
      <c r="B410" s="221"/>
      <c r="C410" s="221"/>
      <c r="D410" s="221"/>
      <c r="E410" s="221"/>
      <c r="F410" s="221"/>
      <c r="G410" s="221"/>
      <c r="H410" s="221"/>
      <c r="I410" s="221"/>
      <c r="J410" s="221"/>
      <c r="K410" s="221"/>
      <c r="L410" s="221"/>
      <c r="M410" s="221"/>
      <c r="N410" s="221"/>
      <c r="O410" s="221"/>
      <c r="P410" s="221"/>
      <c r="Q410" s="221"/>
      <c r="R410" s="221"/>
      <c r="S410" s="221"/>
      <c r="T410" s="221"/>
      <c r="U410" s="221"/>
    </row>
    <row r="411" spans="2:21" x14ac:dyDescent="0.2">
      <c r="B411" s="221"/>
      <c r="C411" s="221"/>
      <c r="D411" s="221"/>
      <c r="E411" s="221"/>
      <c r="F411" s="221"/>
      <c r="G411" s="221"/>
      <c r="H411" s="221"/>
      <c r="I411" s="221"/>
      <c r="J411" s="221"/>
      <c r="K411" s="221"/>
      <c r="L411" s="221"/>
      <c r="M411" s="221"/>
      <c r="N411" s="221"/>
      <c r="O411" s="221"/>
      <c r="P411" s="221"/>
      <c r="Q411" s="221"/>
      <c r="R411" s="221"/>
      <c r="S411" s="221"/>
      <c r="T411" s="221"/>
      <c r="U411" s="221"/>
    </row>
    <row r="412" spans="2:21" x14ac:dyDescent="0.2">
      <c r="B412" s="221"/>
      <c r="C412" s="221"/>
      <c r="D412" s="221"/>
      <c r="E412" s="221"/>
      <c r="F412" s="221"/>
      <c r="G412" s="221"/>
      <c r="H412" s="221"/>
      <c r="I412" s="221"/>
      <c r="J412" s="221"/>
      <c r="K412" s="221"/>
      <c r="L412" s="221"/>
      <c r="M412" s="221"/>
      <c r="N412" s="221"/>
      <c r="O412" s="221"/>
      <c r="P412" s="221"/>
      <c r="Q412" s="221"/>
      <c r="R412" s="221"/>
      <c r="S412" s="221"/>
      <c r="T412" s="221"/>
      <c r="U412" s="221"/>
    </row>
    <row r="413" spans="2:21" x14ac:dyDescent="0.2">
      <c r="B413" s="221"/>
      <c r="C413" s="221"/>
      <c r="D413" s="221"/>
      <c r="E413" s="221"/>
      <c r="F413" s="221"/>
      <c r="G413" s="221"/>
      <c r="H413" s="221"/>
      <c r="I413" s="221"/>
      <c r="J413" s="221"/>
      <c r="K413" s="221"/>
      <c r="L413" s="221"/>
      <c r="M413" s="221"/>
      <c r="N413" s="221"/>
      <c r="O413" s="221"/>
      <c r="P413" s="221"/>
      <c r="Q413" s="221"/>
      <c r="R413" s="221"/>
      <c r="S413" s="221"/>
      <c r="T413" s="221"/>
      <c r="U413" s="221"/>
    </row>
    <row r="414" spans="2:21" x14ac:dyDescent="0.2">
      <c r="B414" s="221"/>
      <c r="C414" s="221"/>
      <c r="D414" s="221"/>
      <c r="E414" s="221"/>
      <c r="F414" s="221"/>
      <c r="G414" s="221"/>
      <c r="H414" s="221"/>
      <c r="I414" s="221"/>
      <c r="J414" s="221"/>
      <c r="K414" s="221"/>
      <c r="L414" s="221"/>
      <c r="M414" s="221"/>
      <c r="N414" s="221"/>
      <c r="O414" s="221"/>
      <c r="P414" s="221"/>
      <c r="Q414" s="221"/>
      <c r="R414" s="221"/>
      <c r="S414" s="221"/>
      <c r="T414" s="221"/>
      <c r="U414" s="221"/>
    </row>
    <row r="415" spans="2:21" x14ac:dyDescent="0.2">
      <c r="B415" s="221"/>
      <c r="C415" s="221"/>
      <c r="D415" s="221"/>
      <c r="E415" s="221"/>
      <c r="F415" s="221"/>
      <c r="G415" s="221"/>
      <c r="H415" s="221"/>
      <c r="I415" s="221"/>
      <c r="J415" s="221"/>
      <c r="K415" s="221"/>
      <c r="L415" s="221"/>
      <c r="M415" s="221"/>
      <c r="N415" s="221"/>
      <c r="O415" s="221"/>
      <c r="P415" s="221"/>
      <c r="Q415" s="221"/>
      <c r="R415" s="221"/>
      <c r="S415" s="221"/>
      <c r="T415" s="221"/>
      <c r="U415" s="221"/>
    </row>
    <row r="416" spans="2:21" x14ac:dyDescent="0.2">
      <c r="B416" s="221"/>
      <c r="C416" s="221"/>
      <c r="D416" s="221"/>
      <c r="E416" s="221"/>
      <c r="F416" s="221"/>
      <c r="G416" s="221"/>
      <c r="H416" s="221"/>
      <c r="I416" s="221"/>
      <c r="J416" s="221"/>
      <c r="K416" s="221"/>
      <c r="L416" s="221"/>
      <c r="M416" s="221"/>
      <c r="N416" s="221"/>
      <c r="O416" s="221"/>
      <c r="P416" s="221"/>
      <c r="Q416" s="221"/>
      <c r="R416" s="221"/>
      <c r="S416" s="221"/>
      <c r="T416" s="221"/>
      <c r="U416" s="221"/>
    </row>
    <row r="417" spans="2:21" x14ac:dyDescent="0.2">
      <c r="B417" s="221"/>
      <c r="C417" s="221"/>
      <c r="D417" s="221"/>
      <c r="E417" s="221"/>
      <c r="F417" s="221"/>
      <c r="G417" s="221"/>
      <c r="H417" s="221"/>
      <c r="I417" s="221"/>
      <c r="J417" s="221"/>
      <c r="K417" s="221"/>
      <c r="L417" s="221"/>
      <c r="M417" s="221"/>
      <c r="N417" s="221"/>
      <c r="O417" s="221"/>
      <c r="P417" s="221"/>
      <c r="Q417" s="221"/>
      <c r="R417" s="221"/>
      <c r="S417" s="221"/>
      <c r="T417" s="221"/>
      <c r="U417" s="221"/>
    </row>
    <row r="418" spans="2:21" x14ac:dyDescent="0.2">
      <c r="B418" s="221"/>
      <c r="C418" s="221"/>
      <c r="D418" s="221"/>
      <c r="E418" s="221"/>
      <c r="F418" s="221"/>
      <c r="G418" s="221"/>
      <c r="H418" s="221"/>
      <c r="I418" s="221"/>
      <c r="J418" s="221"/>
      <c r="K418" s="221"/>
      <c r="L418" s="221"/>
      <c r="M418" s="221"/>
      <c r="N418" s="221"/>
      <c r="O418" s="221"/>
      <c r="P418" s="221"/>
      <c r="Q418" s="221"/>
      <c r="R418" s="221"/>
      <c r="S418" s="221"/>
      <c r="T418" s="221"/>
      <c r="U418" s="221"/>
    </row>
    <row r="419" spans="2:21" x14ac:dyDescent="0.2">
      <c r="B419" s="221"/>
      <c r="C419" s="221"/>
      <c r="D419" s="221"/>
      <c r="E419" s="221"/>
      <c r="F419" s="221"/>
      <c r="G419" s="221"/>
      <c r="H419" s="221"/>
      <c r="I419" s="221"/>
      <c r="J419" s="221"/>
      <c r="K419" s="221"/>
      <c r="L419" s="221"/>
      <c r="M419" s="221"/>
      <c r="N419" s="221"/>
      <c r="O419" s="221"/>
      <c r="P419" s="221"/>
      <c r="Q419" s="221"/>
      <c r="R419" s="221"/>
      <c r="S419" s="221"/>
      <c r="T419" s="221"/>
      <c r="U419" s="221"/>
    </row>
    <row r="420" spans="2:21" x14ac:dyDescent="0.2">
      <c r="B420" s="221"/>
      <c r="C420" s="221"/>
      <c r="D420" s="221"/>
      <c r="E420" s="221"/>
      <c r="F420" s="221"/>
      <c r="G420" s="221"/>
      <c r="H420" s="221"/>
      <c r="I420" s="221"/>
      <c r="J420" s="221"/>
      <c r="K420" s="221"/>
      <c r="L420" s="221"/>
      <c r="M420" s="221"/>
      <c r="N420" s="221"/>
      <c r="O420" s="221"/>
      <c r="P420" s="221"/>
      <c r="Q420" s="221"/>
      <c r="R420" s="221"/>
      <c r="S420" s="221"/>
      <c r="T420" s="221"/>
      <c r="U420" s="221"/>
    </row>
    <row r="421" spans="2:21" x14ac:dyDescent="0.2">
      <c r="B421" s="221"/>
      <c r="C421" s="221"/>
      <c r="D421" s="221"/>
      <c r="E421" s="221"/>
      <c r="F421" s="221"/>
      <c r="G421" s="221"/>
      <c r="H421" s="221"/>
      <c r="I421" s="221"/>
      <c r="J421" s="221"/>
      <c r="K421" s="221"/>
      <c r="L421" s="221"/>
      <c r="M421" s="221"/>
      <c r="N421" s="221"/>
      <c r="O421" s="221"/>
      <c r="P421" s="221"/>
      <c r="Q421" s="221"/>
      <c r="R421" s="221"/>
      <c r="S421" s="221"/>
      <c r="T421" s="221"/>
      <c r="U421" s="221"/>
    </row>
    <row r="422" spans="2:21" x14ac:dyDescent="0.2">
      <c r="B422" s="221"/>
      <c r="C422" s="221"/>
      <c r="D422" s="221"/>
      <c r="E422" s="221"/>
      <c r="F422" s="221"/>
      <c r="G422" s="221"/>
      <c r="H422" s="221"/>
      <c r="I422" s="221"/>
      <c r="J422" s="221"/>
      <c r="K422" s="221"/>
      <c r="L422" s="221"/>
      <c r="M422" s="221"/>
      <c r="N422" s="221"/>
      <c r="O422" s="221"/>
      <c r="P422" s="221"/>
      <c r="Q422" s="221"/>
      <c r="R422" s="221"/>
      <c r="S422" s="221"/>
      <c r="T422" s="221"/>
      <c r="U422" s="221"/>
    </row>
    <row r="423" spans="2:21" x14ac:dyDescent="0.2">
      <c r="B423" s="221"/>
      <c r="C423" s="221"/>
      <c r="D423" s="221"/>
      <c r="E423" s="221"/>
      <c r="F423" s="221"/>
      <c r="G423" s="221"/>
      <c r="H423" s="221"/>
      <c r="I423" s="221"/>
      <c r="J423" s="221"/>
      <c r="K423" s="221"/>
      <c r="L423" s="221"/>
      <c r="M423" s="221"/>
      <c r="N423" s="221"/>
      <c r="O423" s="221"/>
      <c r="P423" s="221"/>
      <c r="Q423" s="221"/>
      <c r="R423" s="221"/>
      <c r="S423" s="221"/>
      <c r="T423" s="221"/>
      <c r="U423" s="221"/>
    </row>
    <row r="424" spans="2:21" x14ac:dyDescent="0.2">
      <c r="B424" s="221"/>
      <c r="C424" s="221"/>
      <c r="D424" s="221"/>
      <c r="E424" s="221"/>
      <c r="F424" s="221"/>
      <c r="G424" s="221"/>
      <c r="H424" s="221"/>
      <c r="I424" s="221"/>
      <c r="J424" s="221"/>
      <c r="K424" s="221"/>
      <c r="L424" s="221"/>
      <c r="M424" s="221"/>
      <c r="N424" s="221"/>
      <c r="O424" s="221"/>
      <c r="P424" s="221"/>
      <c r="Q424" s="221"/>
      <c r="R424" s="221"/>
      <c r="S424" s="221"/>
      <c r="T424" s="221"/>
      <c r="U424" s="221"/>
    </row>
    <row r="425" spans="2:21" x14ac:dyDescent="0.2">
      <c r="B425" s="221"/>
      <c r="C425" s="221"/>
      <c r="D425" s="221"/>
      <c r="E425" s="221"/>
      <c r="F425" s="221"/>
      <c r="G425" s="221"/>
      <c r="H425" s="221"/>
      <c r="I425" s="221"/>
      <c r="J425" s="221"/>
      <c r="K425" s="221"/>
      <c r="L425" s="221"/>
      <c r="M425" s="221"/>
      <c r="N425" s="221"/>
      <c r="O425" s="221"/>
      <c r="P425" s="221"/>
      <c r="Q425" s="221"/>
      <c r="R425" s="221"/>
      <c r="S425" s="221"/>
      <c r="T425" s="221"/>
      <c r="U425" s="221"/>
    </row>
    <row r="426" spans="2:21" x14ac:dyDescent="0.2">
      <c r="B426" s="221"/>
      <c r="C426" s="221"/>
      <c r="D426" s="221"/>
      <c r="E426" s="221"/>
      <c r="F426" s="221"/>
      <c r="G426" s="221"/>
      <c r="H426" s="221"/>
      <c r="I426" s="221"/>
      <c r="J426" s="221"/>
      <c r="K426" s="221"/>
      <c r="L426" s="221"/>
      <c r="M426" s="221"/>
      <c r="N426" s="221"/>
      <c r="O426" s="221"/>
      <c r="P426" s="221"/>
      <c r="Q426" s="221"/>
      <c r="R426" s="221"/>
      <c r="S426" s="221"/>
      <c r="T426" s="221"/>
      <c r="U426" s="221"/>
    </row>
    <row r="427" spans="2:21" x14ac:dyDescent="0.2">
      <c r="B427" s="221"/>
      <c r="C427" s="221"/>
      <c r="D427" s="221"/>
      <c r="E427" s="221"/>
      <c r="F427" s="221"/>
      <c r="G427" s="221"/>
      <c r="H427" s="221"/>
      <c r="I427" s="221"/>
      <c r="J427" s="221"/>
      <c r="K427" s="221"/>
      <c r="L427" s="221"/>
      <c r="M427" s="221"/>
      <c r="N427" s="221"/>
      <c r="O427" s="221"/>
      <c r="P427" s="221"/>
      <c r="Q427" s="221"/>
      <c r="R427" s="221"/>
      <c r="S427" s="221"/>
      <c r="T427" s="221"/>
      <c r="U427" s="221"/>
    </row>
    <row r="428" spans="2:21" x14ac:dyDescent="0.2">
      <c r="B428" s="221"/>
      <c r="C428" s="221"/>
      <c r="D428" s="221"/>
      <c r="E428" s="221"/>
      <c r="F428" s="221"/>
      <c r="G428" s="221"/>
      <c r="H428" s="221"/>
      <c r="I428" s="221"/>
      <c r="J428" s="221"/>
      <c r="K428" s="221"/>
      <c r="L428" s="221"/>
      <c r="M428" s="221"/>
      <c r="N428" s="221"/>
      <c r="O428" s="221"/>
      <c r="P428" s="221"/>
      <c r="Q428" s="221"/>
      <c r="R428" s="221"/>
      <c r="S428" s="221"/>
      <c r="T428" s="221"/>
      <c r="U428" s="221"/>
    </row>
    <row r="429" spans="2:21" x14ac:dyDescent="0.2">
      <c r="B429" s="221"/>
      <c r="C429" s="221"/>
      <c r="D429" s="221"/>
      <c r="E429" s="221"/>
      <c r="F429" s="221"/>
      <c r="G429" s="221"/>
      <c r="H429" s="221"/>
      <c r="I429" s="221"/>
      <c r="J429" s="221"/>
      <c r="K429" s="221"/>
      <c r="L429" s="221"/>
      <c r="M429" s="221"/>
      <c r="N429" s="221"/>
      <c r="O429" s="221"/>
      <c r="P429" s="221"/>
      <c r="Q429" s="221"/>
      <c r="R429" s="221"/>
      <c r="S429" s="221"/>
      <c r="T429" s="221"/>
      <c r="U429" s="221"/>
    </row>
    <row r="430" spans="2:21" x14ac:dyDescent="0.2">
      <c r="B430" s="221"/>
      <c r="C430" s="221"/>
      <c r="D430" s="221"/>
      <c r="E430" s="221"/>
      <c r="F430" s="221"/>
      <c r="G430" s="221"/>
      <c r="H430" s="221"/>
      <c r="I430" s="221"/>
      <c r="J430" s="221"/>
      <c r="K430" s="221"/>
      <c r="L430" s="221"/>
      <c r="M430" s="221"/>
      <c r="N430" s="221"/>
      <c r="O430" s="221"/>
      <c r="P430" s="221"/>
      <c r="Q430" s="221"/>
      <c r="R430" s="221"/>
      <c r="S430" s="221"/>
      <c r="T430" s="221"/>
      <c r="U430" s="221"/>
    </row>
    <row r="431" spans="2:21" x14ac:dyDescent="0.2">
      <c r="B431" s="221"/>
      <c r="C431" s="221"/>
      <c r="D431" s="221"/>
      <c r="E431" s="221"/>
      <c r="F431" s="221"/>
      <c r="G431" s="221"/>
      <c r="H431" s="221"/>
      <c r="I431" s="221"/>
      <c r="J431" s="221"/>
      <c r="K431" s="221"/>
      <c r="L431" s="221"/>
      <c r="M431" s="221"/>
      <c r="N431" s="221"/>
      <c r="O431" s="221"/>
      <c r="P431" s="221"/>
      <c r="Q431" s="221"/>
      <c r="R431" s="221"/>
      <c r="S431" s="221"/>
      <c r="T431" s="221"/>
      <c r="U431" s="221"/>
    </row>
    <row r="432" spans="2:21" x14ac:dyDescent="0.2">
      <c r="B432" s="221"/>
      <c r="C432" s="221"/>
      <c r="D432" s="221"/>
      <c r="E432" s="221"/>
      <c r="F432" s="221"/>
      <c r="G432" s="221"/>
      <c r="H432" s="221"/>
      <c r="I432" s="221"/>
      <c r="J432" s="221"/>
      <c r="K432" s="221"/>
      <c r="L432" s="221"/>
      <c r="M432" s="221"/>
      <c r="N432" s="221"/>
      <c r="O432" s="221"/>
      <c r="P432" s="221"/>
      <c r="Q432" s="221"/>
      <c r="R432" s="221"/>
      <c r="S432" s="221"/>
      <c r="T432" s="221"/>
      <c r="U432" s="221"/>
    </row>
    <row r="433" spans="2:21" x14ac:dyDescent="0.2">
      <c r="B433" s="221"/>
      <c r="C433" s="221"/>
      <c r="D433" s="221"/>
      <c r="E433" s="221"/>
      <c r="F433" s="221"/>
      <c r="G433" s="221"/>
      <c r="H433" s="221"/>
      <c r="I433" s="221"/>
      <c r="J433" s="221"/>
      <c r="K433" s="221"/>
      <c r="L433" s="221"/>
      <c r="M433" s="221"/>
      <c r="N433" s="221"/>
      <c r="O433" s="221"/>
      <c r="P433" s="221"/>
      <c r="Q433" s="221"/>
      <c r="R433" s="221"/>
      <c r="S433" s="221"/>
      <c r="T433" s="221"/>
      <c r="U433" s="221"/>
    </row>
    <row r="434" spans="2:21" x14ac:dyDescent="0.2">
      <c r="B434" s="221"/>
      <c r="C434" s="221"/>
      <c r="D434" s="221"/>
      <c r="E434" s="221"/>
      <c r="F434" s="221"/>
      <c r="G434" s="221"/>
      <c r="H434" s="221"/>
      <c r="I434" s="221"/>
      <c r="J434" s="221"/>
      <c r="K434" s="221"/>
      <c r="L434" s="221"/>
      <c r="M434" s="221"/>
      <c r="N434" s="221"/>
      <c r="O434" s="221"/>
      <c r="P434" s="221"/>
      <c r="Q434" s="221"/>
      <c r="R434" s="221"/>
      <c r="S434" s="221"/>
      <c r="T434" s="221"/>
      <c r="U434" s="221"/>
    </row>
    <row r="435" spans="2:21" x14ac:dyDescent="0.2">
      <c r="B435" s="221"/>
      <c r="C435" s="221"/>
      <c r="D435" s="221"/>
      <c r="E435" s="221"/>
      <c r="F435" s="221"/>
      <c r="G435" s="221"/>
      <c r="H435" s="221"/>
      <c r="I435" s="221"/>
      <c r="J435" s="221"/>
      <c r="K435" s="221"/>
      <c r="L435" s="221"/>
      <c r="M435" s="221"/>
      <c r="N435" s="221"/>
      <c r="O435" s="221"/>
      <c r="P435" s="221"/>
      <c r="Q435" s="221"/>
      <c r="R435" s="221"/>
      <c r="S435" s="221"/>
      <c r="T435" s="221"/>
      <c r="U435" s="221"/>
    </row>
    <row r="436" spans="2:21" x14ac:dyDescent="0.2">
      <c r="B436" s="221"/>
      <c r="C436" s="221"/>
      <c r="D436" s="221"/>
      <c r="E436" s="221"/>
      <c r="F436" s="221"/>
      <c r="G436" s="221"/>
      <c r="H436" s="221"/>
      <c r="I436" s="221"/>
      <c r="J436" s="221"/>
      <c r="K436" s="221"/>
      <c r="L436" s="221"/>
      <c r="M436" s="221"/>
      <c r="N436" s="221"/>
      <c r="O436" s="221"/>
      <c r="P436" s="221"/>
      <c r="Q436" s="221"/>
      <c r="R436" s="221"/>
      <c r="S436" s="221"/>
      <c r="T436" s="221"/>
      <c r="U436" s="221"/>
    </row>
    <row r="437" spans="2:21" x14ac:dyDescent="0.2">
      <c r="B437" s="221"/>
      <c r="C437" s="221"/>
      <c r="D437" s="221"/>
      <c r="E437" s="221"/>
      <c r="F437" s="221"/>
      <c r="G437" s="221"/>
      <c r="H437" s="221"/>
      <c r="I437" s="221"/>
      <c r="J437" s="221"/>
      <c r="K437" s="221"/>
      <c r="L437" s="221"/>
      <c r="M437" s="221"/>
      <c r="N437" s="221"/>
      <c r="O437" s="221"/>
      <c r="P437" s="221"/>
      <c r="Q437" s="221"/>
      <c r="R437" s="221"/>
      <c r="S437" s="221"/>
      <c r="T437" s="221"/>
      <c r="U437" s="221"/>
    </row>
    <row r="438" spans="2:21" x14ac:dyDescent="0.2">
      <c r="B438" s="221"/>
      <c r="C438" s="221"/>
      <c r="D438" s="221"/>
      <c r="E438" s="221"/>
      <c r="F438" s="221"/>
      <c r="G438" s="221"/>
      <c r="H438" s="221"/>
      <c r="I438" s="221"/>
      <c r="J438" s="221"/>
      <c r="K438" s="221"/>
      <c r="L438" s="221"/>
      <c r="M438" s="221"/>
      <c r="N438" s="221"/>
      <c r="O438" s="221"/>
      <c r="P438" s="221"/>
      <c r="Q438" s="221"/>
      <c r="R438" s="221"/>
      <c r="S438" s="221"/>
      <c r="T438" s="221"/>
      <c r="U438" s="221"/>
    </row>
    <row r="439" spans="2:21" x14ac:dyDescent="0.2">
      <c r="B439" s="221"/>
      <c r="C439" s="221"/>
      <c r="D439" s="221"/>
      <c r="E439" s="221"/>
      <c r="F439" s="221"/>
      <c r="G439" s="221"/>
      <c r="H439" s="221"/>
      <c r="I439" s="221"/>
      <c r="J439" s="221"/>
      <c r="K439" s="221"/>
      <c r="L439" s="221"/>
      <c r="M439" s="221"/>
      <c r="N439" s="221"/>
      <c r="O439" s="221"/>
      <c r="P439" s="221"/>
      <c r="Q439" s="221"/>
      <c r="R439" s="221"/>
      <c r="S439" s="221"/>
      <c r="T439" s="221"/>
      <c r="U439" s="221"/>
    </row>
    <row r="440" spans="2:21" x14ac:dyDescent="0.2">
      <c r="B440" s="221"/>
      <c r="C440" s="221"/>
      <c r="D440" s="221"/>
      <c r="E440" s="221"/>
      <c r="F440" s="221"/>
      <c r="G440" s="221"/>
      <c r="H440" s="221"/>
      <c r="I440" s="221"/>
      <c r="J440" s="221"/>
      <c r="K440" s="221"/>
      <c r="L440" s="221"/>
      <c r="M440" s="221"/>
      <c r="N440" s="221"/>
      <c r="O440" s="221"/>
      <c r="P440" s="221"/>
      <c r="Q440" s="221"/>
      <c r="R440" s="221"/>
      <c r="S440" s="221"/>
      <c r="T440" s="221"/>
      <c r="U440" s="221"/>
    </row>
    <row r="441" spans="2:21" x14ac:dyDescent="0.2">
      <c r="B441" s="221"/>
      <c r="C441" s="221"/>
      <c r="D441" s="221"/>
      <c r="E441" s="221"/>
      <c r="F441" s="221"/>
      <c r="G441" s="221"/>
      <c r="H441" s="221"/>
      <c r="I441" s="221"/>
      <c r="J441" s="221"/>
      <c r="K441" s="221"/>
      <c r="L441" s="221"/>
      <c r="M441" s="221"/>
      <c r="N441" s="221"/>
      <c r="O441" s="221"/>
      <c r="P441" s="221"/>
      <c r="Q441" s="221"/>
      <c r="R441" s="221"/>
      <c r="S441" s="221"/>
      <c r="T441" s="221"/>
      <c r="U441" s="221"/>
    </row>
    <row r="442" spans="2:21" x14ac:dyDescent="0.2">
      <c r="B442" s="221"/>
      <c r="C442" s="221"/>
      <c r="D442" s="221"/>
      <c r="E442" s="221"/>
      <c r="F442" s="221"/>
      <c r="G442" s="221"/>
      <c r="H442" s="221"/>
      <c r="I442" s="221"/>
      <c r="J442" s="221"/>
      <c r="K442" s="221"/>
      <c r="L442" s="221"/>
      <c r="M442" s="221"/>
      <c r="N442" s="221"/>
      <c r="O442" s="221"/>
      <c r="P442" s="221"/>
      <c r="Q442" s="221"/>
      <c r="R442" s="221"/>
      <c r="S442" s="221"/>
      <c r="T442" s="221"/>
      <c r="U442" s="221"/>
    </row>
    <row r="443" spans="2:21" x14ac:dyDescent="0.2">
      <c r="B443" s="221"/>
      <c r="C443" s="221"/>
      <c r="D443" s="221"/>
      <c r="E443" s="221"/>
      <c r="F443" s="221"/>
      <c r="G443" s="221"/>
      <c r="H443" s="221"/>
      <c r="I443" s="221"/>
      <c r="J443" s="221"/>
      <c r="K443" s="221"/>
      <c r="L443" s="221"/>
      <c r="M443" s="221"/>
      <c r="N443" s="221"/>
      <c r="O443" s="221"/>
      <c r="P443" s="221"/>
      <c r="Q443" s="221"/>
      <c r="R443" s="221"/>
      <c r="S443" s="221"/>
      <c r="T443" s="221"/>
      <c r="U443" s="221"/>
    </row>
    <row r="444" spans="2:21" x14ac:dyDescent="0.2">
      <c r="B444" s="221"/>
      <c r="C444" s="221"/>
      <c r="D444" s="221"/>
      <c r="E444" s="221"/>
      <c r="F444" s="221"/>
      <c r="G444" s="221"/>
      <c r="H444" s="221"/>
      <c r="I444" s="221"/>
      <c r="J444" s="221"/>
      <c r="K444" s="221"/>
      <c r="L444" s="221"/>
      <c r="M444" s="221"/>
      <c r="N444" s="221"/>
      <c r="O444" s="221"/>
      <c r="P444" s="221"/>
      <c r="Q444" s="221"/>
      <c r="R444" s="221"/>
      <c r="S444" s="221"/>
      <c r="T444" s="221"/>
      <c r="U444" s="221"/>
    </row>
    <row r="445" spans="2:21" x14ac:dyDescent="0.2">
      <c r="B445" s="221"/>
      <c r="C445" s="221"/>
      <c r="D445" s="221"/>
      <c r="E445" s="221"/>
      <c r="F445" s="221"/>
      <c r="G445" s="221"/>
      <c r="H445" s="221"/>
      <c r="I445" s="221"/>
      <c r="J445" s="221"/>
      <c r="K445" s="221"/>
      <c r="L445" s="221"/>
      <c r="M445" s="221"/>
      <c r="N445" s="221"/>
      <c r="O445" s="221"/>
      <c r="P445" s="221"/>
      <c r="Q445" s="221"/>
      <c r="R445" s="221"/>
      <c r="S445" s="221"/>
      <c r="T445" s="221"/>
      <c r="U445" s="221"/>
    </row>
    <row r="446" spans="2:21" x14ac:dyDescent="0.2">
      <c r="B446" s="221"/>
      <c r="C446" s="221"/>
      <c r="D446" s="221"/>
      <c r="E446" s="221"/>
      <c r="F446" s="221"/>
      <c r="G446" s="221"/>
      <c r="H446" s="221"/>
      <c r="I446" s="221"/>
      <c r="J446" s="221"/>
      <c r="K446" s="221"/>
      <c r="L446" s="221"/>
      <c r="M446" s="221"/>
      <c r="N446" s="221"/>
      <c r="O446" s="221"/>
      <c r="P446" s="221"/>
      <c r="Q446" s="221"/>
      <c r="R446" s="221"/>
      <c r="S446" s="221"/>
      <c r="T446" s="221"/>
      <c r="U446" s="221"/>
    </row>
    <row r="447" spans="2:21" x14ac:dyDescent="0.2">
      <c r="B447" s="221"/>
      <c r="C447" s="221"/>
      <c r="D447" s="221"/>
      <c r="E447" s="221"/>
      <c r="F447" s="221"/>
      <c r="G447" s="221"/>
      <c r="H447" s="221"/>
      <c r="I447" s="221"/>
      <c r="J447" s="221"/>
      <c r="K447" s="221"/>
      <c r="L447" s="221"/>
      <c r="M447" s="221"/>
      <c r="N447" s="221"/>
      <c r="O447" s="221"/>
      <c r="P447" s="221"/>
      <c r="Q447" s="221"/>
      <c r="R447" s="221"/>
      <c r="S447" s="221"/>
      <c r="T447" s="221"/>
      <c r="U447" s="221"/>
    </row>
    <row r="448" spans="2:21" x14ac:dyDescent="0.2">
      <c r="B448" s="221"/>
      <c r="C448" s="221"/>
      <c r="D448" s="221"/>
      <c r="E448" s="221"/>
      <c r="F448" s="221"/>
      <c r="G448" s="221"/>
      <c r="H448" s="221"/>
      <c r="I448" s="221"/>
      <c r="J448" s="221"/>
      <c r="K448" s="221"/>
      <c r="L448" s="221"/>
      <c r="M448" s="221"/>
      <c r="N448" s="221"/>
      <c r="O448" s="221"/>
      <c r="P448" s="221"/>
      <c r="Q448" s="221"/>
      <c r="R448" s="221"/>
      <c r="S448" s="221"/>
      <c r="T448" s="221"/>
      <c r="U448" s="221"/>
    </row>
    <row r="449" spans="2:21" x14ac:dyDescent="0.2">
      <c r="B449" s="221"/>
      <c r="C449" s="221"/>
      <c r="D449" s="221"/>
      <c r="E449" s="221"/>
      <c r="F449" s="221"/>
      <c r="G449" s="221"/>
      <c r="H449" s="221"/>
      <c r="I449" s="221"/>
      <c r="J449" s="221"/>
      <c r="K449" s="221"/>
      <c r="L449" s="221"/>
      <c r="M449" s="221"/>
      <c r="N449" s="221"/>
      <c r="O449" s="221"/>
      <c r="P449" s="221"/>
      <c r="Q449" s="221"/>
      <c r="R449" s="221"/>
      <c r="S449" s="221"/>
      <c r="T449" s="221"/>
      <c r="U449" s="221"/>
    </row>
    <row r="450" spans="2:21" x14ac:dyDescent="0.2">
      <c r="B450" s="221"/>
      <c r="C450" s="221"/>
      <c r="D450" s="221"/>
      <c r="E450" s="221"/>
      <c r="F450" s="221"/>
      <c r="G450" s="221"/>
      <c r="H450" s="221"/>
      <c r="I450" s="221"/>
      <c r="J450" s="221"/>
      <c r="K450" s="221"/>
      <c r="L450" s="221"/>
      <c r="M450" s="221"/>
      <c r="N450" s="221"/>
      <c r="O450" s="221"/>
      <c r="P450" s="221"/>
      <c r="Q450" s="221"/>
      <c r="R450" s="221"/>
      <c r="S450" s="221"/>
      <c r="T450" s="221"/>
      <c r="U450" s="221"/>
    </row>
    <row r="451" spans="2:21" x14ac:dyDescent="0.2">
      <c r="B451" s="221"/>
      <c r="C451" s="221"/>
      <c r="D451" s="221"/>
      <c r="E451" s="221"/>
      <c r="F451" s="221"/>
      <c r="G451" s="221"/>
      <c r="H451" s="221"/>
      <c r="I451" s="221"/>
      <c r="J451" s="221"/>
      <c r="K451" s="221"/>
      <c r="L451" s="221"/>
      <c r="M451" s="221"/>
      <c r="N451" s="221"/>
      <c r="O451" s="221"/>
      <c r="P451" s="221"/>
      <c r="Q451" s="221"/>
      <c r="R451" s="221"/>
      <c r="S451" s="221"/>
      <c r="T451" s="221"/>
      <c r="U451" s="221"/>
    </row>
    <row r="452" spans="2:21" x14ac:dyDescent="0.2">
      <c r="B452" s="221"/>
      <c r="C452" s="221"/>
      <c r="D452" s="221"/>
      <c r="E452" s="221"/>
      <c r="F452" s="221"/>
      <c r="G452" s="221"/>
      <c r="H452" s="221"/>
      <c r="I452" s="221"/>
      <c r="J452" s="221"/>
      <c r="K452" s="221"/>
      <c r="L452" s="221"/>
      <c r="M452" s="221"/>
      <c r="N452" s="221"/>
      <c r="O452" s="221"/>
      <c r="P452" s="221"/>
      <c r="Q452" s="221"/>
      <c r="R452" s="221"/>
      <c r="S452" s="221"/>
      <c r="T452" s="221"/>
      <c r="U452" s="221"/>
    </row>
    <row r="453" spans="2:21" x14ac:dyDescent="0.2">
      <c r="B453" s="221"/>
      <c r="C453" s="221"/>
      <c r="D453" s="221"/>
      <c r="E453" s="221"/>
      <c r="F453" s="221"/>
      <c r="G453" s="221"/>
      <c r="H453" s="221"/>
      <c r="I453" s="221"/>
      <c r="J453" s="221"/>
      <c r="K453" s="221"/>
      <c r="L453" s="221"/>
      <c r="M453" s="221"/>
      <c r="N453" s="221"/>
      <c r="O453" s="221"/>
      <c r="P453" s="221"/>
      <c r="Q453" s="221"/>
      <c r="R453" s="221"/>
      <c r="S453" s="221"/>
      <c r="T453" s="221"/>
      <c r="U453" s="221"/>
    </row>
    <row r="454" spans="2:21" x14ac:dyDescent="0.2">
      <c r="B454" s="221"/>
      <c r="C454" s="221"/>
      <c r="D454" s="221"/>
      <c r="E454" s="221"/>
      <c r="F454" s="221"/>
      <c r="G454" s="221"/>
      <c r="H454" s="221"/>
      <c r="I454" s="221"/>
      <c r="J454" s="221"/>
      <c r="K454" s="221"/>
      <c r="L454" s="221"/>
      <c r="M454" s="221"/>
      <c r="N454" s="221"/>
      <c r="O454" s="221"/>
      <c r="P454" s="221"/>
      <c r="Q454" s="221"/>
      <c r="R454" s="221"/>
      <c r="S454" s="221"/>
      <c r="T454" s="221"/>
      <c r="U454" s="221"/>
    </row>
    <row r="455" spans="2:21" x14ac:dyDescent="0.2">
      <c r="B455" s="221"/>
      <c r="C455" s="221"/>
      <c r="D455" s="221"/>
      <c r="E455" s="221"/>
      <c r="F455" s="221"/>
      <c r="G455" s="221"/>
      <c r="H455" s="221"/>
      <c r="I455" s="221"/>
      <c r="J455" s="221"/>
      <c r="K455" s="221"/>
      <c r="L455" s="221"/>
      <c r="M455" s="221"/>
      <c r="N455" s="221"/>
      <c r="O455" s="221"/>
      <c r="P455" s="221"/>
      <c r="Q455" s="221"/>
      <c r="R455" s="221"/>
      <c r="S455" s="221"/>
      <c r="T455" s="221"/>
      <c r="U455" s="221"/>
    </row>
    <row r="456" spans="2:21" x14ac:dyDescent="0.2">
      <c r="B456" s="221"/>
      <c r="C456" s="221"/>
      <c r="D456" s="221"/>
      <c r="E456" s="221"/>
      <c r="F456" s="221"/>
      <c r="G456" s="221"/>
      <c r="H456" s="221"/>
      <c r="I456" s="221"/>
      <c r="J456" s="221"/>
      <c r="K456" s="221"/>
      <c r="L456" s="221"/>
      <c r="M456" s="221"/>
      <c r="N456" s="221"/>
      <c r="O456" s="221"/>
      <c r="P456" s="221"/>
      <c r="Q456" s="221"/>
      <c r="R456" s="221"/>
      <c r="S456" s="221"/>
      <c r="T456" s="221"/>
      <c r="U456" s="221"/>
    </row>
    <row r="457" spans="2:21" x14ac:dyDescent="0.2">
      <c r="B457" s="221"/>
      <c r="C457" s="221"/>
      <c r="D457" s="221"/>
      <c r="E457" s="221"/>
      <c r="F457" s="221"/>
      <c r="G457" s="221"/>
      <c r="H457" s="221"/>
      <c r="I457" s="221"/>
      <c r="J457" s="221"/>
      <c r="K457" s="221"/>
      <c r="L457" s="221"/>
      <c r="M457" s="221"/>
      <c r="N457" s="221"/>
      <c r="O457" s="221"/>
      <c r="P457" s="221"/>
      <c r="Q457" s="221"/>
      <c r="R457" s="221"/>
      <c r="S457" s="221"/>
      <c r="T457" s="221"/>
      <c r="U457" s="221"/>
    </row>
    <row r="458" spans="2:21" x14ac:dyDescent="0.2">
      <c r="B458" s="221"/>
      <c r="C458" s="221"/>
      <c r="D458" s="221"/>
      <c r="E458" s="221"/>
      <c r="F458" s="221"/>
      <c r="G458" s="221"/>
      <c r="H458" s="221"/>
      <c r="I458" s="221"/>
      <c r="J458" s="221"/>
      <c r="K458" s="221"/>
      <c r="L458" s="221"/>
      <c r="M458" s="221"/>
      <c r="N458" s="221"/>
      <c r="O458" s="221"/>
      <c r="P458" s="221"/>
      <c r="Q458" s="221"/>
      <c r="R458" s="221"/>
      <c r="S458" s="221"/>
      <c r="T458" s="221"/>
      <c r="U458" s="221"/>
    </row>
    <row r="459" spans="2:21" x14ac:dyDescent="0.2">
      <c r="B459" s="221"/>
      <c r="C459" s="221"/>
      <c r="D459" s="221"/>
      <c r="E459" s="221"/>
      <c r="F459" s="221"/>
      <c r="G459" s="221"/>
      <c r="H459" s="221"/>
      <c r="I459" s="221"/>
      <c r="J459" s="221"/>
      <c r="K459" s="221"/>
      <c r="L459" s="221"/>
      <c r="M459" s="221"/>
      <c r="N459" s="221"/>
      <c r="O459" s="221"/>
      <c r="P459" s="221"/>
      <c r="Q459" s="221"/>
      <c r="R459" s="221"/>
      <c r="S459" s="221"/>
      <c r="T459" s="221"/>
      <c r="U459" s="221"/>
    </row>
    <row r="460" spans="2:21" x14ac:dyDescent="0.2">
      <c r="B460" s="221"/>
      <c r="C460" s="221"/>
      <c r="D460" s="221"/>
      <c r="E460" s="221"/>
      <c r="F460" s="221"/>
      <c r="G460" s="221"/>
      <c r="H460" s="221"/>
      <c r="I460" s="221"/>
      <c r="J460" s="221"/>
      <c r="K460" s="221"/>
      <c r="L460" s="221"/>
      <c r="M460" s="221"/>
      <c r="N460" s="221"/>
      <c r="O460" s="221"/>
      <c r="P460" s="221"/>
      <c r="Q460" s="221"/>
      <c r="R460" s="221"/>
      <c r="S460" s="221"/>
      <c r="T460" s="221"/>
      <c r="U460" s="221"/>
    </row>
    <row r="461" spans="2:21" x14ac:dyDescent="0.2">
      <c r="B461" s="221"/>
      <c r="C461" s="221"/>
      <c r="D461" s="221"/>
      <c r="E461" s="221"/>
      <c r="F461" s="221"/>
      <c r="G461" s="221"/>
      <c r="H461" s="221"/>
      <c r="I461" s="221"/>
      <c r="J461" s="221"/>
      <c r="K461" s="221"/>
      <c r="L461" s="221"/>
      <c r="M461" s="221"/>
      <c r="N461" s="221"/>
      <c r="O461" s="221"/>
      <c r="P461" s="221"/>
      <c r="Q461" s="221"/>
      <c r="R461" s="221"/>
      <c r="S461" s="221"/>
      <c r="T461" s="221"/>
      <c r="U461" s="221"/>
    </row>
    <row r="462" spans="2:21" x14ac:dyDescent="0.2">
      <c r="B462" s="221"/>
      <c r="C462" s="221"/>
      <c r="D462" s="221"/>
      <c r="E462" s="221"/>
      <c r="F462" s="221"/>
      <c r="G462" s="221"/>
      <c r="H462" s="221"/>
      <c r="I462" s="221"/>
      <c r="J462" s="221"/>
      <c r="K462" s="221"/>
      <c r="L462" s="221"/>
      <c r="M462" s="221"/>
      <c r="N462" s="221"/>
      <c r="O462" s="221"/>
      <c r="P462" s="221"/>
      <c r="Q462" s="221"/>
      <c r="R462" s="221"/>
      <c r="S462" s="221"/>
      <c r="T462" s="221"/>
      <c r="U462" s="221"/>
    </row>
    <row r="463" spans="2:21" x14ac:dyDescent="0.2">
      <c r="B463" s="221"/>
      <c r="C463" s="221"/>
      <c r="D463" s="221"/>
      <c r="E463" s="221"/>
      <c r="F463" s="221"/>
      <c r="G463" s="221"/>
      <c r="H463" s="221"/>
      <c r="I463" s="221"/>
      <c r="J463" s="221"/>
      <c r="K463" s="221"/>
      <c r="L463" s="221"/>
      <c r="M463" s="221"/>
      <c r="N463" s="221"/>
      <c r="O463" s="221"/>
      <c r="P463" s="221"/>
      <c r="Q463" s="221"/>
      <c r="R463" s="221"/>
      <c r="S463" s="221"/>
      <c r="T463" s="221"/>
      <c r="U463" s="221"/>
    </row>
    <row r="464" spans="2:21" x14ac:dyDescent="0.2">
      <c r="B464" s="221"/>
      <c r="C464" s="221"/>
      <c r="D464" s="221"/>
      <c r="E464" s="221"/>
      <c r="F464" s="221"/>
      <c r="G464" s="221"/>
      <c r="H464" s="221"/>
      <c r="I464" s="221"/>
      <c r="J464" s="221"/>
      <c r="K464" s="221"/>
      <c r="L464" s="221"/>
      <c r="M464" s="221"/>
      <c r="N464" s="221"/>
      <c r="O464" s="221"/>
      <c r="P464" s="221"/>
      <c r="Q464" s="221"/>
      <c r="R464" s="221"/>
      <c r="S464" s="221"/>
      <c r="T464" s="221"/>
      <c r="U464" s="221"/>
    </row>
    <row r="465" spans="2:21" x14ac:dyDescent="0.2">
      <c r="B465" s="221"/>
      <c r="C465" s="221"/>
      <c r="D465" s="221"/>
      <c r="E465" s="221"/>
      <c r="F465" s="221"/>
      <c r="G465" s="221"/>
      <c r="H465" s="221"/>
      <c r="I465" s="221"/>
      <c r="J465" s="221"/>
      <c r="K465" s="221"/>
      <c r="L465" s="221"/>
      <c r="M465" s="221"/>
      <c r="N465" s="221"/>
      <c r="O465" s="221"/>
      <c r="P465" s="221"/>
      <c r="Q465" s="221"/>
      <c r="R465" s="221"/>
      <c r="S465" s="221"/>
      <c r="T465" s="221"/>
      <c r="U465" s="221"/>
    </row>
    <row r="466" spans="2:21" x14ac:dyDescent="0.2">
      <c r="B466" s="221"/>
      <c r="C466" s="221"/>
      <c r="D466" s="221"/>
      <c r="E466" s="221"/>
      <c r="F466" s="221"/>
      <c r="G466" s="221"/>
      <c r="H466" s="221"/>
      <c r="I466" s="221"/>
      <c r="J466" s="221"/>
      <c r="K466" s="221"/>
      <c r="L466" s="221"/>
      <c r="M466" s="221"/>
      <c r="N466" s="221"/>
      <c r="O466" s="221"/>
      <c r="P466" s="221"/>
      <c r="Q466" s="221"/>
      <c r="R466" s="221"/>
      <c r="S466" s="221"/>
      <c r="T466" s="221"/>
      <c r="U466" s="221"/>
    </row>
    <row r="467" spans="2:21" x14ac:dyDescent="0.2">
      <c r="B467" s="221"/>
      <c r="C467" s="221"/>
      <c r="D467" s="221"/>
      <c r="E467" s="221"/>
      <c r="F467" s="221"/>
      <c r="G467" s="221"/>
      <c r="H467" s="221"/>
      <c r="I467" s="221"/>
      <c r="J467" s="221"/>
      <c r="K467" s="221"/>
      <c r="L467" s="221"/>
      <c r="M467" s="221"/>
      <c r="N467" s="221"/>
      <c r="O467" s="221"/>
      <c r="P467" s="221"/>
      <c r="Q467" s="221"/>
      <c r="R467" s="221"/>
      <c r="S467" s="221"/>
      <c r="T467" s="221"/>
      <c r="U467" s="221"/>
    </row>
    <row r="468" spans="2:21" x14ac:dyDescent="0.2">
      <c r="B468" s="221"/>
      <c r="C468" s="221"/>
      <c r="D468" s="221"/>
      <c r="E468" s="221"/>
      <c r="F468" s="221"/>
      <c r="G468" s="221"/>
      <c r="H468" s="221"/>
      <c r="I468" s="221"/>
      <c r="J468" s="221"/>
      <c r="K468" s="221"/>
      <c r="L468" s="221"/>
      <c r="M468" s="221"/>
      <c r="N468" s="221"/>
      <c r="O468" s="221"/>
      <c r="P468" s="221"/>
      <c r="Q468" s="221"/>
      <c r="R468" s="221"/>
      <c r="S468" s="221"/>
      <c r="T468" s="221"/>
      <c r="U468" s="221"/>
    </row>
    <row r="469" spans="2:21" x14ac:dyDescent="0.2">
      <c r="B469" s="221"/>
      <c r="C469" s="221"/>
      <c r="D469" s="221"/>
      <c r="E469" s="221"/>
      <c r="F469" s="221"/>
      <c r="G469" s="221"/>
      <c r="H469" s="221"/>
      <c r="I469" s="221"/>
      <c r="J469" s="221"/>
      <c r="K469" s="221"/>
      <c r="L469" s="221"/>
      <c r="M469" s="221"/>
      <c r="N469" s="221"/>
      <c r="O469" s="221"/>
      <c r="P469" s="221"/>
      <c r="Q469" s="221"/>
      <c r="R469" s="221"/>
      <c r="S469" s="221"/>
      <c r="T469" s="221"/>
      <c r="U469" s="221"/>
    </row>
    <row r="470" spans="2:21" x14ac:dyDescent="0.2">
      <c r="B470" s="221"/>
      <c r="C470" s="221"/>
      <c r="D470" s="221"/>
      <c r="E470" s="221"/>
      <c r="F470" s="221"/>
      <c r="G470" s="221"/>
      <c r="H470" s="221"/>
      <c r="I470" s="221"/>
      <c r="J470" s="221"/>
      <c r="K470" s="221"/>
      <c r="L470" s="221"/>
      <c r="M470" s="221"/>
      <c r="N470" s="221"/>
      <c r="O470" s="221"/>
      <c r="P470" s="221"/>
      <c r="Q470" s="221"/>
      <c r="R470" s="221"/>
      <c r="S470" s="221"/>
      <c r="T470" s="221"/>
      <c r="U470" s="221"/>
    </row>
    <row r="471" spans="2:21" x14ac:dyDescent="0.2">
      <c r="B471" s="221"/>
      <c r="C471" s="221"/>
      <c r="D471" s="221"/>
      <c r="E471" s="221"/>
      <c r="F471" s="221"/>
      <c r="G471" s="221"/>
      <c r="H471" s="221"/>
      <c r="I471" s="221"/>
      <c r="J471" s="221"/>
      <c r="K471" s="221"/>
      <c r="L471" s="221"/>
      <c r="M471" s="221"/>
      <c r="N471" s="221"/>
      <c r="O471" s="221"/>
      <c r="P471" s="221"/>
      <c r="Q471" s="221"/>
      <c r="R471" s="221"/>
      <c r="S471" s="221"/>
      <c r="T471" s="221"/>
      <c r="U471" s="221"/>
    </row>
    <row r="472" spans="2:21" x14ac:dyDescent="0.2">
      <c r="B472" s="221"/>
      <c r="C472" s="221"/>
      <c r="D472" s="221"/>
      <c r="E472" s="221"/>
      <c r="F472" s="221"/>
      <c r="G472" s="221"/>
      <c r="H472" s="221"/>
      <c r="I472" s="221"/>
      <c r="J472" s="221"/>
      <c r="K472" s="221"/>
      <c r="L472" s="221"/>
      <c r="M472" s="221"/>
      <c r="N472" s="221"/>
      <c r="O472" s="221"/>
      <c r="P472" s="221"/>
      <c r="Q472" s="221"/>
      <c r="R472" s="221"/>
      <c r="S472" s="221"/>
      <c r="T472" s="221"/>
      <c r="U472" s="221"/>
    </row>
    <row r="473" spans="2:21" x14ac:dyDescent="0.2">
      <c r="B473" s="221"/>
      <c r="C473" s="221"/>
      <c r="D473" s="221"/>
      <c r="E473" s="221"/>
      <c r="F473" s="221"/>
      <c r="G473" s="221"/>
      <c r="H473" s="221"/>
      <c r="I473" s="221"/>
      <c r="J473" s="221"/>
      <c r="K473" s="221"/>
      <c r="L473" s="221"/>
      <c r="M473" s="221"/>
      <c r="N473" s="221"/>
      <c r="O473" s="221"/>
      <c r="P473" s="221"/>
      <c r="Q473" s="221"/>
      <c r="R473" s="221"/>
      <c r="S473" s="221"/>
      <c r="T473" s="221"/>
      <c r="U473" s="221"/>
    </row>
    <row r="474" spans="2:21" x14ac:dyDescent="0.2">
      <c r="B474" s="221"/>
      <c r="C474" s="221"/>
      <c r="D474" s="221"/>
      <c r="E474" s="221"/>
      <c r="F474" s="221"/>
      <c r="G474" s="221"/>
      <c r="H474" s="221"/>
      <c r="I474" s="221"/>
      <c r="J474" s="221"/>
      <c r="K474" s="221"/>
      <c r="L474" s="221"/>
      <c r="M474" s="221"/>
      <c r="N474" s="221"/>
      <c r="O474" s="221"/>
      <c r="P474" s="221"/>
      <c r="Q474" s="221"/>
      <c r="R474" s="221"/>
      <c r="S474" s="221"/>
      <c r="T474" s="221"/>
      <c r="U474" s="221"/>
    </row>
    <row r="475" spans="2:21" x14ac:dyDescent="0.2">
      <c r="B475" s="221"/>
      <c r="C475" s="221"/>
      <c r="D475" s="221"/>
      <c r="E475" s="221"/>
      <c r="F475" s="221"/>
      <c r="G475" s="221"/>
      <c r="H475" s="221"/>
      <c r="I475" s="221"/>
      <c r="J475" s="221"/>
      <c r="K475" s="221"/>
      <c r="L475" s="221"/>
      <c r="M475" s="221"/>
      <c r="N475" s="221"/>
      <c r="O475" s="221"/>
      <c r="P475" s="221"/>
      <c r="Q475" s="221"/>
      <c r="R475" s="221"/>
      <c r="S475" s="221"/>
      <c r="T475" s="221"/>
      <c r="U475" s="221"/>
    </row>
    <row r="476" spans="2:21" x14ac:dyDescent="0.2">
      <c r="B476" s="221"/>
      <c r="C476" s="221"/>
      <c r="D476" s="221"/>
      <c r="E476" s="221"/>
      <c r="F476" s="221"/>
      <c r="G476" s="221"/>
      <c r="H476" s="221"/>
      <c r="I476" s="221"/>
      <c r="J476" s="221"/>
      <c r="K476" s="221"/>
      <c r="L476" s="221"/>
      <c r="M476" s="221"/>
      <c r="N476" s="221"/>
      <c r="O476" s="221"/>
      <c r="P476" s="221"/>
      <c r="Q476" s="221"/>
      <c r="R476" s="221"/>
      <c r="S476" s="221"/>
      <c r="T476" s="221"/>
      <c r="U476" s="221"/>
    </row>
    <row r="477" spans="2:21" x14ac:dyDescent="0.2">
      <c r="B477" s="221"/>
      <c r="C477" s="221"/>
      <c r="D477" s="221"/>
      <c r="E477" s="221"/>
      <c r="F477" s="221"/>
      <c r="G477" s="221"/>
      <c r="H477" s="221"/>
      <c r="I477" s="221"/>
      <c r="J477" s="221"/>
      <c r="K477" s="221"/>
      <c r="L477" s="221"/>
      <c r="M477" s="221"/>
      <c r="N477" s="221"/>
      <c r="O477" s="221"/>
      <c r="P477" s="221"/>
      <c r="Q477" s="221"/>
      <c r="R477" s="221"/>
      <c r="S477" s="221"/>
      <c r="T477" s="221"/>
      <c r="U477" s="221"/>
    </row>
    <row r="478" spans="2:21" x14ac:dyDescent="0.2">
      <c r="B478" s="221"/>
      <c r="C478" s="221"/>
      <c r="D478" s="221"/>
      <c r="E478" s="221"/>
      <c r="F478" s="221"/>
      <c r="G478" s="221"/>
      <c r="H478" s="221"/>
      <c r="I478" s="221"/>
      <c r="J478" s="221"/>
      <c r="K478" s="221"/>
      <c r="L478" s="221"/>
      <c r="M478" s="221"/>
      <c r="N478" s="221"/>
      <c r="O478" s="221"/>
      <c r="P478" s="221"/>
      <c r="Q478" s="221"/>
      <c r="R478" s="221"/>
      <c r="S478" s="221"/>
      <c r="T478" s="221"/>
      <c r="U478" s="221"/>
    </row>
    <row r="479" spans="2:21" x14ac:dyDescent="0.2">
      <c r="B479" s="221"/>
      <c r="C479" s="221"/>
      <c r="D479" s="221"/>
      <c r="E479" s="221"/>
      <c r="F479" s="221"/>
      <c r="G479" s="221"/>
      <c r="H479" s="221"/>
      <c r="I479" s="221"/>
      <c r="J479" s="221"/>
      <c r="K479" s="221"/>
      <c r="L479" s="221"/>
      <c r="M479" s="221"/>
      <c r="N479" s="221"/>
      <c r="O479" s="221"/>
      <c r="P479" s="221"/>
      <c r="Q479" s="221"/>
      <c r="R479" s="221"/>
      <c r="S479" s="221"/>
      <c r="T479" s="221"/>
      <c r="U479" s="221"/>
    </row>
    <row r="480" spans="2:21" x14ac:dyDescent="0.2">
      <c r="B480" s="221"/>
      <c r="C480" s="221"/>
      <c r="D480" s="221"/>
      <c r="E480" s="221"/>
      <c r="F480" s="221"/>
      <c r="G480" s="221"/>
      <c r="H480" s="221"/>
      <c r="I480" s="221"/>
      <c r="J480" s="221"/>
      <c r="K480" s="221"/>
      <c r="L480" s="221"/>
      <c r="M480" s="221"/>
      <c r="N480" s="221"/>
      <c r="O480" s="221"/>
      <c r="P480" s="221"/>
      <c r="Q480" s="221"/>
      <c r="R480" s="221"/>
      <c r="S480" s="221"/>
      <c r="T480" s="221"/>
      <c r="U480" s="221"/>
    </row>
    <row r="481" spans="2:21" x14ac:dyDescent="0.2">
      <c r="B481" s="221"/>
      <c r="C481" s="221"/>
      <c r="D481" s="221"/>
      <c r="E481" s="221"/>
      <c r="F481" s="221"/>
      <c r="G481" s="221"/>
      <c r="H481" s="221"/>
      <c r="I481" s="221"/>
      <c r="J481" s="221"/>
      <c r="K481" s="221"/>
      <c r="L481" s="221"/>
      <c r="M481" s="221"/>
      <c r="N481" s="221"/>
      <c r="O481" s="221"/>
      <c r="P481" s="221"/>
      <c r="Q481" s="221"/>
      <c r="R481" s="221"/>
      <c r="S481" s="221"/>
      <c r="T481" s="221"/>
      <c r="U481" s="221"/>
    </row>
    <row r="482" spans="2:21" x14ac:dyDescent="0.2">
      <c r="B482" s="221"/>
      <c r="C482" s="221"/>
      <c r="D482" s="221"/>
      <c r="E482" s="221"/>
      <c r="F482" s="221"/>
      <c r="G482" s="221"/>
      <c r="H482" s="221"/>
      <c r="I482" s="221"/>
      <c r="J482" s="221"/>
      <c r="K482" s="221"/>
      <c r="L482" s="221"/>
      <c r="M482" s="221"/>
      <c r="N482" s="221"/>
      <c r="O482" s="221"/>
      <c r="P482" s="221"/>
      <c r="Q482" s="221"/>
      <c r="R482" s="221"/>
      <c r="S482" s="221"/>
      <c r="T482" s="221"/>
      <c r="U482" s="221"/>
    </row>
    <row r="483" spans="2:21" x14ac:dyDescent="0.2">
      <c r="B483" s="221"/>
      <c r="C483" s="221"/>
      <c r="D483" s="221"/>
      <c r="E483" s="221"/>
      <c r="F483" s="221"/>
      <c r="G483" s="221"/>
      <c r="H483" s="221"/>
      <c r="I483" s="221"/>
      <c r="J483" s="221"/>
      <c r="K483" s="221"/>
      <c r="L483" s="221"/>
      <c r="M483" s="221"/>
      <c r="N483" s="221"/>
      <c r="O483" s="221"/>
      <c r="P483" s="221"/>
      <c r="Q483" s="221"/>
      <c r="R483" s="221"/>
      <c r="S483" s="221"/>
      <c r="T483" s="221"/>
      <c r="U483" s="221"/>
    </row>
    <row r="484" spans="2:21" x14ac:dyDescent="0.2">
      <c r="B484" s="221"/>
      <c r="C484" s="221"/>
      <c r="D484" s="221"/>
      <c r="E484" s="221"/>
      <c r="F484" s="221"/>
      <c r="G484" s="221"/>
      <c r="H484" s="221"/>
      <c r="I484" s="221"/>
      <c r="J484" s="221"/>
      <c r="K484" s="221"/>
      <c r="L484" s="221"/>
      <c r="M484" s="221"/>
      <c r="N484" s="221"/>
      <c r="O484" s="221"/>
      <c r="P484" s="221"/>
      <c r="Q484" s="221"/>
      <c r="R484" s="221"/>
      <c r="S484" s="221"/>
      <c r="T484" s="221"/>
      <c r="U484" s="221"/>
    </row>
    <row r="485" spans="2:21" x14ac:dyDescent="0.2">
      <c r="B485" s="221"/>
      <c r="C485" s="221"/>
      <c r="D485" s="221"/>
      <c r="E485" s="221"/>
      <c r="F485" s="221"/>
      <c r="G485" s="221"/>
      <c r="H485" s="221"/>
      <c r="I485" s="221"/>
      <c r="J485" s="221"/>
      <c r="K485" s="221"/>
      <c r="L485" s="221"/>
      <c r="M485" s="221"/>
      <c r="N485" s="221"/>
      <c r="O485" s="221"/>
      <c r="P485" s="221"/>
      <c r="Q485" s="221"/>
      <c r="R485" s="221"/>
      <c r="S485" s="221"/>
      <c r="T485" s="221"/>
      <c r="U485" s="221"/>
    </row>
    <row r="486" spans="2:21" x14ac:dyDescent="0.2">
      <c r="B486" s="221"/>
      <c r="C486" s="221"/>
      <c r="D486" s="221"/>
      <c r="E486" s="221"/>
      <c r="F486" s="221"/>
      <c r="G486" s="221"/>
      <c r="H486" s="221"/>
      <c r="I486" s="221"/>
      <c r="J486" s="221"/>
      <c r="K486" s="221"/>
      <c r="L486" s="221"/>
      <c r="M486" s="221"/>
      <c r="N486" s="221"/>
      <c r="O486" s="221"/>
      <c r="P486" s="221"/>
      <c r="Q486" s="221"/>
      <c r="R486" s="221"/>
      <c r="S486" s="221"/>
      <c r="T486" s="221"/>
      <c r="U486" s="221"/>
    </row>
    <row r="487" spans="2:21" x14ac:dyDescent="0.2">
      <c r="B487" s="221"/>
      <c r="C487" s="221"/>
      <c r="D487" s="221"/>
      <c r="E487" s="221"/>
      <c r="F487" s="221"/>
      <c r="G487" s="221"/>
      <c r="H487" s="221"/>
      <c r="I487" s="221"/>
      <c r="J487" s="221"/>
      <c r="K487" s="221"/>
      <c r="L487" s="221"/>
      <c r="M487" s="221"/>
      <c r="N487" s="221"/>
      <c r="O487" s="221"/>
      <c r="P487" s="221"/>
      <c r="Q487" s="221"/>
      <c r="R487" s="221"/>
      <c r="S487" s="221"/>
      <c r="T487" s="221"/>
      <c r="U487" s="221"/>
    </row>
    <row r="488" spans="2:21" x14ac:dyDescent="0.2">
      <c r="B488" s="221"/>
      <c r="C488" s="221"/>
      <c r="D488" s="221"/>
      <c r="E488" s="221"/>
      <c r="F488" s="221"/>
      <c r="G488" s="221"/>
      <c r="H488" s="221"/>
      <c r="I488" s="221"/>
      <c r="J488" s="221"/>
      <c r="K488" s="221"/>
      <c r="L488" s="221"/>
      <c r="M488" s="221"/>
      <c r="N488" s="221"/>
      <c r="O488" s="221"/>
      <c r="P488" s="221"/>
      <c r="Q488" s="221"/>
      <c r="R488" s="221"/>
      <c r="S488" s="221"/>
      <c r="T488" s="221"/>
      <c r="U488" s="221"/>
    </row>
    <row r="489" spans="2:21" x14ac:dyDescent="0.2">
      <c r="B489" s="221"/>
      <c r="C489" s="221"/>
      <c r="D489" s="221"/>
      <c r="E489" s="221"/>
      <c r="F489" s="221"/>
      <c r="G489" s="221"/>
      <c r="H489" s="221"/>
      <c r="I489" s="221"/>
      <c r="J489" s="221"/>
      <c r="K489" s="221"/>
      <c r="L489" s="221"/>
      <c r="M489" s="221"/>
      <c r="N489" s="221"/>
      <c r="O489" s="221"/>
      <c r="P489" s="221"/>
      <c r="Q489" s="221"/>
      <c r="R489" s="221"/>
      <c r="S489" s="221"/>
      <c r="T489" s="221"/>
      <c r="U489" s="221"/>
    </row>
    <row r="490" spans="2:21" x14ac:dyDescent="0.2">
      <c r="B490" s="221"/>
      <c r="C490" s="221"/>
      <c r="D490" s="221"/>
      <c r="E490" s="221"/>
      <c r="F490" s="221"/>
      <c r="G490" s="221"/>
      <c r="H490" s="221"/>
      <c r="I490" s="221"/>
      <c r="J490" s="221"/>
      <c r="K490" s="221"/>
      <c r="L490" s="221"/>
      <c r="M490" s="221"/>
      <c r="N490" s="221"/>
      <c r="O490" s="221"/>
      <c r="P490" s="221"/>
      <c r="Q490" s="221"/>
      <c r="R490" s="221"/>
      <c r="S490" s="221"/>
      <c r="T490" s="221"/>
      <c r="U490" s="221"/>
    </row>
    <row r="491" spans="2:21" x14ac:dyDescent="0.2">
      <c r="B491" s="221"/>
      <c r="C491" s="221"/>
      <c r="D491" s="221"/>
      <c r="E491" s="221"/>
      <c r="F491" s="221"/>
      <c r="G491" s="221"/>
      <c r="H491" s="221"/>
      <c r="I491" s="221"/>
      <c r="J491" s="221"/>
      <c r="K491" s="221"/>
      <c r="L491" s="221"/>
      <c r="M491" s="221"/>
      <c r="N491" s="221"/>
      <c r="O491" s="221"/>
      <c r="P491" s="221"/>
      <c r="Q491" s="221"/>
      <c r="R491" s="221"/>
      <c r="S491" s="221"/>
      <c r="T491" s="221"/>
      <c r="U491" s="221"/>
    </row>
    <row r="492" spans="2:21" x14ac:dyDescent="0.2">
      <c r="B492" s="221"/>
      <c r="C492" s="221"/>
      <c r="D492" s="221"/>
      <c r="E492" s="221"/>
      <c r="F492" s="221"/>
      <c r="G492" s="221"/>
      <c r="H492" s="221"/>
      <c r="I492" s="221"/>
      <c r="J492" s="221"/>
      <c r="K492" s="221"/>
      <c r="L492" s="221"/>
      <c r="M492" s="221"/>
      <c r="N492" s="221"/>
      <c r="O492" s="221"/>
      <c r="P492" s="221"/>
      <c r="Q492" s="221"/>
      <c r="R492" s="221"/>
      <c r="S492" s="221"/>
      <c r="T492" s="221"/>
      <c r="U492" s="221"/>
    </row>
    <row r="493" spans="2:21" x14ac:dyDescent="0.2">
      <c r="B493" s="221"/>
      <c r="C493" s="221"/>
      <c r="D493" s="221"/>
      <c r="E493" s="221"/>
      <c r="F493" s="221"/>
      <c r="G493" s="221"/>
      <c r="H493" s="221"/>
      <c r="I493" s="221"/>
      <c r="J493" s="221"/>
      <c r="K493" s="221"/>
      <c r="L493" s="221"/>
      <c r="M493" s="221"/>
      <c r="N493" s="221"/>
      <c r="O493" s="221"/>
      <c r="P493" s="221"/>
      <c r="Q493" s="221"/>
      <c r="R493" s="221"/>
      <c r="S493" s="221"/>
      <c r="T493" s="221"/>
      <c r="U493" s="221"/>
    </row>
    <row r="494" spans="2:21" x14ac:dyDescent="0.2">
      <c r="B494" s="221"/>
      <c r="C494" s="221"/>
      <c r="D494" s="221"/>
      <c r="E494" s="221"/>
      <c r="F494" s="221"/>
      <c r="G494" s="221"/>
      <c r="H494" s="221"/>
      <c r="I494" s="221"/>
      <c r="J494" s="221"/>
      <c r="K494" s="221"/>
      <c r="L494" s="221"/>
      <c r="M494" s="221"/>
      <c r="N494" s="221"/>
      <c r="O494" s="221"/>
      <c r="P494" s="221"/>
      <c r="Q494" s="221"/>
      <c r="R494" s="221"/>
      <c r="S494" s="221"/>
      <c r="T494" s="221"/>
      <c r="U494" s="221"/>
    </row>
    <row r="495" spans="2:21" x14ac:dyDescent="0.2">
      <c r="B495" s="221"/>
      <c r="C495" s="221"/>
      <c r="D495" s="221"/>
      <c r="E495" s="221"/>
      <c r="F495" s="221"/>
      <c r="G495" s="221"/>
      <c r="H495" s="221"/>
      <c r="I495" s="221"/>
      <c r="J495" s="221"/>
      <c r="K495" s="221"/>
      <c r="L495" s="221"/>
      <c r="M495" s="221"/>
      <c r="N495" s="221"/>
      <c r="O495" s="221"/>
      <c r="P495" s="221"/>
      <c r="Q495" s="221"/>
      <c r="R495" s="221"/>
      <c r="S495" s="221"/>
      <c r="T495" s="221"/>
      <c r="U495" s="221"/>
    </row>
    <row r="496" spans="2:21" x14ac:dyDescent="0.2">
      <c r="B496" s="221"/>
      <c r="C496" s="221"/>
      <c r="D496" s="221"/>
      <c r="E496" s="221"/>
      <c r="F496" s="221"/>
      <c r="G496" s="221"/>
      <c r="H496" s="221"/>
      <c r="I496" s="221"/>
      <c r="J496" s="221"/>
      <c r="K496" s="221"/>
      <c r="L496" s="221"/>
      <c r="M496" s="221"/>
      <c r="N496" s="221"/>
      <c r="O496" s="221"/>
      <c r="P496" s="221"/>
      <c r="Q496" s="221"/>
      <c r="R496" s="221"/>
      <c r="S496" s="221"/>
      <c r="T496" s="221"/>
      <c r="U496" s="221"/>
    </row>
    <row r="497" spans="2:21" x14ac:dyDescent="0.2">
      <c r="B497" s="221"/>
      <c r="C497" s="221"/>
      <c r="D497" s="221"/>
      <c r="E497" s="221"/>
      <c r="F497" s="221"/>
      <c r="G497" s="221"/>
      <c r="H497" s="221"/>
      <c r="I497" s="221"/>
      <c r="J497" s="221"/>
      <c r="K497" s="221"/>
      <c r="L497" s="221"/>
      <c r="M497" s="221"/>
      <c r="N497" s="221"/>
      <c r="O497" s="221"/>
      <c r="P497" s="221"/>
      <c r="Q497" s="221"/>
      <c r="R497" s="221"/>
      <c r="S497" s="221"/>
      <c r="T497" s="221"/>
      <c r="U497" s="221"/>
    </row>
    <row r="498" spans="2:21" x14ac:dyDescent="0.2">
      <c r="B498" s="221"/>
      <c r="C498" s="221"/>
      <c r="D498" s="221"/>
      <c r="E498" s="221"/>
      <c r="F498" s="221"/>
      <c r="G498" s="221"/>
      <c r="H498" s="221"/>
      <c r="I498" s="221"/>
      <c r="J498" s="221"/>
      <c r="K498" s="221"/>
      <c r="L498" s="221"/>
      <c r="M498" s="221"/>
      <c r="N498" s="221"/>
      <c r="O498" s="221"/>
      <c r="P498" s="221"/>
      <c r="Q498" s="221"/>
      <c r="R498" s="221"/>
      <c r="S498" s="221"/>
      <c r="T498" s="221"/>
      <c r="U498" s="221"/>
    </row>
    <row r="499" spans="2:21" x14ac:dyDescent="0.2">
      <c r="B499" s="221"/>
      <c r="C499" s="221"/>
      <c r="D499" s="221"/>
      <c r="E499" s="221"/>
      <c r="F499" s="221"/>
      <c r="G499" s="221"/>
      <c r="H499" s="221"/>
      <c r="I499" s="221"/>
      <c r="J499" s="221"/>
      <c r="K499" s="221"/>
      <c r="L499" s="221"/>
      <c r="M499" s="221"/>
      <c r="N499" s="221"/>
      <c r="O499" s="221"/>
      <c r="P499" s="221"/>
      <c r="Q499" s="221"/>
      <c r="R499" s="221"/>
      <c r="S499" s="221"/>
      <c r="T499" s="221"/>
      <c r="U499" s="221"/>
    </row>
    <row r="500" spans="2:21" x14ac:dyDescent="0.2">
      <c r="B500" s="221"/>
      <c r="C500" s="221"/>
      <c r="D500" s="221"/>
      <c r="E500" s="221"/>
      <c r="F500" s="221"/>
      <c r="G500" s="221"/>
      <c r="H500" s="221"/>
      <c r="I500" s="221"/>
      <c r="J500" s="221"/>
      <c r="K500" s="221"/>
      <c r="L500" s="221"/>
      <c r="M500" s="221"/>
      <c r="N500" s="221"/>
      <c r="O500" s="221"/>
      <c r="P500" s="221"/>
      <c r="Q500" s="221"/>
      <c r="R500" s="221"/>
      <c r="S500" s="221"/>
      <c r="T500" s="221"/>
      <c r="U500" s="221"/>
    </row>
    <row r="501" spans="2:21" x14ac:dyDescent="0.2">
      <c r="B501" s="221"/>
      <c r="C501" s="221"/>
      <c r="D501" s="221"/>
      <c r="E501" s="221"/>
      <c r="F501" s="221"/>
      <c r="G501" s="221"/>
      <c r="H501" s="221"/>
      <c r="I501" s="221"/>
      <c r="J501" s="221"/>
      <c r="K501" s="221"/>
      <c r="L501" s="221"/>
      <c r="M501" s="221"/>
      <c r="N501" s="221"/>
      <c r="O501" s="221"/>
      <c r="P501" s="221"/>
      <c r="Q501" s="221"/>
      <c r="R501" s="221"/>
      <c r="S501" s="221"/>
      <c r="T501" s="221"/>
      <c r="U501" s="221"/>
    </row>
    <row r="502" spans="2:21" x14ac:dyDescent="0.2">
      <c r="B502" s="221"/>
      <c r="C502" s="221"/>
      <c r="D502" s="221"/>
      <c r="E502" s="221"/>
      <c r="F502" s="221"/>
      <c r="G502" s="221"/>
      <c r="H502" s="221"/>
      <c r="I502" s="221"/>
      <c r="J502" s="221"/>
      <c r="K502" s="221"/>
      <c r="L502" s="221"/>
      <c r="M502" s="221"/>
      <c r="N502" s="221"/>
      <c r="O502" s="221"/>
      <c r="P502" s="221"/>
      <c r="Q502" s="221"/>
      <c r="R502" s="221"/>
      <c r="S502" s="221"/>
      <c r="T502" s="221"/>
      <c r="U502" s="221"/>
    </row>
    <row r="503" spans="2:21" x14ac:dyDescent="0.2">
      <c r="B503" s="221"/>
      <c r="C503" s="221"/>
      <c r="D503" s="221"/>
      <c r="E503" s="221"/>
      <c r="F503" s="221"/>
      <c r="G503" s="221"/>
      <c r="H503" s="221"/>
      <c r="I503" s="221"/>
      <c r="J503" s="221"/>
      <c r="K503" s="221"/>
      <c r="L503" s="221"/>
      <c r="M503" s="221"/>
      <c r="N503" s="221"/>
      <c r="O503" s="221"/>
      <c r="P503" s="221"/>
      <c r="Q503" s="221"/>
      <c r="R503" s="221"/>
      <c r="S503" s="221"/>
      <c r="T503" s="221"/>
      <c r="U503" s="221"/>
    </row>
    <row r="504" spans="2:21" x14ac:dyDescent="0.2">
      <c r="B504" s="221"/>
      <c r="C504" s="221"/>
      <c r="D504" s="221"/>
      <c r="E504" s="221"/>
      <c r="F504" s="221"/>
      <c r="G504" s="221"/>
      <c r="H504" s="221"/>
      <c r="I504" s="221"/>
      <c r="J504" s="221"/>
      <c r="K504" s="221"/>
      <c r="L504" s="221"/>
      <c r="M504" s="221"/>
      <c r="N504" s="221"/>
      <c r="O504" s="221"/>
      <c r="P504" s="221"/>
      <c r="Q504" s="221"/>
      <c r="R504" s="221"/>
      <c r="S504" s="221"/>
      <c r="T504" s="221"/>
      <c r="U504" s="221"/>
    </row>
    <row r="505" spans="2:21" x14ac:dyDescent="0.2">
      <c r="B505" s="221"/>
      <c r="C505" s="221"/>
      <c r="D505" s="221"/>
      <c r="E505" s="221"/>
      <c r="F505" s="221"/>
      <c r="G505" s="221"/>
      <c r="H505" s="221"/>
      <c r="I505" s="221"/>
      <c r="J505" s="221"/>
      <c r="K505" s="221"/>
      <c r="L505" s="221"/>
      <c r="M505" s="221"/>
      <c r="N505" s="221"/>
      <c r="O505" s="221"/>
      <c r="P505" s="221"/>
      <c r="Q505" s="221"/>
      <c r="R505" s="221"/>
      <c r="S505" s="221"/>
      <c r="T505" s="221"/>
      <c r="U505" s="221"/>
    </row>
    <row r="506" spans="2:21" x14ac:dyDescent="0.2">
      <c r="B506" s="221"/>
      <c r="C506" s="221"/>
      <c r="D506" s="221"/>
      <c r="E506" s="221"/>
      <c r="F506" s="221"/>
      <c r="G506" s="221"/>
      <c r="H506" s="221"/>
      <c r="I506" s="221"/>
      <c r="J506" s="221"/>
      <c r="K506" s="221"/>
      <c r="L506" s="221"/>
      <c r="M506" s="221"/>
      <c r="N506" s="221"/>
      <c r="O506" s="221"/>
      <c r="P506" s="221"/>
      <c r="Q506" s="221"/>
      <c r="R506" s="221"/>
      <c r="S506" s="221"/>
      <c r="T506" s="221"/>
      <c r="U506" s="221"/>
    </row>
    <row r="507" spans="2:21" x14ac:dyDescent="0.2">
      <c r="B507" s="221"/>
      <c r="C507" s="221"/>
      <c r="D507" s="221"/>
      <c r="E507" s="221"/>
      <c r="F507" s="221"/>
      <c r="G507" s="221"/>
      <c r="H507" s="221"/>
      <c r="I507" s="221"/>
      <c r="J507" s="221"/>
      <c r="K507" s="221"/>
      <c r="L507" s="221"/>
      <c r="M507" s="221"/>
      <c r="N507" s="221"/>
      <c r="O507" s="221"/>
      <c r="P507" s="221"/>
      <c r="Q507" s="221"/>
      <c r="R507" s="221"/>
      <c r="S507" s="221"/>
      <c r="T507" s="221"/>
      <c r="U507" s="221"/>
    </row>
    <row r="508" spans="2:21" x14ac:dyDescent="0.2">
      <c r="B508" s="221"/>
      <c r="C508" s="221"/>
      <c r="D508" s="221"/>
      <c r="E508" s="221"/>
      <c r="F508" s="221"/>
      <c r="G508" s="221"/>
      <c r="H508" s="221"/>
      <c r="I508" s="221"/>
      <c r="J508" s="221"/>
      <c r="K508" s="221"/>
      <c r="L508" s="221"/>
      <c r="M508" s="221"/>
      <c r="N508" s="221"/>
      <c r="O508" s="221"/>
      <c r="P508" s="221"/>
      <c r="Q508" s="221"/>
      <c r="R508" s="221"/>
      <c r="S508" s="221"/>
      <c r="T508" s="221"/>
      <c r="U508" s="221"/>
    </row>
    <row r="509" spans="2:21" x14ac:dyDescent="0.2">
      <c r="B509" s="221"/>
      <c r="C509" s="221"/>
      <c r="D509" s="221"/>
      <c r="E509" s="221"/>
      <c r="F509" s="221"/>
      <c r="G509" s="221"/>
      <c r="H509" s="221"/>
      <c r="I509" s="221"/>
      <c r="J509" s="221"/>
      <c r="K509" s="221"/>
      <c r="L509" s="221"/>
      <c r="M509" s="221"/>
      <c r="N509" s="221"/>
      <c r="O509" s="221"/>
      <c r="P509" s="221"/>
      <c r="Q509" s="221"/>
      <c r="R509" s="221"/>
      <c r="S509" s="221"/>
      <c r="T509" s="221"/>
      <c r="U509" s="221"/>
    </row>
    <row r="510" spans="2:21" x14ac:dyDescent="0.2">
      <c r="B510" s="221"/>
      <c r="C510" s="221"/>
      <c r="D510" s="221"/>
      <c r="E510" s="221"/>
      <c r="F510" s="221"/>
      <c r="G510" s="221"/>
      <c r="H510" s="221"/>
      <c r="I510" s="221"/>
      <c r="J510" s="221"/>
      <c r="K510" s="221"/>
      <c r="L510" s="221"/>
      <c r="M510" s="221"/>
      <c r="N510" s="221"/>
      <c r="O510" s="221"/>
      <c r="P510" s="221"/>
      <c r="Q510" s="221"/>
      <c r="R510" s="221"/>
      <c r="S510" s="221"/>
      <c r="T510" s="221"/>
      <c r="U510" s="221"/>
    </row>
    <row r="511" spans="2:21" x14ac:dyDescent="0.2">
      <c r="B511" s="221"/>
      <c r="C511" s="221"/>
      <c r="D511" s="221"/>
      <c r="E511" s="221"/>
      <c r="F511" s="221"/>
      <c r="G511" s="221"/>
      <c r="H511" s="221"/>
      <c r="I511" s="221"/>
      <c r="J511" s="221"/>
      <c r="K511" s="221"/>
      <c r="L511" s="221"/>
      <c r="M511" s="221"/>
      <c r="N511" s="221"/>
      <c r="O511" s="221"/>
      <c r="P511" s="221"/>
      <c r="Q511" s="221"/>
      <c r="R511" s="221"/>
      <c r="S511" s="221"/>
      <c r="T511" s="221"/>
      <c r="U511" s="221"/>
    </row>
    <row r="512" spans="2:21" x14ac:dyDescent="0.2">
      <c r="B512" s="221"/>
      <c r="C512" s="221"/>
      <c r="D512" s="221"/>
      <c r="E512" s="221"/>
      <c r="F512" s="221"/>
      <c r="G512" s="221"/>
      <c r="H512" s="221"/>
      <c r="I512" s="221"/>
      <c r="J512" s="221"/>
      <c r="K512" s="221"/>
      <c r="L512" s="221"/>
      <c r="M512" s="221"/>
      <c r="N512" s="221"/>
      <c r="O512" s="221"/>
      <c r="P512" s="221"/>
      <c r="Q512" s="221"/>
      <c r="R512" s="221"/>
      <c r="S512" s="221"/>
      <c r="T512" s="221"/>
      <c r="U512" s="221"/>
    </row>
    <row r="513" spans="2:21" x14ac:dyDescent="0.2">
      <c r="B513" s="221"/>
      <c r="C513" s="221"/>
      <c r="D513" s="221"/>
      <c r="E513" s="221"/>
      <c r="F513" s="221"/>
      <c r="G513" s="221"/>
      <c r="H513" s="221"/>
      <c r="I513" s="221"/>
      <c r="J513" s="221"/>
      <c r="K513" s="221"/>
      <c r="L513" s="221"/>
      <c r="M513" s="221"/>
      <c r="N513" s="221"/>
      <c r="O513" s="221"/>
      <c r="P513" s="221"/>
      <c r="Q513" s="221"/>
      <c r="R513" s="221"/>
      <c r="S513" s="221"/>
      <c r="T513" s="221"/>
      <c r="U513" s="221"/>
    </row>
    <row r="514" spans="2:21" x14ac:dyDescent="0.2">
      <c r="B514" s="221"/>
      <c r="C514" s="221"/>
      <c r="D514" s="221"/>
      <c r="E514" s="221"/>
      <c r="F514" s="221"/>
      <c r="G514" s="221"/>
      <c r="H514" s="221"/>
      <c r="I514" s="221"/>
      <c r="J514" s="221"/>
      <c r="K514" s="221"/>
      <c r="L514" s="221"/>
      <c r="M514" s="221"/>
      <c r="N514" s="221"/>
      <c r="O514" s="221"/>
      <c r="P514" s="221"/>
      <c r="Q514" s="221"/>
      <c r="R514" s="221"/>
      <c r="S514" s="221"/>
      <c r="T514" s="221"/>
      <c r="U514" s="221"/>
    </row>
    <row r="515" spans="2:21" x14ac:dyDescent="0.2">
      <c r="B515" s="221"/>
      <c r="C515" s="221"/>
      <c r="D515" s="221"/>
      <c r="E515" s="221"/>
      <c r="F515" s="221"/>
      <c r="G515" s="221"/>
      <c r="H515" s="221"/>
      <c r="I515" s="221"/>
      <c r="J515" s="221"/>
      <c r="K515" s="221"/>
      <c r="L515" s="221"/>
      <c r="M515" s="221"/>
      <c r="N515" s="221"/>
      <c r="O515" s="221"/>
      <c r="P515" s="221"/>
      <c r="Q515" s="221"/>
      <c r="R515" s="221"/>
      <c r="S515" s="221"/>
      <c r="T515" s="221"/>
      <c r="U515" s="221"/>
    </row>
    <row r="516" spans="2:21" x14ac:dyDescent="0.2">
      <c r="B516" s="221"/>
      <c r="C516" s="221"/>
      <c r="D516" s="221"/>
      <c r="E516" s="221"/>
      <c r="F516" s="221"/>
      <c r="G516" s="221"/>
      <c r="H516" s="221"/>
      <c r="I516" s="221"/>
      <c r="J516" s="221"/>
      <c r="K516" s="221"/>
      <c r="L516" s="221"/>
      <c r="M516" s="221"/>
      <c r="N516" s="221"/>
      <c r="O516" s="221"/>
      <c r="P516" s="221"/>
      <c r="Q516" s="221"/>
      <c r="R516" s="221"/>
      <c r="S516" s="221"/>
      <c r="T516" s="221"/>
      <c r="U516" s="221"/>
    </row>
    <row r="517" spans="2:21" x14ac:dyDescent="0.2">
      <c r="B517" s="221"/>
      <c r="C517" s="221"/>
      <c r="D517" s="221"/>
      <c r="E517" s="221"/>
      <c r="F517" s="221"/>
      <c r="G517" s="221"/>
      <c r="H517" s="221"/>
      <c r="I517" s="221"/>
      <c r="J517" s="221"/>
      <c r="K517" s="221"/>
      <c r="L517" s="221"/>
      <c r="M517" s="221"/>
      <c r="N517" s="221"/>
      <c r="O517" s="221"/>
      <c r="P517" s="221"/>
      <c r="Q517" s="221"/>
      <c r="R517" s="221"/>
      <c r="S517" s="221"/>
      <c r="T517" s="221"/>
      <c r="U517" s="221"/>
    </row>
    <row r="518" spans="2:21" x14ac:dyDescent="0.2">
      <c r="B518" s="221"/>
      <c r="C518" s="221"/>
      <c r="D518" s="221"/>
      <c r="E518" s="221"/>
      <c r="F518" s="221"/>
      <c r="G518" s="221"/>
      <c r="H518" s="221"/>
      <c r="I518" s="221"/>
      <c r="J518" s="221"/>
      <c r="K518" s="221"/>
      <c r="L518" s="221"/>
      <c r="M518" s="221"/>
      <c r="N518" s="221"/>
      <c r="O518" s="221"/>
      <c r="P518" s="221"/>
      <c r="Q518" s="221"/>
      <c r="R518" s="221"/>
      <c r="S518" s="221"/>
      <c r="T518" s="221"/>
      <c r="U518" s="221"/>
    </row>
    <row r="519" spans="2:21" x14ac:dyDescent="0.2">
      <c r="B519" s="221"/>
      <c r="C519" s="221"/>
      <c r="D519" s="221"/>
      <c r="E519" s="221"/>
      <c r="F519" s="221"/>
      <c r="G519" s="221"/>
      <c r="H519" s="221"/>
      <c r="I519" s="221"/>
      <c r="J519" s="221"/>
      <c r="K519" s="221"/>
      <c r="L519" s="221"/>
      <c r="M519" s="221"/>
      <c r="N519" s="221"/>
      <c r="O519" s="221"/>
      <c r="P519" s="221"/>
      <c r="Q519" s="221"/>
      <c r="R519" s="221"/>
      <c r="S519" s="221"/>
      <c r="T519" s="221"/>
      <c r="U519" s="221"/>
    </row>
    <row r="520" spans="2:21" x14ac:dyDescent="0.2">
      <c r="B520" s="221"/>
      <c r="C520" s="221"/>
      <c r="D520" s="221"/>
      <c r="E520" s="221"/>
      <c r="F520" s="221"/>
      <c r="G520" s="221"/>
      <c r="H520" s="221"/>
      <c r="I520" s="221"/>
      <c r="J520" s="221"/>
      <c r="K520" s="221"/>
      <c r="L520" s="221"/>
      <c r="M520" s="221"/>
      <c r="N520" s="221"/>
      <c r="O520" s="221"/>
      <c r="P520" s="221"/>
      <c r="Q520" s="221"/>
      <c r="R520" s="221"/>
      <c r="S520" s="221"/>
      <c r="T520" s="221"/>
      <c r="U520" s="221"/>
    </row>
    <row r="521" spans="2:21" x14ac:dyDescent="0.2">
      <c r="B521" s="221"/>
      <c r="C521" s="221"/>
      <c r="D521" s="221"/>
      <c r="E521" s="221"/>
      <c r="F521" s="221"/>
      <c r="G521" s="221"/>
      <c r="H521" s="221"/>
      <c r="I521" s="221"/>
      <c r="J521" s="221"/>
      <c r="K521" s="221"/>
      <c r="L521" s="221"/>
      <c r="M521" s="221"/>
      <c r="N521" s="221"/>
      <c r="O521" s="221"/>
      <c r="P521" s="221"/>
      <c r="Q521" s="221"/>
      <c r="R521" s="221"/>
      <c r="S521" s="221"/>
      <c r="T521" s="221"/>
      <c r="U521" s="221"/>
    </row>
    <row r="522" spans="2:21" x14ac:dyDescent="0.2">
      <c r="B522" s="221"/>
      <c r="C522" s="221"/>
      <c r="D522" s="221"/>
      <c r="E522" s="221"/>
      <c r="F522" s="221"/>
      <c r="G522" s="221"/>
      <c r="H522" s="221"/>
      <c r="I522" s="221"/>
      <c r="J522" s="221"/>
      <c r="K522" s="221"/>
      <c r="L522" s="221"/>
      <c r="M522" s="221"/>
      <c r="N522" s="221"/>
      <c r="O522" s="221"/>
      <c r="P522" s="221"/>
      <c r="Q522" s="221"/>
      <c r="R522" s="221"/>
      <c r="S522" s="221"/>
      <c r="T522" s="221"/>
      <c r="U522" s="221"/>
    </row>
    <row r="523" spans="2:21" x14ac:dyDescent="0.2">
      <c r="B523" s="221"/>
      <c r="C523" s="221"/>
      <c r="D523" s="221"/>
      <c r="E523" s="221"/>
      <c r="F523" s="221"/>
      <c r="G523" s="221"/>
      <c r="H523" s="221"/>
      <c r="I523" s="221"/>
      <c r="J523" s="221"/>
      <c r="K523" s="221"/>
      <c r="L523" s="221"/>
      <c r="M523" s="221"/>
      <c r="N523" s="221"/>
      <c r="O523" s="221"/>
      <c r="P523" s="221"/>
      <c r="Q523" s="221"/>
      <c r="R523" s="221"/>
      <c r="S523" s="221"/>
      <c r="T523" s="221"/>
      <c r="U523" s="221"/>
    </row>
    <row r="524" spans="2:21" x14ac:dyDescent="0.2">
      <c r="B524" s="221"/>
      <c r="C524" s="221"/>
      <c r="D524" s="221"/>
      <c r="E524" s="221"/>
      <c r="F524" s="221"/>
      <c r="G524" s="221"/>
      <c r="H524" s="221"/>
      <c r="I524" s="221"/>
      <c r="J524" s="221"/>
      <c r="K524" s="221"/>
      <c r="L524" s="221"/>
      <c r="M524" s="221"/>
      <c r="N524" s="221"/>
      <c r="O524" s="221"/>
      <c r="P524" s="221"/>
      <c r="Q524" s="221"/>
      <c r="R524" s="221"/>
      <c r="S524" s="221"/>
      <c r="T524" s="221"/>
      <c r="U524" s="221"/>
    </row>
    <row r="525" spans="2:21" x14ac:dyDescent="0.2">
      <c r="B525" s="221"/>
      <c r="C525" s="221"/>
      <c r="D525" s="221"/>
      <c r="E525" s="221"/>
      <c r="F525" s="221"/>
      <c r="G525" s="221"/>
      <c r="H525" s="221"/>
      <c r="I525" s="221"/>
      <c r="J525" s="221"/>
      <c r="K525" s="221"/>
      <c r="L525" s="221"/>
      <c r="M525" s="221"/>
      <c r="N525" s="221"/>
      <c r="O525" s="221"/>
      <c r="P525" s="221"/>
      <c r="Q525" s="221"/>
      <c r="R525" s="221"/>
      <c r="S525" s="221"/>
      <c r="T525" s="221"/>
      <c r="U525" s="221"/>
    </row>
    <row r="526" spans="2:21" x14ac:dyDescent="0.2">
      <c r="B526" s="221"/>
      <c r="C526" s="221"/>
      <c r="D526" s="221"/>
      <c r="E526" s="221"/>
      <c r="F526" s="221"/>
      <c r="G526" s="221"/>
      <c r="H526" s="221"/>
      <c r="I526" s="221"/>
      <c r="J526" s="221"/>
      <c r="K526" s="221"/>
      <c r="L526" s="221"/>
      <c r="M526" s="221"/>
      <c r="N526" s="221"/>
      <c r="O526" s="221"/>
      <c r="P526" s="221"/>
      <c r="Q526" s="221"/>
      <c r="R526" s="221"/>
      <c r="S526" s="221"/>
      <c r="T526" s="221"/>
      <c r="U526" s="221"/>
    </row>
    <row r="527" spans="2:21" x14ac:dyDescent="0.2">
      <c r="B527" s="221"/>
      <c r="C527" s="221"/>
      <c r="D527" s="221"/>
      <c r="E527" s="221"/>
      <c r="F527" s="221"/>
      <c r="G527" s="221"/>
      <c r="H527" s="221"/>
      <c r="I527" s="221"/>
      <c r="J527" s="221"/>
      <c r="K527" s="221"/>
      <c r="L527" s="221"/>
      <c r="M527" s="221"/>
      <c r="N527" s="221"/>
      <c r="O527" s="221"/>
      <c r="P527" s="221"/>
      <c r="Q527" s="221"/>
      <c r="R527" s="221"/>
      <c r="S527" s="221"/>
      <c r="T527" s="221"/>
      <c r="U527" s="221"/>
    </row>
    <row r="528" spans="2:21" x14ac:dyDescent="0.2">
      <c r="B528" s="221"/>
      <c r="C528" s="221"/>
      <c r="D528" s="221"/>
      <c r="E528" s="221"/>
      <c r="F528" s="221"/>
      <c r="G528" s="221"/>
      <c r="H528" s="221"/>
      <c r="I528" s="221"/>
      <c r="J528" s="221"/>
      <c r="K528" s="221"/>
      <c r="L528" s="221"/>
      <c r="M528" s="221"/>
      <c r="N528" s="221"/>
      <c r="O528" s="221"/>
      <c r="P528" s="221"/>
      <c r="Q528" s="221"/>
      <c r="R528" s="221"/>
      <c r="S528" s="221"/>
      <c r="T528" s="221"/>
      <c r="U528" s="221"/>
    </row>
    <row r="529" spans="2:21" x14ac:dyDescent="0.2">
      <c r="B529" s="221"/>
      <c r="C529" s="221"/>
      <c r="D529" s="221"/>
      <c r="E529" s="221"/>
      <c r="F529" s="221"/>
      <c r="G529" s="221"/>
      <c r="H529" s="221"/>
      <c r="I529" s="221"/>
      <c r="J529" s="221"/>
      <c r="K529" s="221"/>
      <c r="L529" s="221"/>
      <c r="M529" s="221"/>
      <c r="N529" s="221"/>
      <c r="O529" s="221"/>
      <c r="P529" s="221"/>
      <c r="Q529" s="221"/>
      <c r="R529" s="221"/>
      <c r="S529" s="221"/>
      <c r="T529" s="221"/>
      <c r="U529" s="221"/>
    </row>
    <row r="530" spans="2:21" x14ac:dyDescent="0.2">
      <c r="B530" s="221"/>
      <c r="C530" s="221"/>
      <c r="D530" s="221"/>
      <c r="E530" s="221"/>
      <c r="F530" s="221"/>
      <c r="G530" s="221"/>
      <c r="H530" s="221"/>
      <c r="I530" s="221"/>
      <c r="J530" s="221"/>
      <c r="K530" s="221"/>
      <c r="L530" s="221"/>
      <c r="M530" s="221"/>
      <c r="N530" s="221"/>
      <c r="O530" s="221"/>
      <c r="P530" s="221"/>
      <c r="Q530" s="221"/>
      <c r="R530" s="221"/>
      <c r="S530" s="221"/>
      <c r="T530" s="221"/>
      <c r="U530" s="221"/>
    </row>
    <row r="531" spans="2:21" x14ac:dyDescent="0.2">
      <c r="B531" s="221"/>
      <c r="C531" s="221"/>
      <c r="D531" s="221"/>
      <c r="E531" s="221"/>
      <c r="F531" s="221"/>
      <c r="G531" s="221"/>
      <c r="H531" s="221"/>
      <c r="I531" s="221"/>
      <c r="J531" s="221"/>
      <c r="K531" s="221"/>
      <c r="L531" s="221"/>
      <c r="M531" s="221"/>
      <c r="N531" s="221"/>
      <c r="O531" s="221"/>
      <c r="P531" s="221"/>
      <c r="Q531" s="221"/>
      <c r="R531" s="221"/>
      <c r="S531" s="221"/>
      <c r="T531" s="221"/>
      <c r="U531" s="221"/>
    </row>
    <row r="532" spans="2:21" x14ac:dyDescent="0.2">
      <c r="B532" s="221"/>
      <c r="C532" s="221"/>
      <c r="D532" s="221"/>
      <c r="E532" s="221"/>
      <c r="F532" s="221"/>
      <c r="G532" s="221"/>
      <c r="H532" s="221"/>
      <c r="I532" s="221"/>
      <c r="J532" s="221"/>
      <c r="K532" s="221"/>
      <c r="L532" s="221"/>
      <c r="M532" s="221"/>
      <c r="N532" s="221"/>
      <c r="O532" s="221"/>
      <c r="P532" s="221"/>
      <c r="Q532" s="221"/>
      <c r="R532" s="221"/>
      <c r="S532" s="221"/>
      <c r="T532" s="221"/>
      <c r="U532" s="221"/>
    </row>
    <row r="533" spans="2:21" x14ac:dyDescent="0.2">
      <c r="B533" s="221"/>
      <c r="C533" s="221"/>
      <c r="D533" s="221"/>
      <c r="E533" s="221"/>
      <c r="F533" s="221"/>
      <c r="G533" s="221"/>
      <c r="H533" s="221"/>
      <c r="I533" s="221"/>
      <c r="J533" s="221"/>
      <c r="K533" s="221"/>
      <c r="L533" s="221"/>
      <c r="M533" s="221"/>
      <c r="N533" s="221"/>
      <c r="O533" s="221"/>
      <c r="P533" s="221"/>
      <c r="Q533" s="221"/>
      <c r="R533" s="221"/>
      <c r="S533" s="221"/>
      <c r="T533" s="221"/>
      <c r="U533" s="221"/>
    </row>
    <row r="534" spans="2:21" x14ac:dyDescent="0.2">
      <c r="B534" s="221"/>
      <c r="C534" s="221"/>
      <c r="D534" s="221"/>
      <c r="E534" s="221"/>
      <c r="F534" s="221"/>
      <c r="G534" s="221"/>
      <c r="H534" s="221"/>
      <c r="I534" s="221"/>
      <c r="J534" s="221"/>
      <c r="K534" s="221"/>
      <c r="L534" s="221"/>
      <c r="M534" s="221"/>
      <c r="N534" s="221"/>
      <c r="O534" s="221"/>
      <c r="P534" s="221"/>
      <c r="Q534" s="221"/>
      <c r="R534" s="221"/>
      <c r="S534" s="221"/>
      <c r="T534" s="221"/>
      <c r="U534" s="221"/>
    </row>
    <row r="535" spans="2:21" x14ac:dyDescent="0.2">
      <c r="B535" s="221"/>
      <c r="C535" s="221"/>
      <c r="D535" s="221"/>
      <c r="E535" s="221"/>
      <c r="F535" s="221"/>
      <c r="G535" s="221"/>
      <c r="H535" s="221"/>
      <c r="I535" s="221"/>
      <c r="J535" s="221"/>
      <c r="K535" s="221"/>
      <c r="L535" s="221"/>
      <c r="M535" s="221"/>
      <c r="N535" s="221"/>
      <c r="O535" s="221"/>
      <c r="P535" s="221"/>
      <c r="Q535" s="221"/>
      <c r="R535" s="221"/>
      <c r="S535" s="221"/>
      <c r="T535" s="221"/>
      <c r="U535" s="221"/>
    </row>
    <row r="536" spans="2:21" x14ac:dyDescent="0.2">
      <c r="B536" s="221"/>
      <c r="C536" s="221"/>
      <c r="D536" s="221"/>
      <c r="E536" s="221"/>
      <c r="F536" s="221"/>
      <c r="G536" s="221"/>
      <c r="H536" s="221"/>
      <c r="I536" s="221"/>
      <c r="J536" s="221"/>
      <c r="K536" s="221"/>
      <c r="L536" s="221"/>
      <c r="M536" s="221"/>
      <c r="N536" s="221"/>
      <c r="O536" s="221"/>
      <c r="P536" s="221"/>
      <c r="Q536" s="221"/>
      <c r="R536" s="221"/>
      <c r="S536" s="221"/>
      <c r="T536" s="221"/>
      <c r="U536" s="221"/>
    </row>
    <row r="537" spans="2:21" x14ac:dyDescent="0.2">
      <c r="B537" s="221"/>
      <c r="C537" s="221"/>
      <c r="D537" s="221"/>
      <c r="E537" s="221"/>
      <c r="F537" s="221"/>
      <c r="G537" s="221"/>
      <c r="H537" s="221"/>
      <c r="I537" s="221"/>
      <c r="J537" s="221"/>
      <c r="K537" s="221"/>
      <c r="L537" s="221"/>
      <c r="M537" s="221"/>
      <c r="N537" s="221"/>
      <c r="O537" s="221"/>
      <c r="P537" s="221"/>
      <c r="Q537" s="221"/>
      <c r="R537" s="221"/>
      <c r="S537" s="221"/>
      <c r="T537" s="221"/>
      <c r="U537" s="221"/>
    </row>
    <row r="538" spans="2:21" x14ac:dyDescent="0.2">
      <c r="B538" s="221"/>
      <c r="C538" s="221"/>
      <c r="D538" s="221"/>
      <c r="E538" s="221"/>
      <c r="F538" s="221"/>
      <c r="G538" s="221"/>
      <c r="H538" s="221"/>
      <c r="I538" s="221"/>
      <c r="J538" s="221"/>
      <c r="K538" s="221"/>
      <c r="L538" s="221"/>
      <c r="M538" s="221"/>
      <c r="N538" s="221"/>
      <c r="O538" s="221"/>
      <c r="P538" s="221"/>
      <c r="Q538" s="221"/>
      <c r="R538" s="221"/>
      <c r="S538" s="221"/>
      <c r="T538" s="221"/>
      <c r="U538" s="221"/>
    </row>
    <row r="539" spans="2:21" x14ac:dyDescent="0.2">
      <c r="B539" s="221"/>
      <c r="C539" s="221"/>
      <c r="D539" s="221"/>
      <c r="E539" s="221"/>
      <c r="F539" s="221"/>
      <c r="G539" s="221"/>
      <c r="H539" s="221"/>
      <c r="I539" s="221"/>
      <c r="J539" s="221"/>
      <c r="K539" s="221"/>
      <c r="L539" s="221"/>
      <c r="M539" s="221"/>
      <c r="N539" s="221"/>
      <c r="O539" s="221"/>
      <c r="P539" s="221"/>
      <c r="Q539" s="221"/>
      <c r="R539" s="221"/>
      <c r="S539" s="221"/>
      <c r="T539" s="221"/>
      <c r="U539" s="221"/>
    </row>
    <row r="540" spans="2:21" x14ac:dyDescent="0.2">
      <c r="B540" s="221"/>
      <c r="C540" s="221"/>
      <c r="D540" s="221"/>
      <c r="E540" s="221"/>
      <c r="F540" s="221"/>
      <c r="G540" s="221"/>
      <c r="H540" s="221"/>
      <c r="I540" s="221"/>
      <c r="J540" s="221"/>
      <c r="K540" s="221"/>
      <c r="L540" s="221"/>
      <c r="M540" s="221"/>
      <c r="N540" s="221"/>
      <c r="O540" s="221"/>
      <c r="P540" s="221"/>
      <c r="Q540" s="221"/>
      <c r="R540" s="221"/>
      <c r="S540" s="221"/>
      <c r="T540" s="221"/>
      <c r="U540" s="221"/>
    </row>
    <row r="541" spans="2:21" x14ac:dyDescent="0.2">
      <c r="B541" s="221"/>
      <c r="C541" s="221"/>
      <c r="D541" s="221"/>
      <c r="E541" s="221"/>
      <c r="F541" s="221"/>
      <c r="G541" s="221"/>
      <c r="H541" s="221"/>
      <c r="I541" s="221"/>
      <c r="J541" s="221"/>
      <c r="K541" s="221"/>
      <c r="L541" s="221"/>
      <c r="M541" s="221"/>
      <c r="N541" s="221"/>
      <c r="O541" s="221"/>
      <c r="P541" s="221"/>
      <c r="Q541" s="221"/>
      <c r="R541" s="221"/>
      <c r="S541" s="221"/>
      <c r="T541" s="221"/>
      <c r="U541" s="221"/>
    </row>
    <row r="542" spans="2:21" x14ac:dyDescent="0.2">
      <c r="B542" s="221"/>
      <c r="C542" s="221"/>
      <c r="D542" s="221"/>
      <c r="E542" s="221"/>
      <c r="F542" s="221"/>
      <c r="G542" s="221"/>
      <c r="H542" s="221"/>
      <c r="I542" s="221"/>
      <c r="J542" s="221"/>
      <c r="K542" s="221"/>
      <c r="L542" s="221"/>
      <c r="M542" s="221"/>
      <c r="N542" s="221"/>
      <c r="O542" s="221"/>
      <c r="P542" s="221"/>
      <c r="Q542" s="221"/>
      <c r="R542" s="221"/>
      <c r="S542" s="221"/>
      <c r="T542" s="221"/>
      <c r="U542" s="221"/>
    </row>
    <row r="543" spans="2:21" x14ac:dyDescent="0.2">
      <c r="B543" s="221"/>
      <c r="C543" s="221"/>
      <c r="D543" s="221"/>
      <c r="E543" s="221"/>
      <c r="F543" s="221"/>
      <c r="G543" s="221"/>
      <c r="H543" s="221"/>
      <c r="I543" s="221"/>
      <c r="J543" s="221"/>
      <c r="K543" s="221"/>
      <c r="L543" s="221"/>
      <c r="M543" s="221"/>
      <c r="N543" s="221"/>
      <c r="O543" s="221"/>
      <c r="P543" s="221"/>
      <c r="Q543" s="221"/>
      <c r="R543" s="221"/>
      <c r="S543" s="221"/>
      <c r="T543" s="221"/>
      <c r="U543" s="221"/>
    </row>
    <row r="544" spans="2:21" x14ac:dyDescent="0.2">
      <c r="B544" s="221"/>
      <c r="C544" s="221"/>
      <c r="D544" s="221"/>
      <c r="E544" s="221"/>
      <c r="F544" s="221"/>
      <c r="G544" s="221"/>
      <c r="H544" s="221"/>
      <c r="I544" s="221"/>
      <c r="J544" s="221"/>
      <c r="K544" s="221"/>
      <c r="L544" s="221"/>
      <c r="M544" s="221"/>
      <c r="N544" s="221"/>
      <c r="O544" s="221"/>
      <c r="P544" s="221"/>
      <c r="Q544" s="221"/>
      <c r="R544" s="221"/>
      <c r="S544" s="221"/>
      <c r="T544" s="221"/>
      <c r="U544" s="221"/>
    </row>
    <row r="545" spans="2:21" x14ac:dyDescent="0.2">
      <c r="B545" s="221"/>
      <c r="C545" s="221"/>
      <c r="D545" s="221"/>
      <c r="E545" s="221"/>
      <c r="F545" s="221"/>
      <c r="G545" s="221"/>
      <c r="H545" s="221"/>
      <c r="I545" s="221"/>
      <c r="J545" s="221"/>
      <c r="K545" s="221"/>
      <c r="L545" s="221"/>
      <c r="M545" s="221"/>
      <c r="N545" s="221"/>
      <c r="O545" s="221"/>
      <c r="P545" s="221"/>
      <c r="Q545" s="221"/>
      <c r="R545" s="221"/>
      <c r="S545" s="221"/>
      <c r="T545" s="221"/>
      <c r="U545" s="221"/>
    </row>
    <row r="546" spans="2:21" x14ac:dyDescent="0.2">
      <c r="B546" s="221"/>
      <c r="C546" s="221"/>
      <c r="D546" s="221"/>
      <c r="E546" s="221"/>
      <c r="F546" s="221"/>
      <c r="G546" s="221"/>
      <c r="H546" s="221"/>
      <c r="I546" s="221"/>
      <c r="J546" s="221"/>
      <c r="K546" s="221"/>
      <c r="L546" s="221"/>
      <c r="M546" s="221"/>
      <c r="N546" s="221"/>
      <c r="O546" s="221"/>
      <c r="P546" s="221"/>
      <c r="Q546" s="221"/>
      <c r="R546" s="221"/>
      <c r="S546" s="221"/>
      <c r="T546" s="221"/>
      <c r="U546" s="221"/>
    </row>
    <row r="547" spans="2:21" x14ac:dyDescent="0.2">
      <c r="B547" s="221"/>
      <c r="C547" s="221"/>
      <c r="D547" s="221"/>
      <c r="E547" s="221"/>
      <c r="F547" s="221"/>
      <c r="G547" s="221"/>
      <c r="H547" s="221"/>
      <c r="I547" s="221"/>
      <c r="J547" s="221"/>
      <c r="K547" s="221"/>
      <c r="L547" s="221"/>
      <c r="M547" s="221"/>
      <c r="N547" s="221"/>
      <c r="O547" s="221"/>
      <c r="P547" s="221"/>
      <c r="Q547" s="221"/>
      <c r="R547" s="221"/>
      <c r="S547" s="221"/>
      <c r="T547" s="221"/>
      <c r="U547" s="221"/>
    </row>
    <row r="548" spans="2:21" x14ac:dyDescent="0.2">
      <c r="B548" s="221"/>
      <c r="C548" s="221"/>
      <c r="D548" s="221"/>
      <c r="E548" s="221"/>
      <c r="F548" s="221"/>
      <c r="G548" s="221"/>
      <c r="H548" s="221"/>
      <c r="I548" s="221"/>
      <c r="J548" s="221"/>
      <c r="K548" s="221"/>
      <c r="L548" s="221"/>
      <c r="M548" s="221"/>
      <c r="N548" s="221"/>
      <c r="O548" s="221"/>
      <c r="P548" s="221"/>
      <c r="Q548" s="221"/>
      <c r="R548" s="221"/>
      <c r="S548" s="221"/>
      <c r="T548" s="221"/>
      <c r="U548" s="221"/>
    </row>
    <row r="549" spans="2:21" x14ac:dyDescent="0.2">
      <c r="B549" s="221"/>
      <c r="C549" s="221"/>
      <c r="D549" s="221"/>
      <c r="E549" s="221"/>
      <c r="F549" s="221"/>
      <c r="G549" s="221"/>
      <c r="H549" s="221"/>
      <c r="I549" s="221"/>
      <c r="J549" s="221"/>
      <c r="K549" s="221"/>
      <c r="L549" s="221"/>
      <c r="M549" s="221"/>
      <c r="N549" s="221"/>
      <c r="O549" s="221"/>
      <c r="P549" s="221"/>
      <c r="Q549" s="221"/>
      <c r="R549" s="221"/>
      <c r="S549" s="221"/>
      <c r="T549" s="221"/>
      <c r="U549" s="221"/>
    </row>
    <row r="550" spans="2:21" x14ac:dyDescent="0.2">
      <c r="B550" s="221"/>
      <c r="C550" s="221"/>
      <c r="D550" s="221"/>
      <c r="E550" s="221"/>
      <c r="F550" s="221"/>
      <c r="G550" s="221"/>
      <c r="H550" s="221"/>
      <c r="I550" s="221"/>
      <c r="J550" s="221"/>
      <c r="K550" s="221"/>
      <c r="L550" s="221"/>
      <c r="M550" s="221"/>
      <c r="N550" s="221"/>
      <c r="O550" s="221"/>
      <c r="P550" s="221"/>
      <c r="Q550" s="221"/>
      <c r="R550" s="221"/>
      <c r="S550" s="221"/>
      <c r="T550" s="221"/>
      <c r="U550" s="221"/>
    </row>
    <row r="551" spans="2:21" x14ac:dyDescent="0.2">
      <c r="B551" s="221"/>
      <c r="C551" s="221"/>
      <c r="D551" s="221"/>
      <c r="E551" s="221"/>
      <c r="F551" s="221"/>
      <c r="G551" s="221"/>
      <c r="H551" s="221"/>
      <c r="I551" s="221"/>
      <c r="J551" s="221"/>
      <c r="K551" s="221"/>
      <c r="L551" s="221"/>
      <c r="M551" s="221"/>
      <c r="N551" s="221"/>
      <c r="O551" s="221"/>
      <c r="P551" s="221"/>
      <c r="Q551" s="221"/>
      <c r="R551" s="221"/>
      <c r="S551" s="221"/>
      <c r="T551" s="221"/>
      <c r="U551" s="221"/>
    </row>
    <row r="552" spans="2:21" x14ac:dyDescent="0.2">
      <c r="B552" s="221"/>
      <c r="C552" s="221"/>
      <c r="D552" s="221"/>
      <c r="E552" s="221"/>
      <c r="F552" s="221"/>
      <c r="G552" s="221"/>
      <c r="H552" s="221"/>
      <c r="I552" s="221"/>
      <c r="J552" s="221"/>
      <c r="K552" s="221"/>
      <c r="L552" s="221"/>
      <c r="M552" s="221"/>
      <c r="N552" s="221"/>
      <c r="O552" s="221"/>
      <c r="P552" s="221"/>
      <c r="Q552" s="221"/>
      <c r="R552" s="221"/>
      <c r="S552" s="221"/>
      <c r="T552" s="221"/>
      <c r="U552" s="221"/>
    </row>
    <row r="553" spans="2:21" x14ac:dyDescent="0.2">
      <c r="B553" s="221"/>
      <c r="C553" s="221"/>
      <c r="D553" s="221"/>
      <c r="E553" s="221"/>
      <c r="F553" s="221"/>
      <c r="G553" s="221"/>
      <c r="H553" s="221"/>
      <c r="I553" s="221"/>
      <c r="J553" s="221"/>
      <c r="K553" s="221"/>
      <c r="L553" s="221"/>
      <c r="M553" s="221"/>
      <c r="N553" s="221"/>
      <c r="O553" s="221"/>
      <c r="P553" s="221"/>
      <c r="Q553" s="221"/>
      <c r="R553" s="221"/>
      <c r="S553" s="221"/>
      <c r="T553" s="221"/>
      <c r="U553" s="221"/>
    </row>
    <row r="554" spans="2:21" x14ac:dyDescent="0.2">
      <c r="B554" s="221"/>
      <c r="C554" s="221"/>
      <c r="D554" s="221"/>
      <c r="E554" s="221"/>
      <c r="F554" s="221"/>
      <c r="G554" s="221"/>
      <c r="H554" s="221"/>
      <c r="I554" s="221"/>
      <c r="J554" s="221"/>
      <c r="K554" s="221"/>
      <c r="L554" s="221"/>
      <c r="M554" s="221"/>
      <c r="N554" s="221"/>
      <c r="O554" s="221"/>
      <c r="P554" s="221"/>
      <c r="Q554" s="221"/>
      <c r="R554" s="221"/>
      <c r="S554" s="221"/>
      <c r="T554" s="221"/>
      <c r="U554" s="221"/>
    </row>
    <row r="555" spans="2:21" x14ac:dyDescent="0.2">
      <c r="B555" s="221"/>
      <c r="C555" s="221"/>
      <c r="D555" s="221"/>
      <c r="E555" s="221"/>
      <c r="F555" s="221"/>
      <c r="G555" s="221"/>
      <c r="H555" s="221"/>
      <c r="I555" s="221"/>
      <c r="J555" s="221"/>
      <c r="K555" s="221"/>
      <c r="L555" s="221"/>
      <c r="M555" s="221"/>
      <c r="N555" s="221"/>
      <c r="O555" s="221"/>
      <c r="P555" s="221"/>
      <c r="Q555" s="221"/>
      <c r="R555" s="221"/>
      <c r="S555" s="221"/>
      <c r="T555" s="221"/>
      <c r="U555" s="221"/>
    </row>
    <row r="556" spans="2:21" x14ac:dyDescent="0.2">
      <c r="B556" s="221"/>
      <c r="C556" s="221"/>
      <c r="D556" s="221"/>
      <c r="E556" s="221"/>
      <c r="F556" s="221"/>
      <c r="G556" s="221"/>
      <c r="H556" s="221"/>
      <c r="I556" s="221"/>
      <c r="J556" s="221"/>
      <c r="K556" s="221"/>
      <c r="L556" s="221"/>
      <c r="M556" s="221"/>
      <c r="N556" s="221"/>
      <c r="O556" s="221"/>
      <c r="P556" s="221"/>
      <c r="Q556" s="221"/>
      <c r="R556" s="221"/>
      <c r="S556" s="221"/>
      <c r="T556" s="221"/>
      <c r="U556" s="221"/>
    </row>
    <row r="557" spans="2:21" x14ac:dyDescent="0.2">
      <c r="B557" s="221"/>
      <c r="C557" s="221"/>
      <c r="D557" s="221"/>
      <c r="E557" s="221"/>
      <c r="F557" s="221"/>
      <c r="G557" s="221"/>
      <c r="H557" s="221"/>
      <c r="I557" s="221"/>
      <c r="J557" s="221"/>
      <c r="K557" s="221"/>
      <c r="L557" s="221"/>
      <c r="M557" s="221"/>
      <c r="N557" s="221"/>
      <c r="O557" s="221"/>
      <c r="P557" s="221"/>
      <c r="Q557" s="221"/>
      <c r="R557" s="221"/>
      <c r="S557" s="221"/>
      <c r="T557" s="221"/>
      <c r="U557" s="221"/>
    </row>
    <row r="558" spans="2:21" x14ac:dyDescent="0.2">
      <c r="B558" s="221"/>
      <c r="C558" s="221"/>
      <c r="D558" s="221"/>
      <c r="E558" s="221"/>
      <c r="F558" s="221"/>
      <c r="G558" s="221"/>
      <c r="H558" s="221"/>
      <c r="I558" s="221"/>
      <c r="J558" s="221"/>
      <c r="K558" s="221"/>
      <c r="L558" s="221"/>
      <c r="M558" s="221"/>
      <c r="N558" s="221"/>
      <c r="O558" s="221"/>
      <c r="P558" s="221"/>
      <c r="Q558" s="221"/>
      <c r="R558" s="221"/>
      <c r="S558" s="221"/>
      <c r="T558" s="221"/>
      <c r="U558" s="221"/>
    </row>
    <row r="559" spans="2:21" x14ac:dyDescent="0.2">
      <c r="B559" s="221"/>
      <c r="C559" s="221"/>
      <c r="D559" s="221"/>
      <c r="E559" s="221"/>
      <c r="F559" s="221"/>
      <c r="G559" s="221"/>
      <c r="H559" s="221"/>
      <c r="I559" s="221"/>
      <c r="J559" s="221"/>
      <c r="K559" s="221"/>
      <c r="L559" s="221"/>
      <c r="M559" s="221"/>
      <c r="N559" s="221"/>
      <c r="O559" s="221"/>
      <c r="P559" s="221"/>
      <c r="Q559" s="221"/>
      <c r="R559" s="221"/>
      <c r="S559" s="221"/>
      <c r="T559" s="221"/>
      <c r="U559" s="221"/>
    </row>
    <row r="560" spans="2:21" x14ac:dyDescent="0.2">
      <c r="B560" s="221"/>
      <c r="C560" s="221"/>
      <c r="D560" s="221"/>
      <c r="E560" s="221"/>
      <c r="F560" s="221"/>
      <c r="G560" s="221"/>
      <c r="H560" s="221"/>
      <c r="I560" s="221"/>
      <c r="J560" s="221"/>
      <c r="K560" s="221"/>
      <c r="L560" s="221"/>
      <c r="M560" s="221"/>
      <c r="N560" s="221"/>
      <c r="O560" s="221"/>
      <c r="P560" s="221"/>
      <c r="Q560" s="221"/>
      <c r="R560" s="221"/>
      <c r="S560" s="221"/>
      <c r="T560" s="221"/>
      <c r="U560" s="221"/>
    </row>
    <row r="561" spans="2:21" x14ac:dyDescent="0.2">
      <c r="B561" s="221"/>
      <c r="C561" s="221"/>
      <c r="D561" s="221"/>
      <c r="E561" s="221"/>
      <c r="F561" s="221"/>
      <c r="G561" s="221"/>
      <c r="H561" s="221"/>
      <c r="I561" s="221"/>
      <c r="J561" s="221"/>
      <c r="K561" s="221"/>
      <c r="L561" s="221"/>
      <c r="M561" s="221"/>
      <c r="N561" s="221"/>
      <c r="O561" s="221"/>
      <c r="P561" s="221"/>
      <c r="Q561" s="221"/>
      <c r="R561" s="221"/>
      <c r="S561" s="221"/>
      <c r="T561" s="221"/>
      <c r="U561" s="221"/>
    </row>
    <row r="562" spans="2:21" x14ac:dyDescent="0.2">
      <c r="B562" s="221"/>
      <c r="C562" s="221"/>
      <c r="D562" s="221"/>
      <c r="E562" s="221"/>
      <c r="F562" s="221"/>
      <c r="G562" s="221"/>
      <c r="H562" s="221"/>
      <c r="I562" s="221"/>
      <c r="J562" s="221"/>
      <c r="K562" s="221"/>
      <c r="L562" s="221"/>
      <c r="M562" s="221"/>
      <c r="N562" s="221"/>
      <c r="O562" s="221"/>
      <c r="P562" s="221"/>
      <c r="Q562" s="221"/>
      <c r="R562" s="221"/>
      <c r="S562" s="221"/>
      <c r="T562" s="221"/>
      <c r="U562" s="221"/>
    </row>
    <row r="563" spans="2:21" x14ac:dyDescent="0.2">
      <c r="B563" s="221"/>
      <c r="C563" s="221"/>
      <c r="D563" s="221"/>
      <c r="E563" s="221"/>
      <c r="F563" s="221"/>
      <c r="G563" s="221"/>
      <c r="H563" s="221"/>
      <c r="I563" s="221"/>
      <c r="J563" s="221"/>
      <c r="K563" s="221"/>
      <c r="L563" s="221"/>
      <c r="M563" s="221"/>
      <c r="N563" s="221"/>
      <c r="O563" s="221"/>
      <c r="P563" s="221"/>
      <c r="Q563" s="221"/>
      <c r="R563" s="221"/>
      <c r="S563" s="221"/>
      <c r="T563" s="221"/>
      <c r="U563" s="221"/>
    </row>
    <row r="564" spans="2:21" x14ac:dyDescent="0.2">
      <c r="B564" s="221"/>
      <c r="C564" s="221"/>
      <c r="D564" s="221"/>
      <c r="E564" s="221"/>
      <c r="F564" s="221"/>
      <c r="G564" s="221"/>
      <c r="H564" s="221"/>
      <c r="I564" s="221"/>
      <c r="J564" s="221"/>
      <c r="K564" s="221"/>
      <c r="L564" s="221"/>
      <c r="M564" s="221"/>
      <c r="N564" s="221"/>
      <c r="O564" s="221"/>
      <c r="P564" s="221"/>
      <c r="Q564" s="221"/>
      <c r="R564" s="221"/>
      <c r="S564" s="221"/>
      <c r="T564" s="221"/>
      <c r="U564" s="221"/>
    </row>
    <row r="565" spans="2:21" x14ac:dyDescent="0.2">
      <c r="B565" s="221"/>
      <c r="C565" s="221"/>
      <c r="D565" s="221"/>
      <c r="E565" s="221"/>
      <c r="F565" s="221"/>
      <c r="G565" s="221"/>
      <c r="H565" s="221"/>
      <c r="I565" s="221"/>
      <c r="J565" s="221"/>
      <c r="K565" s="221"/>
      <c r="L565" s="221"/>
      <c r="M565" s="221"/>
      <c r="N565" s="221"/>
      <c r="O565" s="221"/>
      <c r="P565" s="221"/>
      <c r="Q565" s="221"/>
      <c r="R565" s="221"/>
      <c r="S565" s="221"/>
      <c r="T565" s="221"/>
      <c r="U565" s="221"/>
    </row>
    <row r="566" spans="2:21" x14ac:dyDescent="0.2">
      <c r="B566" s="221"/>
      <c r="C566" s="221"/>
      <c r="D566" s="221"/>
      <c r="E566" s="221"/>
      <c r="F566" s="221"/>
      <c r="G566" s="221"/>
      <c r="H566" s="221"/>
      <c r="I566" s="221"/>
      <c r="J566" s="221"/>
      <c r="K566" s="221"/>
      <c r="L566" s="221"/>
      <c r="M566" s="221"/>
      <c r="N566" s="221"/>
      <c r="O566" s="221"/>
      <c r="P566" s="221"/>
      <c r="Q566" s="221"/>
      <c r="R566" s="221"/>
      <c r="S566" s="221"/>
      <c r="T566" s="221"/>
      <c r="U566" s="221"/>
    </row>
    <row r="567" spans="2:21" x14ac:dyDescent="0.2">
      <c r="B567" s="221"/>
      <c r="C567" s="221"/>
      <c r="D567" s="221"/>
      <c r="E567" s="221"/>
      <c r="F567" s="221"/>
      <c r="G567" s="221"/>
      <c r="H567" s="221"/>
      <c r="I567" s="221"/>
      <c r="J567" s="221"/>
      <c r="K567" s="221"/>
      <c r="L567" s="221"/>
      <c r="M567" s="221"/>
      <c r="N567" s="221"/>
      <c r="O567" s="221"/>
      <c r="P567" s="221"/>
      <c r="Q567" s="221"/>
      <c r="R567" s="221"/>
      <c r="S567" s="221"/>
      <c r="T567" s="221"/>
      <c r="U567" s="221"/>
    </row>
    <row r="568" spans="2:21" x14ac:dyDescent="0.2">
      <c r="B568" s="221"/>
      <c r="C568" s="221"/>
      <c r="D568" s="221"/>
      <c r="E568" s="221"/>
      <c r="F568" s="221"/>
      <c r="G568" s="221"/>
      <c r="H568" s="221"/>
      <c r="I568" s="221"/>
      <c r="J568" s="221"/>
      <c r="K568" s="221"/>
      <c r="L568" s="221"/>
      <c r="M568" s="221"/>
      <c r="N568" s="221"/>
      <c r="O568" s="221"/>
      <c r="P568" s="221"/>
      <c r="Q568" s="221"/>
      <c r="R568" s="221"/>
      <c r="S568" s="221"/>
      <c r="T568" s="221"/>
      <c r="U568" s="221"/>
    </row>
    <row r="569" spans="2:21" x14ac:dyDescent="0.2">
      <c r="B569" s="221"/>
      <c r="C569" s="221"/>
      <c r="D569" s="221"/>
      <c r="E569" s="221"/>
      <c r="F569" s="221"/>
      <c r="G569" s="221"/>
      <c r="H569" s="221"/>
      <c r="I569" s="221"/>
      <c r="J569" s="221"/>
      <c r="K569" s="221"/>
      <c r="L569" s="221"/>
      <c r="M569" s="221"/>
      <c r="N569" s="221"/>
      <c r="O569" s="221"/>
      <c r="P569" s="221"/>
      <c r="Q569" s="221"/>
      <c r="R569" s="221"/>
      <c r="S569" s="221"/>
      <c r="T569" s="221"/>
      <c r="U569" s="221"/>
    </row>
    <row r="570" spans="2:21" x14ac:dyDescent="0.2">
      <c r="B570" s="221"/>
      <c r="C570" s="221"/>
      <c r="D570" s="221"/>
      <c r="E570" s="221"/>
      <c r="F570" s="221"/>
      <c r="G570" s="221"/>
      <c r="H570" s="221"/>
      <c r="I570" s="221"/>
      <c r="J570" s="221"/>
      <c r="K570" s="221"/>
      <c r="L570" s="221"/>
      <c r="M570" s="221"/>
      <c r="N570" s="221"/>
      <c r="O570" s="221"/>
      <c r="P570" s="221"/>
      <c r="Q570" s="221"/>
      <c r="R570" s="221"/>
      <c r="S570" s="221"/>
      <c r="T570" s="221"/>
      <c r="U570" s="221"/>
    </row>
    <row r="571" spans="2:21" x14ac:dyDescent="0.2">
      <c r="B571" s="221"/>
      <c r="C571" s="221"/>
      <c r="D571" s="221"/>
      <c r="E571" s="221"/>
      <c r="F571" s="221"/>
      <c r="G571" s="221"/>
      <c r="H571" s="221"/>
      <c r="I571" s="221"/>
      <c r="J571" s="221"/>
      <c r="K571" s="221"/>
      <c r="L571" s="221"/>
      <c r="M571" s="221"/>
      <c r="N571" s="221"/>
      <c r="O571" s="221"/>
      <c r="P571" s="221"/>
      <c r="Q571" s="221"/>
      <c r="R571" s="221"/>
      <c r="S571" s="221"/>
      <c r="T571" s="221"/>
      <c r="U571" s="221"/>
    </row>
    <row r="572" spans="2:21" x14ac:dyDescent="0.2">
      <c r="B572" s="221"/>
      <c r="C572" s="221"/>
      <c r="D572" s="221"/>
      <c r="E572" s="221"/>
      <c r="F572" s="221"/>
      <c r="G572" s="221"/>
      <c r="H572" s="221"/>
      <c r="I572" s="221"/>
      <c r="J572" s="221"/>
      <c r="K572" s="221"/>
      <c r="L572" s="221"/>
      <c r="M572" s="221"/>
      <c r="N572" s="221"/>
      <c r="O572" s="221"/>
      <c r="P572" s="221"/>
      <c r="Q572" s="221"/>
      <c r="R572" s="221"/>
      <c r="S572" s="221"/>
      <c r="T572" s="221"/>
      <c r="U572" s="221"/>
    </row>
    <row r="573" spans="2:21" x14ac:dyDescent="0.2">
      <c r="B573" s="221"/>
      <c r="C573" s="221"/>
      <c r="D573" s="221"/>
      <c r="E573" s="221"/>
      <c r="F573" s="221"/>
      <c r="G573" s="221"/>
      <c r="H573" s="221"/>
      <c r="I573" s="221"/>
      <c r="J573" s="221"/>
      <c r="K573" s="221"/>
      <c r="L573" s="221"/>
      <c r="M573" s="221"/>
      <c r="N573" s="221"/>
      <c r="O573" s="221"/>
      <c r="P573" s="221"/>
      <c r="Q573" s="221"/>
      <c r="R573" s="221"/>
      <c r="S573" s="221"/>
      <c r="T573" s="221"/>
      <c r="U573" s="221"/>
    </row>
    <row r="574" spans="2:21" x14ac:dyDescent="0.2">
      <c r="B574" s="221"/>
      <c r="C574" s="221"/>
      <c r="D574" s="221"/>
      <c r="E574" s="221"/>
      <c r="F574" s="221"/>
      <c r="G574" s="221"/>
      <c r="H574" s="221"/>
      <c r="I574" s="221"/>
      <c r="J574" s="221"/>
      <c r="K574" s="221"/>
      <c r="L574" s="221"/>
      <c r="M574" s="221"/>
      <c r="N574" s="221"/>
      <c r="O574" s="221"/>
      <c r="P574" s="221"/>
      <c r="Q574" s="221"/>
      <c r="R574" s="221"/>
      <c r="S574" s="221"/>
      <c r="T574" s="221"/>
      <c r="U574" s="221"/>
    </row>
    <row r="575" spans="2:21" x14ac:dyDescent="0.2">
      <c r="B575" s="221"/>
      <c r="C575" s="221"/>
      <c r="D575" s="221"/>
      <c r="E575" s="221"/>
      <c r="F575" s="221"/>
      <c r="G575" s="221"/>
      <c r="H575" s="221"/>
      <c r="I575" s="221"/>
      <c r="J575" s="221"/>
      <c r="K575" s="221"/>
      <c r="L575" s="221"/>
      <c r="M575" s="221"/>
      <c r="N575" s="221"/>
      <c r="O575" s="221"/>
      <c r="P575" s="221"/>
      <c r="Q575" s="221"/>
      <c r="R575" s="221"/>
      <c r="S575" s="221"/>
      <c r="T575" s="221"/>
      <c r="U575" s="221"/>
    </row>
    <row r="576" spans="2:21" x14ac:dyDescent="0.2">
      <c r="B576" s="221"/>
      <c r="C576" s="221"/>
      <c r="D576" s="221"/>
      <c r="E576" s="221"/>
      <c r="F576" s="221"/>
      <c r="G576" s="221"/>
      <c r="H576" s="221"/>
      <c r="I576" s="221"/>
      <c r="J576" s="221"/>
      <c r="K576" s="221"/>
      <c r="L576" s="221"/>
      <c r="M576" s="221"/>
      <c r="N576" s="221"/>
      <c r="O576" s="221"/>
      <c r="P576" s="221"/>
      <c r="Q576" s="221"/>
      <c r="R576" s="221"/>
      <c r="S576" s="221"/>
      <c r="T576" s="221"/>
      <c r="U576" s="221"/>
    </row>
    <row r="577" spans="2:21" x14ac:dyDescent="0.2">
      <c r="B577" s="221"/>
      <c r="C577" s="221"/>
      <c r="D577" s="221"/>
      <c r="E577" s="221"/>
      <c r="F577" s="221"/>
      <c r="G577" s="221"/>
      <c r="H577" s="221"/>
      <c r="I577" s="221"/>
      <c r="J577" s="221"/>
      <c r="K577" s="221"/>
      <c r="L577" s="221"/>
      <c r="M577" s="221"/>
      <c r="N577" s="221"/>
      <c r="O577" s="221"/>
      <c r="P577" s="221"/>
      <c r="Q577" s="221"/>
      <c r="R577" s="221"/>
      <c r="S577" s="221"/>
      <c r="T577" s="221"/>
      <c r="U577" s="221"/>
    </row>
    <row r="578" spans="2:21" x14ac:dyDescent="0.2">
      <c r="B578" s="221"/>
      <c r="C578" s="221"/>
      <c r="D578" s="221"/>
      <c r="E578" s="221"/>
      <c r="F578" s="221"/>
      <c r="G578" s="221"/>
      <c r="H578" s="221"/>
      <c r="I578" s="221"/>
      <c r="J578" s="221"/>
      <c r="K578" s="221"/>
      <c r="L578" s="221"/>
      <c r="M578" s="221"/>
      <c r="N578" s="221"/>
      <c r="O578" s="221"/>
      <c r="P578" s="221"/>
      <c r="Q578" s="221"/>
      <c r="R578" s="221"/>
      <c r="S578" s="221"/>
      <c r="T578" s="221"/>
      <c r="U578" s="221"/>
    </row>
    <row r="579" spans="2:21" x14ac:dyDescent="0.2">
      <c r="B579" s="221"/>
      <c r="C579" s="221"/>
      <c r="D579" s="221"/>
      <c r="E579" s="221"/>
      <c r="F579" s="221"/>
      <c r="G579" s="221"/>
      <c r="H579" s="221"/>
      <c r="I579" s="221"/>
      <c r="J579" s="221"/>
      <c r="K579" s="221"/>
      <c r="L579" s="221"/>
      <c r="M579" s="221"/>
      <c r="N579" s="221"/>
      <c r="O579" s="221"/>
      <c r="P579" s="221"/>
      <c r="Q579" s="221"/>
      <c r="R579" s="221"/>
      <c r="S579" s="221"/>
      <c r="T579" s="221"/>
      <c r="U579" s="221"/>
    </row>
    <row r="580" spans="2:21" x14ac:dyDescent="0.2">
      <c r="B580" s="221"/>
      <c r="C580" s="221"/>
      <c r="D580" s="221"/>
      <c r="E580" s="221"/>
      <c r="F580" s="221"/>
      <c r="G580" s="221"/>
      <c r="H580" s="221"/>
      <c r="I580" s="221"/>
      <c r="J580" s="221"/>
      <c r="K580" s="221"/>
      <c r="L580" s="221"/>
      <c r="M580" s="221"/>
      <c r="N580" s="221"/>
      <c r="O580" s="221"/>
      <c r="P580" s="221"/>
      <c r="Q580" s="221"/>
      <c r="R580" s="221"/>
      <c r="S580" s="221"/>
      <c r="T580" s="221"/>
      <c r="U580" s="221"/>
    </row>
    <row r="581" spans="2:21" x14ac:dyDescent="0.2">
      <c r="B581" s="221"/>
      <c r="C581" s="221"/>
      <c r="D581" s="221"/>
      <c r="E581" s="221"/>
      <c r="F581" s="221"/>
      <c r="G581" s="221"/>
      <c r="H581" s="221"/>
      <c r="I581" s="221"/>
      <c r="J581" s="221"/>
      <c r="K581" s="221"/>
      <c r="L581" s="221"/>
      <c r="M581" s="221"/>
      <c r="N581" s="221"/>
      <c r="O581" s="221"/>
      <c r="P581" s="221"/>
      <c r="Q581" s="221"/>
      <c r="R581" s="221"/>
      <c r="S581" s="221"/>
      <c r="T581" s="221"/>
      <c r="U581" s="221"/>
    </row>
    <row r="582" spans="2:21" x14ac:dyDescent="0.2">
      <c r="B582" s="221"/>
      <c r="C582" s="221"/>
      <c r="D582" s="221"/>
      <c r="E582" s="221"/>
      <c r="F582" s="221"/>
      <c r="G582" s="221"/>
      <c r="H582" s="221"/>
      <c r="I582" s="221"/>
      <c r="J582" s="221"/>
      <c r="K582" s="221"/>
      <c r="L582" s="221"/>
      <c r="M582" s="221"/>
      <c r="N582" s="221"/>
      <c r="O582" s="221"/>
      <c r="P582" s="221"/>
      <c r="Q582" s="221"/>
      <c r="R582" s="221"/>
      <c r="S582" s="221"/>
      <c r="T582" s="221"/>
      <c r="U582" s="221"/>
    </row>
    <row r="583" spans="2:21" x14ac:dyDescent="0.2">
      <c r="B583" s="221"/>
      <c r="C583" s="221"/>
      <c r="D583" s="221"/>
      <c r="E583" s="221"/>
      <c r="F583" s="221"/>
      <c r="G583" s="221"/>
      <c r="H583" s="221"/>
      <c r="I583" s="221"/>
      <c r="J583" s="221"/>
      <c r="K583" s="221"/>
      <c r="L583" s="221"/>
      <c r="M583" s="221"/>
      <c r="N583" s="221"/>
      <c r="O583" s="221"/>
      <c r="P583" s="221"/>
      <c r="Q583" s="221"/>
      <c r="R583" s="221"/>
      <c r="S583" s="221"/>
      <c r="T583" s="221"/>
      <c r="U583" s="221"/>
    </row>
    <row r="584" spans="2:21" x14ac:dyDescent="0.2">
      <c r="B584" s="221"/>
      <c r="C584" s="221"/>
      <c r="D584" s="221"/>
      <c r="E584" s="221"/>
      <c r="F584" s="221"/>
      <c r="G584" s="221"/>
      <c r="H584" s="221"/>
      <c r="I584" s="221"/>
      <c r="J584" s="221"/>
      <c r="K584" s="221"/>
      <c r="L584" s="221"/>
      <c r="M584" s="221"/>
      <c r="N584" s="221"/>
      <c r="O584" s="221"/>
      <c r="P584" s="221"/>
      <c r="Q584" s="221"/>
      <c r="R584" s="221"/>
      <c r="S584" s="221"/>
      <c r="T584" s="221"/>
      <c r="U584" s="221"/>
    </row>
    <row r="585" spans="2:21" x14ac:dyDescent="0.2">
      <c r="B585" s="221"/>
      <c r="C585" s="221"/>
      <c r="D585" s="221"/>
      <c r="E585" s="221"/>
      <c r="F585" s="221"/>
      <c r="G585" s="221"/>
      <c r="H585" s="221"/>
      <c r="I585" s="221"/>
      <c r="J585" s="221"/>
      <c r="K585" s="221"/>
      <c r="L585" s="221"/>
      <c r="M585" s="221"/>
      <c r="N585" s="221"/>
      <c r="O585" s="221"/>
      <c r="P585" s="221"/>
      <c r="Q585" s="221"/>
      <c r="R585" s="221"/>
      <c r="S585" s="221"/>
      <c r="T585" s="221"/>
      <c r="U585" s="221"/>
    </row>
    <row r="586" spans="2:21" x14ac:dyDescent="0.2">
      <c r="B586" s="221"/>
      <c r="C586" s="221"/>
      <c r="D586" s="221"/>
      <c r="E586" s="221"/>
      <c r="F586" s="221"/>
      <c r="G586" s="221"/>
      <c r="H586" s="221"/>
      <c r="I586" s="221"/>
      <c r="J586" s="221"/>
      <c r="K586" s="221"/>
      <c r="L586" s="221"/>
      <c r="M586" s="221"/>
      <c r="N586" s="221"/>
      <c r="O586" s="221"/>
      <c r="P586" s="221"/>
      <c r="Q586" s="221"/>
      <c r="R586" s="221"/>
      <c r="S586" s="221"/>
      <c r="T586" s="221"/>
      <c r="U586" s="221"/>
    </row>
    <row r="587" spans="2:21" x14ac:dyDescent="0.2">
      <c r="B587" s="221"/>
      <c r="C587" s="221"/>
      <c r="D587" s="221"/>
      <c r="E587" s="221"/>
      <c r="F587" s="221"/>
      <c r="G587" s="221"/>
      <c r="H587" s="221"/>
      <c r="I587" s="221"/>
      <c r="J587" s="221"/>
      <c r="K587" s="221"/>
      <c r="L587" s="221"/>
      <c r="M587" s="221"/>
      <c r="N587" s="221"/>
      <c r="O587" s="221"/>
      <c r="P587" s="221"/>
      <c r="Q587" s="221"/>
      <c r="R587" s="221"/>
      <c r="S587" s="221"/>
      <c r="T587" s="221"/>
      <c r="U587" s="221"/>
    </row>
    <row r="588" spans="2:21" x14ac:dyDescent="0.2">
      <c r="B588" s="221"/>
      <c r="C588" s="221"/>
      <c r="D588" s="221"/>
      <c r="E588" s="221"/>
      <c r="F588" s="221"/>
      <c r="G588" s="221"/>
      <c r="H588" s="221"/>
      <c r="I588" s="221"/>
      <c r="J588" s="221"/>
      <c r="K588" s="221"/>
      <c r="L588" s="221"/>
      <c r="M588" s="221"/>
      <c r="N588" s="221"/>
      <c r="O588" s="221"/>
      <c r="P588" s="221"/>
      <c r="Q588" s="221"/>
      <c r="R588" s="221"/>
      <c r="S588" s="221"/>
      <c r="T588" s="221"/>
      <c r="U588" s="221"/>
    </row>
    <row r="589" spans="2:21" x14ac:dyDescent="0.2">
      <c r="B589" s="221"/>
      <c r="C589" s="221"/>
      <c r="D589" s="221"/>
      <c r="E589" s="221"/>
      <c r="F589" s="221"/>
      <c r="G589" s="221"/>
      <c r="H589" s="221"/>
      <c r="I589" s="221"/>
      <c r="J589" s="221"/>
      <c r="K589" s="221"/>
      <c r="L589" s="221"/>
      <c r="M589" s="221"/>
      <c r="N589" s="221"/>
      <c r="O589" s="221"/>
      <c r="P589" s="221"/>
      <c r="Q589" s="221"/>
      <c r="R589" s="221"/>
      <c r="S589" s="221"/>
      <c r="T589" s="221"/>
      <c r="U589" s="221"/>
    </row>
    <row r="590" spans="2:21" x14ac:dyDescent="0.2">
      <c r="B590" s="221"/>
      <c r="C590" s="221"/>
      <c r="D590" s="221"/>
      <c r="E590" s="221"/>
      <c r="F590" s="221"/>
      <c r="G590" s="221"/>
      <c r="H590" s="221"/>
      <c r="I590" s="221"/>
      <c r="J590" s="221"/>
      <c r="K590" s="221"/>
      <c r="L590" s="221"/>
      <c r="M590" s="221"/>
      <c r="N590" s="221"/>
      <c r="O590" s="221"/>
      <c r="P590" s="221"/>
      <c r="Q590" s="221"/>
      <c r="R590" s="221"/>
      <c r="S590" s="221"/>
      <c r="T590" s="221"/>
      <c r="U590" s="221"/>
    </row>
    <row r="591" spans="2:21" x14ac:dyDescent="0.2">
      <c r="B591" s="221"/>
      <c r="C591" s="221"/>
      <c r="D591" s="221"/>
      <c r="E591" s="221"/>
      <c r="F591" s="221"/>
      <c r="G591" s="221"/>
      <c r="H591" s="221"/>
      <c r="I591" s="221"/>
      <c r="J591" s="221"/>
      <c r="K591" s="221"/>
      <c r="L591" s="221"/>
      <c r="M591" s="221"/>
      <c r="N591" s="221"/>
      <c r="O591" s="221"/>
      <c r="P591" s="221"/>
      <c r="Q591" s="221"/>
      <c r="R591" s="221"/>
      <c r="S591" s="221"/>
      <c r="T591" s="221"/>
      <c r="U591" s="221"/>
    </row>
    <row r="592" spans="2:21" x14ac:dyDescent="0.2">
      <c r="B592" s="221"/>
      <c r="C592" s="221"/>
      <c r="D592" s="221"/>
      <c r="E592" s="221"/>
      <c r="F592" s="221"/>
      <c r="G592" s="221"/>
      <c r="H592" s="221"/>
      <c r="I592" s="221"/>
      <c r="J592" s="221"/>
      <c r="K592" s="221"/>
      <c r="L592" s="221"/>
      <c r="M592" s="221"/>
      <c r="N592" s="221"/>
      <c r="O592" s="221"/>
      <c r="P592" s="221"/>
      <c r="Q592" s="221"/>
      <c r="R592" s="221"/>
      <c r="S592" s="221"/>
      <c r="T592" s="221"/>
      <c r="U592" s="221"/>
    </row>
    <row r="593" spans="2:21" x14ac:dyDescent="0.2">
      <c r="B593" s="221"/>
      <c r="C593" s="221"/>
      <c r="D593" s="221"/>
      <c r="E593" s="221"/>
      <c r="F593" s="221"/>
      <c r="G593" s="221"/>
      <c r="H593" s="221"/>
      <c r="I593" s="221"/>
      <c r="J593" s="221"/>
      <c r="K593" s="221"/>
      <c r="L593" s="221"/>
      <c r="M593" s="221"/>
      <c r="N593" s="221"/>
      <c r="O593" s="221"/>
      <c r="P593" s="221"/>
      <c r="Q593" s="221"/>
      <c r="R593" s="221"/>
      <c r="S593" s="221"/>
      <c r="T593" s="221"/>
      <c r="U593" s="221"/>
    </row>
    <row r="594" spans="2:21" x14ac:dyDescent="0.2">
      <c r="B594" s="221"/>
      <c r="C594" s="221"/>
      <c r="D594" s="221"/>
      <c r="E594" s="221"/>
      <c r="F594" s="221"/>
      <c r="G594" s="221"/>
      <c r="H594" s="221"/>
      <c r="I594" s="221"/>
      <c r="J594" s="221"/>
      <c r="K594" s="221"/>
      <c r="L594" s="221"/>
      <c r="M594" s="221"/>
      <c r="N594" s="221"/>
      <c r="O594" s="221"/>
      <c r="P594" s="221"/>
      <c r="Q594" s="221"/>
      <c r="R594" s="221"/>
      <c r="S594" s="221"/>
      <c r="T594" s="221"/>
      <c r="U594" s="221"/>
    </row>
    <row r="595" spans="2:21" x14ac:dyDescent="0.2">
      <c r="B595" s="221"/>
      <c r="C595" s="221"/>
      <c r="D595" s="221"/>
      <c r="E595" s="221"/>
      <c r="F595" s="221"/>
      <c r="G595" s="221"/>
      <c r="H595" s="221"/>
      <c r="I595" s="221"/>
      <c r="J595" s="221"/>
      <c r="K595" s="221"/>
      <c r="L595" s="221"/>
      <c r="M595" s="221"/>
      <c r="N595" s="221"/>
      <c r="O595" s="221"/>
      <c r="P595" s="221"/>
      <c r="Q595" s="221"/>
      <c r="R595" s="221"/>
      <c r="S595" s="221"/>
      <c r="T595" s="221"/>
      <c r="U595" s="221"/>
    </row>
    <row r="596" spans="2:21" x14ac:dyDescent="0.2">
      <c r="B596" s="221"/>
      <c r="C596" s="221"/>
      <c r="D596" s="221"/>
      <c r="E596" s="221"/>
      <c r="F596" s="221"/>
      <c r="G596" s="221"/>
      <c r="H596" s="221"/>
      <c r="I596" s="221"/>
      <c r="J596" s="221"/>
      <c r="K596" s="221"/>
      <c r="L596" s="221"/>
      <c r="M596" s="221"/>
      <c r="N596" s="221"/>
      <c r="O596" s="221"/>
      <c r="P596" s="221"/>
      <c r="Q596" s="221"/>
      <c r="R596" s="221"/>
      <c r="S596" s="221"/>
      <c r="T596" s="221"/>
      <c r="U596" s="221"/>
    </row>
    <row r="597" spans="2:21" x14ac:dyDescent="0.2">
      <c r="B597" s="221"/>
      <c r="C597" s="221"/>
      <c r="D597" s="221"/>
      <c r="E597" s="221"/>
      <c r="F597" s="221"/>
      <c r="G597" s="221"/>
      <c r="H597" s="221"/>
      <c r="I597" s="221"/>
      <c r="J597" s="221"/>
      <c r="K597" s="221"/>
      <c r="L597" s="221"/>
      <c r="M597" s="221"/>
      <c r="N597" s="221"/>
      <c r="O597" s="221"/>
      <c r="P597" s="221"/>
      <c r="Q597" s="221"/>
      <c r="R597" s="221"/>
      <c r="S597" s="221"/>
      <c r="T597" s="221"/>
      <c r="U597" s="221"/>
    </row>
    <row r="598" spans="2:21" x14ac:dyDescent="0.2">
      <c r="B598" s="221"/>
      <c r="C598" s="221"/>
      <c r="D598" s="221"/>
      <c r="E598" s="221"/>
      <c r="F598" s="221"/>
      <c r="G598" s="221"/>
      <c r="H598" s="221"/>
      <c r="I598" s="221"/>
      <c r="J598" s="221"/>
      <c r="K598" s="221"/>
      <c r="L598" s="221"/>
      <c r="M598" s="221"/>
      <c r="N598" s="221"/>
      <c r="O598" s="221"/>
      <c r="P598" s="221"/>
      <c r="Q598" s="221"/>
      <c r="R598" s="221"/>
      <c r="S598" s="221"/>
      <c r="T598" s="221"/>
      <c r="U598" s="221"/>
    </row>
    <row r="599" spans="2:21" x14ac:dyDescent="0.2">
      <c r="B599" s="221"/>
      <c r="C599" s="221"/>
      <c r="D599" s="221"/>
      <c r="E599" s="221"/>
      <c r="F599" s="221"/>
      <c r="G599" s="221"/>
      <c r="H599" s="221"/>
      <c r="I599" s="221"/>
      <c r="J599" s="221"/>
      <c r="K599" s="221"/>
      <c r="L599" s="221"/>
      <c r="M599" s="221"/>
      <c r="N599" s="221"/>
      <c r="O599" s="221"/>
      <c r="P599" s="221"/>
      <c r="Q599" s="221"/>
      <c r="R599" s="221"/>
      <c r="S599" s="221"/>
      <c r="T599" s="221"/>
      <c r="U599" s="221"/>
    </row>
    <row r="600" spans="2:21" x14ac:dyDescent="0.2">
      <c r="B600" s="221"/>
      <c r="C600" s="221"/>
      <c r="D600" s="221"/>
      <c r="E600" s="221"/>
      <c r="F600" s="221"/>
      <c r="G600" s="221"/>
      <c r="H600" s="221"/>
      <c r="I600" s="221"/>
      <c r="J600" s="221"/>
      <c r="K600" s="221"/>
      <c r="L600" s="221"/>
      <c r="M600" s="221"/>
      <c r="N600" s="221"/>
      <c r="O600" s="221"/>
      <c r="P600" s="221"/>
      <c r="Q600" s="221"/>
      <c r="R600" s="221"/>
      <c r="S600" s="221"/>
      <c r="T600" s="221"/>
      <c r="U600" s="221"/>
    </row>
    <row r="601" spans="2:21" x14ac:dyDescent="0.2">
      <c r="B601" s="221"/>
      <c r="C601" s="221"/>
      <c r="D601" s="221"/>
      <c r="E601" s="221"/>
      <c r="F601" s="221"/>
      <c r="G601" s="221"/>
      <c r="H601" s="221"/>
      <c r="I601" s="221"/>
      <c r="J601" s="221"/>
      <c r="K601" s="221"/>
      <c r="L601" s="221"/>
      <c r="M601" s="221"/>
      <c r="N601" s="221"/>
      <c r="O601" s="221"/>
      <c r="P601" s="221"/>
      <c r="Q601" s="221"/>
      <c r="R601" s="221"/>
      <c r="S601" s="221"/>
      <c r="T601" s="221"/>
      <c r="U601" s="221"/>
    </row>
    <row r="602" spans="2:21" x14ac:dyDescent="0.2">
      <c r="B602" s="221"/>
      <c r="C602" s="221"/>
      <c r="D602" s="221"/>
      <c r="E602" s="221"/>
      <c r="F602" s="221"/>
      <c r="G602" s="221"/>
      <c r="H602" s="221"/>
      <c r="I602" s="221"/>
      <c r="J602" s="221"/>
      <c r="K602" s="221"/>
      <c r="L602" s="221"/>
      <c r="M602" s="221"/>
      <c r="N602" s="221"/>
      <c r="O602" s="221"/>
      <c r="P602" s="221"/>
      <c r="Q602" s="221"/>
      <c r="R602" s="221"/>
      <c r="S602" s="221"/>
      <c r="T602" s="221"/>
      <c r="U602" s="221"/>
    </row>
    <row r="603" spans="2:21" x14ac:dyDescent="0.2">
      <c r="B603" s="221"/>
      <c r="C603" s="221"/>
      <c r="D603" s="221"/>
      <c r="E603" s="221"/>
      <c r="F603" s="221"/>
      <c r="G603" s="221"/>
      <c r="H603" s="221"/>
      <c r="I603" s="221"/>
      <c r="J603" s="221"/>
      <c r="K603" s="221"/>
      <c r="L603" s="221"/>
      <c r="M603" s="221"/>
      <c r="N603" s="221"/>
      <c r="O603" s="221"/>
      <c r="P603" s="221"/>
      <c r="Q603" s="221"/>
      <c r="R603" s="221"/>
      <c r="S603" s="221"/>
      <c r="T603" s="221"/>
      <c r="U603" s="221"/>
    </row>
    <row r="604" spans="2:21" x14ac:dyDescent="0.2">
      <c r="B604" s="221"/>
      <c r="C604" s="221"/>
      <c r="D604" s="221"/>
      <c r="E604" s="221"/>
      <c r="F604" s="221"/>
      <c r="G604" s="221"/>
      <c r="H604" s="221"/>
      <c r="I604" s="221"/>
      <c r="J604" s="221"/>
      <c r="K604" s="221"/>
      <c r="L604" s="221"/>
      <c r="M604" s="221"/>
      <c r="N604" s="221"/>
      <c r="O604" s="221"/>
      <c r="P604" s="221"/>
      <c r="Q604" s="221"/>
      <c r="R604" s="221"/>
      <c r="S604" s="221"/>
      <c r="T604" s="221"/>
      <c r="U604" s="221"/>
    </row>
    <row r="605" spans="2:21" x14ac:dyDescent="0.2">
      <c r="B605" s="221"/>
      <c r="C605" s="221"/>
      <c r="D605" s="221"/>
      <c r="E605" s="221"/>
      <c r="F605" s="221"/>
      <c r="G605" s="221"/>
      <c r="H605" s="221"/>
      <c r="I605" s="221"/>
      <c r="J605" s="221"/>
      <c r="K605" s="221"/>
      <c r="L605" s="221"/>
      <c r="M605" s="221"/>
      <c r="N605" s="221"/>
      <c r="O605" s="221"/>
      <c r="P605" s="221"/>
      <c r="Q605" s="221"/>
      <c r="R605" s="221"/>
      <c r="S605" s="221"/>
      <c r="T605" s="221"/>
      <c r="U605" s="221"/>
    </row>
    <row r="606" spans="2:21" x14ac:dyDescent="0.2">
      <c r="B606" s="221"/>
      <c r="C606" s="221"/>
      <c r="D606" s="221"/>
      <c r="E606" s="221"/>
      <c r="F606" s="221"/>
      <c r="G606" s="221"/>
      <c r="H606" s="221"/>
      <c r="I606" s="221"/>
      <c r="J606" s="221"/>
      <c r="K606" s="221"/>
      <c r="L606" s="221"/>
      <c r="M606" s="221"/>
      <c r="N606" s="221"/>
      <c r="O606" s="221"/>
      <c r="P606" s="221"/>
      <c r="Q606" s="221"/>
      <c r="R606" s="221"/>
      <c r="S606" s="221"/>
      <c r="T606" s="221"/>
      <c r="U606" s="221"/>
    </row>
    <row r="607" spans="2:21" x14ac:dyDescent="0.2">
      <c r="B607" s="221"/>
      <c r="C607" s="221"/>
      <c r="D607" s="221"/>
      <c r="E607" s="221"/>
      <c r="F607" s="221"/>
      <c r="G607" s="221"/>
      <c r="H607" s="221"/>
      <c r="I607" s="221"/>
      <c r="J607" s="221"/>
      <c r="K607" s="221"/>
      <c r="L607" s="221"/>
      <c r="M607" s="221"/>
      <c r="N607" s="221"/>
      <c r="O607" s="221"/>
      <c r="P607" s="221"/>
      <c r="Q607" s="221"/>
      <c r="R607" s="221"/>
      <c r="S607" s="221"/>
      <c r="T607" s="221"/>
      <c r="U607" s="221"/>
    </row>
    <row r="608" spans="2:21" x14ac:dyDescent="0.2">
      <c r="B608" s="221"/>
      <c r="C608" s="221"/>
      <c r="D608" s="221"/>
      <c r="E608" s="221"/>
      <c r="F608" s="221"/>
      <c r="G608" s="221"/>
      <c r="H608" s="221"/>
      <c r="I608" s="221"/>
      <c r="J608" s="221"/>
      <c r="K608" s="221"/>
      <c r="L608" s="221"/>
      <c r="M608" s="221"/>
      <c r="N608" s="221"/>
      <c r="O608" s="221"/>
      <c r="P608" s="221"/>
      <c r="Q608" s="221"/>
      <c r="R608" s="221"/>
      <c r="S608" s="221"/>
      <c r="T608" s="221"/>
      <c r="U608" s="221"/>
    </row>
    <row r="609" spans="2:21" x14ac:dyDescent="0.2">
      <c r="B609" s="221"/>
      <c r="C609" s="221"/>
      <c r="D609" s="221"/>
      <c r="E609" s="221"/>
      <c r="F609" s="221"/>
      <c r="G609" s="221"/>
      <c r="H609" s="221"/>
      <c r="I609" s="221"/>
      <c r="J609" s="221"/>
      <c r="K609" s="221"/>
      <c r="L609" s="221"/>
      <c r="M609" s="221"/>
      <c r="N609" s="221"/>
      <c r="O609" s="221"/>
      <c r="P609" s="221"/>
      <c r="Q609" s="221"/>
      <c r="R609" s="221"/>
      <c r="S609" s="221"/>
      <c r="T609" s="221"/>
      <c r="U609" s="221"/>
    </row>
    <row r="610" spans="2:21" x14ac:dyDescent="0.2">
      <c r="B610" s="221"/>
      <c r="C610" s="221"/>
      <c r="D610" s="221"/>
      <c r="E610" s="221"/>
      <c r="F610" s="221"/>
      <c r="G610" s="221"/>
      <c r="H610" s="221"/>
      <c r="I610" s="221"/>
      <c r="J610" s="221"/>
      <c r="K610" s="221"/>
      <c r="L610" s="221"/>
      <c r="M610" s="221"/>
      <c r="N610" s="221"/>
      <c r="O610" s="221"/>
      <c r="P610" s="221"/>
      <c r="Q610" s="221"/>
      <c r="R610" s="221"/>
      <c r="S610" s="221"/>
      <c r="T610" s="221"/>
      <c r="U610" s="221"/>
    </row>
    <row r="611" spans="2:21" x14ac:dyDescent="0.2">
      <c r="B611" s="221"/>
      <c r="C611" s="221"/>
      <c r="D611" s="221"/>
      <c r="E611" s="221"/>
      <c r="F611" s="221"/>
      <c r="G611" s="221"/>
      <c r="H611" s="221"/>
      <c r="I611" s="221"/>
      <c r="J611" s="221"/>
      <c r="K611" s="221"/>
      <c r="L611" s="221"/>
      <c r="M611" s="221"/>
      <c r="N611" s="221"/>
      <c r="O611" s="221"/>
      <c r="P611" s="221"/>
      <c r="Q611" s="221"/>
      <c r="R611" s="221"/>
      <c r="S611" s="221"/>
      <c r="T611" s="221"/>
      <c r="U611" s="221"/>
    </row>
    <row r="612" spans="2:21" x14ac:dyDescent="0.2">
      <c r="B612" s="221"/>
      <c r="C612" s="221"/>
      <c r="D612" s="221"/>
      <c r="E612" s="221"/>
      <c r="F612" s="221"/>
      <c r="G612" s="221"/>
      <c r="H612" s="221"/>
      <c r="I612" s="221"/>
      <c r="J612" s="221"/>
      <c r="K612" s="221"/>
      <c r="L612" s="221"/>
      <c r="M612" s="221"/>
      <c r="N612" s="221"/>
      <c r="O612" s="221"/>
      <c r="P612" s="221"/>
      <c r="Q612" s="221"/>
      <c r="R612" s="221"/>
      <c r="S612" s="221"/>
      <c r="T612" s="221"/>
      <c r="U612" s="221"/>
    </row>
    <row r="613" spans="2:21" x14ac:dyDescent="0.2">
      <c r="B613" s="221"/>
      <c r="C613" s="221"/>
      <c r="D613" s="221"/>
      <c r="E613" s="221"/>
      <c r="F613" s="221"/>
      <c r="G613" s="221"/>
      <c r="H613" s="221"/>
      <c r="I613" s="221"/>
      <c r="J613" s="221"/>
      <c r="K613" s="221"/>
      <c r="L613" s="221"/>
      <c r="M613" s="221"/>
      <c r="N613" s="221"/>
      <c r="O613" s="221"/>
      <c r="P613" s="221"/>
      <c r="Q613" s="221"/>
      <c r="R613" s="221"/>
      <c r="S613" s="221"/>
      <c r="T613" s="221"/>
      <c r="U613" s="221"/>
    </row>
    <row r="614" spans="2:21" x14ac:dyDescent="0.2">
      <c r="B614" s="221"/>
      <c r="C614" s="221"/>
      <c r="D614" s="221"/>
      <c r="E614" s="221"/>
      <c r="F614" s="221"/>
      <c r="G614" s="221"/>
      <c r="H614" s="221"/>
      <c r="I614" s="221"/>
      <c r="J614" s="221"/>
      <c r="K614" s="221"/>
      <c r="L614" s="221"/>
      <c r="M614" s="221"/>
      <c r="N614" s="221"/>
      <c r="O614" s="221"/>
      <c r="P614" s="221"/>
      <c r="Q614" s="221"/>
      <c r="R614" s="221"/>
      <c r="S614" s="221"/>
      <c r="T614" s="221"/>
      <c r="U614" s="221"/>
    </row>
    <row r="615" spans="2:21" x14ac:dyDescent="0.2">
      <c r="B615" s="221"/>
      <c r="C615" s="221"/>
      <c r="D615" s="221"/>
      <c r="E615" s="221"/>
      <c r="F615" s="221"/>
      <c r="G615" s="221"/>
      <c r="H615" s="221"/>
      <c r="I615" s="221"/>
      <c r="J615" s="221"/>
      <c r="K615" s="221"/>
      <c r="L615" s="221"/>
      <c r="M615" s="221"/>
      <c r="N615" s="221"/>
      <c r="O615" s="221"/>
      <c r="P615" s="221"/>
      <c r="Q615" s="221"/>
      <c r="R615" s="221"/>
      <c r="S615" s="221"/>
      <c r="T615" s="221"/>
      <c r="U615" s="221"/>
    </row>
    <row r="616" spans="2:21" x14ac:dyDescent="0.2">
      <c r="B616" s="221"/>
      <c r="C616" s="221"/>
      <c r="D616" s="221"/>
      <c r="E616" s="221"/>
      <c r="F616" s="221"/>
      <c r="G616" s="221"/>
      <c r="H616" s="221"/>
      <c r="I616" s="221"/>
      <c r="J616" s="221"/>
      <c r="K616" s="221"/>
      <c r="L616" s="221"/>
      <c r="M616" s="221"/>
      <c r="N616" s="221"/>
      <c r="O616" s="221"/>
      <c r="P616" s="221"/>
      <c r="Q616" s="221"/>
      <c r="R616" s="221"/>
      <c r="S616" s="221"/>
      <c r="T616" s="221"/>
      <c r="U616" s="221"/>
    </row>
    <row r="617" spans="2:21" x14ac:dyDescent="0.2">
      <c r="B617" s="221"/>
      <c r="C617" s="221"/>
      <c r="D617" s="221"/>
      <c r="E617" s="221"/>
      <c r="F617" s="221"/>
      <c r="G617" s="221"/>
      <c r="H617" s="221"/>
      <c r="I617" s="221"/>
      <c r="J617" s="221"/>
      <c r="K617" s="221"/>
      <c r="L617" s="221"/>
      <c r="M617" s="221"/>
      <c r="N617" s="221"/>
      <c r="O617" s="221"/>
      <c r="P617" s="221"/>
      <c r="Q617" s="221"/>
      <c r="R617" s="221"/>
      <c r="S617" s="221"/>
      <c r="T617" s="221"/>
      <c r="U617" s="221"/>
    </row>
    <row r="618" spans="2:21" x14ac:dyDescent="0.2">
      <c r="B618" s="221"/>
      <c r="C618" s="221"/>
      <c r="D618" s="221"/>
      <c r="E618" s="221"/>
      <c r="F618" s="221"/>
      <c r="G618" s="221"/>
      <c r="H618" s="221"/>
      <c r="I618" s="221"/>
      <c r="J618" s="221"/>
      <c r="K618" s="221"/>
      <c r="L618" s="221"/>
      <c r="M618" s="221"/>
      <c r="N618" s="221"/>
      <c r="O618" s="221"/>
      <c r="P618" s="221"/>
      <c r="Q618" s="221"/>
      <c r="R618" s="221"/>
      <c r="S618" s="221"/>
      <c r="T618" s="221"/>
      <c r="U618" s="221"/>
    </row>
    <row r="619" spans="2:21" x14ac:dyDescent="0.2">
      <c r="B619" s="221"/>
      <c r="C619" s="221"/>
      <c r="D619" s="221"/>
      <c r="E619" s="221"/>
      <c r="F619" s="221"/>
      <c r="G619" s="221"/>
      <c r="H619" s="221"/>
      <c r="I619" s="221"/>
      <c r="J619" s="221"/>
      <c r="K619" s="221"/>
      <c r="L619" s="221"/>
      <c r="M619" s="221"/>
      <c r="N619" s="221"/>
      <c r="O619" s="221"/>
      <c r="P619" s="221"/>
      <c r="Q619" s="221"/>
      <c r="R619" s="221"/>
      <c r="S619" s="221"/>
      <c r="T619" s="221"/>
      <c r="U619" s="221"/>
    </row>
    <row r="620" spans="2:21" x14ac:dyDescent="0.2">
      <c r="B620" s="221"/>
      <c r="C620" s="221"/>
      <c r="D620" s="221"/>
      <c r="E620" s="221"/>
      <c r="F620" s="221"/>
      <c r="G620" s="221"/>
      <c r="H620" s="221"/>
      <c r="I620" s="221"/>
      <c r="J620" s="221"/>
      <c r="K620" s="221"/>
      <c r="L620" s="221"/>
      <c r="M620" s="221"/>
      <c r="N620" s="221"/>
      <c r="O620" s="221"/>
      <c r="P620" s="221"/>
      <c r="Q620" s="221"/>
      <c r="R620" s="221"/>
      <c r="S620" s="221"/>
      <c r="T620" s="221"/>
      <c r="U620" s="221"/>
    </row>
    <row r="621" spans="2:21" x14ac:dyDescent="0.2">
      <c r="B621" s="221"/>
      <c r="C621" s="221"/>
      <c r="D621" s="221"/>
      <c r="E621" s="221"/>
      <c r="F621" s="221"/>
      <c r="G621" s="221"/>
      <c r="H621" s="221"/>
      <c r="I621" s="221"/>
      <c r="J621" s="221"/>
      <c r="K621" s="221"/>
      <c r="L621" s="221"/>
      <c r="M621" s="221"/>
      <c r="N621" s="221"/>
      <c r="O621" s="221"/>
      <c r="P621" s="221"/>
      <c r="Q621" s="221"/>
      <c r="R621" s="221"/>
      <c r="S621" s="221"/>
      <c r="T621" s="221"/>
      <c r="U621" s="221"/>
    </row>
    <row r="622" spans="2:21" x14ac:dyDescent="0.2">
      <c r="B622" s="221"/>
      <c r="C622" s="221"/>
      <c r="D622" s="221"/>
      <c r="E622" s="221"/>
      <c r="F622" s="221"/>
      <c r="G622" s="221"/>
      <c r="H622" s="221"/>
      <c r="I622" s="221"/>
      <c r="J622" s="221"/>
      <c r="K622" s="221"/>
      <c r="L622" s="221"/>
      <c r="M622" s="221"/>
      <c r="N622" s="221"/>
      <c r="O622" s="221"/>
      <c r="P622" s="221"/>
      <c r="Q622" s="221"/>
      <c r="R622" s="221"/>
      <c r="S622" s="221"/>
      <c r="T622" s="221"/>
      <c r="U622" s="221"/>
    </row>
    <row r="623" spans="2:21" x14ac:dyDescent="0.2">
      <c r="B623" s="221"/>
      <c r="C623" s="221"/>
      <c r="D623" s="221"/>
      <c r="E623" s="221"/>
      <c r="F623" s="221"/>
      <c r="G623" s="221"/>
      <c r="H623" s="221"/>
      <c r="I623" s="221"/>
      <c r="J623" s="221"/>
      <c r="K623" s="221"/>
      <c r="L623" s="221"/>
      <c r="M623" s="221"/>
      <c r="N623" s="221"/>
      <c r="O623" s="221"/>
      <c r="P623" s="221"/>
      <c r="Q623" s="221"/>
      <c r="R623" s="221"/>
      <c r="S623" s="221"/>
      <c r="T623" s="221"/>
      <c r="U623" s="221"/>
    </row>
    <row r="624" spans="2:21" x14ac:dyDescent="0.2">
      <c r="B624" s="221"/>
      <c r="C624" s="221"/>
      <c r="D624" s="221"/>
      <c r="E624" s="221"/>
      <c r="F624" s="221"/>
      <c r="G624" s="221"/>
      <c r="H624" s="221"/>
      <c r="I624" s="221"/>
      <c r="J624" s="221"/>
      <c r="K624" s="221"/>
      <c r="L624" s="221"/>
      <c r="M624" s="221"/>
      <c r="N624" s="221"/>
      <c r="O624" s="221"/>
      <c r="P624" s="221"/>
      <c r="Q624" s="221"/>
      <c r="R624" s="221"/>
      <c r="S624" s="221"/>
      <c r="T624" s="221"/>
      <c r="U624" s="221"/>
    </row>
    <row r="625" spans="2:21" x14ac:dyDescent="0.2">
      <c r="B625" s="221"/>
      <c r="C625" s="221"/>
      <c r="D625" s="221"/>
      <c r="E625" s="221"/>
      <c r="F625" s="221"/>
      <c r="G625" s="221"/>
      <c r="H625" s="221"/>
      <c r="I625" s="221"/>
      <c r="J625" s="221"/>
      <c r="K625" s="221"/>
      <c r="L625" s="221"/>
      <c r="M625" s="221"/>
      <c r="N625" s="221"/>
      <c r="O625" s="221"/>
      <c r="P625" s="221"/>
      <c r="Q625" s="221"/>
      <c r="R625" s="221"/>
      <c r="S625" s="221"/>
      <c r="T625" s="221"/>
      <c r="U625" s="221"/>
    </row>
    <row r="626" spans="2:21" x14ac:dyDescent="0.2">
      <c r="B626" s="221"/>
      <c r="C626" s="221"/>
      <c r="D626" s="221"/>
      <c r="E626" s="221"/>
      <c r="F626" s="221"/>
      <c r="G626" s="221"/>
      <c r="H626" s="221"/>
      <c r="I626" s="221"/>
      <c r="J626" s="221"/>
      <c r="K626" s="221"/>
      <c r="L626" s="221"/>
      <c r="M626" s="221"/>
      <c r="N626" s="221"/>
      <c r="O626" s="221"/>
      <c r="P626" s="221"/>
      <c r="Q626" s="221"/>
      <c r="R626" s="221"/>
      <c r="S626" s="221"/>
      <c r="T626" s="221"/>
      <c r="U626" s="221"/>
    </row>
    <row r="627" spans="2:21" x14ac:dyDescent="0.2">
      <c r="B627" s="221"/>
      <c r="C627" s="221"/>
      <c r="D627" s="221"/>
      <c r="E627" s="221"/>
      <c r="F627" s="221"/>
      <c r="G627" s="221"/>
      <c r="H627" s="221"/>
      <c r="I627" s="221"/>
      <c r="J627" s="221"/>
      <c r="K627" s="221"/>
      <c r="L627" s="221"/>
      <c r="M627" s="221"/>
      <c r="N627" s="221"/>
      <c r="O627" s="221"/>
      <c r="P627" s="221"/>
      <c r="Q627" s="221"/>
      <c r="R627" s="221"/>
      <c r="S627" s="221"/>
      <c r="T627" s="221"/>
      <c r="U627" s="221"/>
    </row>
    <row r="628" spans="2:21" x14ac:dyDescent="0.2">
      <c r="B628" s="221"/>
      <c r="C628" s="221"/>
      <c r="D628" s="221"/>
      <c r="E628" s="221"/>
      <c r="F628" s="221"/>
      <c r="G628" s="221"/>
      <c r="H628" s="221"/>
      <c r="I628" s="221"/>
      <c r="J628" s="221"/>
      <c r="K628" s="221"/>
      <c r="L628" s="221"/>
      <c r="M628" s="221"/>
      <c r="N628" s="221"/>
      <c r="O628" s="221"/>
      <c r="P628" s="221"/>
      <c r="Q628" s="221"/>
      <c r="R628" s="221"/>
      <c r="S628" s="221"/>
      <c r="T628" s="221"/>
      <c r="U628" s="221"/>
    </row>
    <row r="629" spans="2:21" x14ac:dyDescent="0.2">
      <c r="B629" s="221"/>
      <c r="C629" s="221"/>
      <c r="D629" s="221"/>
      <c r="E629" s="221"/>
      <c r="F629" s="221"/>
      <c r="G629" s="221"/>
      <c r="H629" s="221"/>
      <c r="I629" s="221"/>
      <c r="J629" s="221"/>
      <c r="K629" s="221"/>
      <c r="L629" s="221"/>
      <c r="M629" s="221"/>
      <c r="N629" s="221"/>
      <c r="O629" s="221"/>
      <c r="P629" s="221"/>
      <c r="Q629" s="221"/>
      <c r="R629" s="221"/>
      <c r="S629" s="221"/>
      <c r="T629" s="221"/>
      <c r="U629" s="221"/>
    </row>
    <row r="630" spans="2:21" x14ac:dyDescent="0.2">
      <c r="B630" s="221"/>
      <c r="C630" s="221"/>
      <c r="D630" s="221"/>
      <c r="E630" s="221"/>
      <c r="F630" s="221"/>
      <c r="G630" s="221"/>
      <c r="H630" s="221"/>
      <c r="I630" s="221"/>
      <c r="J630" s="221"/>
      <c r="K630" s="221"/>
      <c r="L630" s="221"/>
      <c r="M630" s="221"/>
      <c r="N630" s="221"/>
      <c r="O630" s="221"/>
      <c r="P630" s="221"/>
      <c r="Q630" s="221"/>
      <c r="R630" s="221"/>
      <c r="S630" s="221"/>
      <c r="T630" s="221"/>
      <c r="U630" s="221"/>
    </row>
    <row r="631" spans="2:21" x14ac:dyDescent="0.2">
      <c r="B631" s="221"/>
      <c r="C631" s="221"/>
      <c r="D631" s="221"/>
      <c r="E631" s="221"/>
      <c r="F631" s="221"/>
      <c r="G631" s="221"/>
      <c r="H631" s="221"/>
      <c r="I631" s="221"/>
      <c r="J631" s="221"/>
      <c r="K631" s="221"/>
      <c r="L631" s="221"/>
      <c r="M631" s="221"/>
      <c r="N631" s="221"/>
      <c r="O631" s="221"/>
      <c r="P631" s="221"/>
      <c r="Q631" s="221"/>
      <c r="R631" s="221"/>
      <c r="S631" s="221"/>
      <c r="T631" s="221"/>
      <c r="U631" s="221"/>
    </row>
    <row r="632" spans="2:21" x14ac:dyDescent="0.2">
      <c r="B632" s="221"/>
      <c r="C632" s="221"/>
      <c r="D632" s="221"/>
      <c r="E632" s="221"/>
      <c r="F632" s="221"/>
      <c r="G632" s="221"/>
      <c r="H632" s="221"/>
      <c r="I632" s="221"/>
      <c r="J632" s="221"/>
      <c r="K632" s="221"/>
      <c r="L632" s="221"/>
      <c r="M632" s="221"/>
      <c r="N632" s="221"/>
      <c r="O632" s="221"/>
      <c r="P632" s="221"/>
      <c r="Q632" s="221"/>
      <c r="R632" s="221"/>
      <c r="S632" s="221"/>
      <c r="T632" s="221"/>
      <c r="U632" s="221"/>
    </row>
    <row r="633" spans="2:21" x14ac:dyDescent="0.2">
      <c r="B633" s="221"/>
      <c r="C633" s="221"/>
      <c r="D633" s="221"/>
      <c r="E633" s="221"/>
      <c r="F633" s="221"/>
      <c r="G633" s="221"/>
      <c r="H633" s="221"/>
      <c r="I633" s="221"/>
      <c r="J633" s="221"/>
      <c r="K633" s="221"/>
      <c r="L633" s="221"/>
      <c r="M633" s="221"/>
      <c r="N633" s="221"/>
      <c r="O633" s="221"/>
      <c r="P633" s="221"/>
      <c r="Q633" s="221"/>
      <c r="R633" s="221"/>
      <c r="S633" s="221"/>
      <c r="T633" s="221"/>
      <c r="U633" s="221"/>
    </row>
    <row r="634" spans="2:21" x14ac:dyDescent="0.2">
      <c r="B634" s="221"/>
      <c r="C634" s="221"/>
      <c r="D634" s="221"/>
      <c r="E634" s="221"/>
      <c r="F634" s="221"/>
      <c r="G634" s="221"/>
      <c r="H634" s="221"/>
      <c r="I634" s="221"/>
      <c r="J634" s="221"/>
      <c r="K634" s="221"/>
      <c r="L634" s="221"/>
      <c r="M634" s="221"/>
      <c r="N634" s="221"/>
      <c r="O634" s="221"/>
      <c r="P634" s="221"/>
      <c r="Q634" s="221"/>
      <c r="R634" s="221"/>
      <c r="S634" s="221"/>
      <c r="T634" s="221"/>
      <c r="U634" s="221"/>
    </row>
    <row r="635" spans="2:21" x14ac:dyDescent="0.2">
      <c r="B635" s="221"/>
      <c r="C635" s="221"/>
      <c r="D635" s="221"/>
      <c r="E635" s="221"/>
      <c r="F635" s="221"/>
      <c r="G635" s="221"/>
      <c r="H635" s="221"/>
      <c r="I635" s="221"/>
      <c r="J635" s="221"/>
      <c r="K635" s="221"/>
      <c r="L635" s="221"/>
      <c r="M635" s="221"/>
      <c r="N635" s="221"/>
      <c r="O635" s="221"/>
      <c r="P635" s="221"/>
      <c r="Q635" s="221"/>
      <c r="R635" s="221"/>
      <c r="S635" s="221"/>
      <c r="T635" s="221"/>
      <c r="U635" s="221"/>
    </row>
    <row r="636" spans="2:21" x14ac:dyDescent="0.2">
      <c r="B636" s="221"/>
      <c r="C636" s="221"/>
      <c r="D636" s="221"/>
      <c r="E636" s="221"/>
      <c r="F636" s="221"/>
      <c r="G636" s="221"/>
      <c r="H636" s="221"/>
      <c r="I636" s="221"/>
      <c r="J636" s="221"/>
      <c r="K636" s="221"/>
      <c r="L636" s="221"/>
      <c r="M636" s="221"/>
      <c r="N636" s="221"/>
      <c r="O636" s="221"/>
      <c r="P636" s="221"/>
      <c r="Q636" s="221"/>
      <c r="R636" s="221"/>
      <c r="S636" s="221"/>
      <c r="T636" s="221"/>
      <c r="U636" s="221"/>
    </row>
    <row r="637" spans="2:21" x14ac:dyDescent="0.2">
      <c r="B637" s="221"/>
      <c r="C637" s="221"/>
      <c r="D637" s="221"/>
      <c r="E637" s="221"/>
      <c r="F637" s="221"/>
      <c r="G637" s="221"/>
      <c r="H637" s="221"/>
      <c r="I637" s="221"/>
      <c r="J637" s="221"/>
      <c r="K637" s="221"/>
      <c r="L637" s="221"/>
      <c r="M637" s="221"/>
      <c r="N637" s="221"/>
      <c r="O637" s="221"/>
      <c r="P637" s="221"/>
      <c r="Q637" s="221"/>
      <c r="R637" s="221"/>
      <c r="S637" s="221"/>
      <c r="T637" s="221"/>
      <c r="U637" s="221"/>
    </row>
    <row r="638" spans="2:21" x14ac:dyDescent="0.2">
      <c r="B638" s="221"/>
      <c r="C638" s="221"/>
      <c r="D638" s="221"/>
      <c r="E638" s="221"/>
      <c r="F638" s="221"/>
      <c r="G638" s="221"/>
      <c r="H638" s="221"/>
      <c r="I638" s="221"/>
      <c r="J638" s="221"/>
      <c r="K638" s="221"/>
      <c r="L638" s="221"/>
      <c r="M638" s="221"/>
      <c r="N638" s="221"/>
      <c r="O638" s="221"/>
      <c r="P638" s="221"/>
      <c r="Q638" s="221"/>
      <c r="R638" s="221"/>
      <c r="S638" s="221"/>
      <c r="T638" s="221"/>
      <c r="U638" s="221"/>
    </row>
    <row r="639" spans="2:21" x14ac:dyDescent="0.2">
      <c r="B639" s="221"/>
      <c r="C639" s="221"/>
      <c r="D639" s="221"/>
      <c r="E639" s="221"/>
      <c r="F639" s="221"/>
      <c r="G639" s="221"/>
      <c r="H639" s="221"/>
      <c r="I639" s="221"/>
      <c r="J639" s="221"/>
      <c r="K639" s="221"/>
      <c r="L639" s="221"/>
      <c r="M639" s="221"/>
      <c r="N639" s="221"/>
      <c r="O639" s="221"/>
      <c r="P639" s="221"/>
      <c r="Q639" s="221"/>
      <c r="R639" s="221"/>
      <c r="S639" s="221"/>
      <c r="T639" s="221"/>
      <c r="U639" s="221"/>
    </row>
    <row r="640" spans="2:21" x14ac:dyDescent="0.2">
      <c r="B640" s="221"/>
      <c r="C640" s="221"/>
      <c r="D640" s="221"/>
      <c r="E640" s="221"/>
      <c r="F640" s="221"/>
      <c r="G640" s="221"/>
      <c r="H640" s="221"/>
      <c r="I640" s="221"/>
      <c r="J640" s="221"/>
      <c r="K640" s="221"/>
      <c r="L640" s="221"/>
      <c r="M640" s="221"/>
      <c r="N640" s="221"/>
      <c r="O640" s="221"/>
      <c r="P640" s="221"/>
      <c r="Q640" s="221"/>
      <c r="R640" s="221"/>
      <c r="S640" s="221"/>
      <c r="T640" s="221"/>
      <c r="U640" s="221"/>
    </row>
    <row r="641" spans="2:21" x14ac:dyDescent="0.2">
      <c r="B641" s="221"/>
      <c r="C641" s="221"/>
      <c r="D641" s="221"/>
      <c r="E641" s="221"/>
      <c r="F641" s="221"/>
      <c r="G641" s="221"/>
      <c r="H641" s="221"/>
      <c r="I641" s="221"/>
      <c r="J641" s="221"/>
      <c r="K641" s="221"/>
      <c r="L641" s="221"/>
      <c r="M641" s="221"/>
      <c r="N641" s="221"/>
      <c r="O641" s="221"/>
      <c r="P641" s="221"/>
      <c r="Q641" s="221"/>
      <c r="R641" s="221"/>
      <c r="S641" s="221"/>
      <c r="T641" s="221"/>
      <c r="U641" s="221"/>
    </row>
    <row r="642" spans="2:21" x14ac:dyDescent="0.2">
      <c r="B642" s="221"/>
      <c r="C642" s="221"/>
      <c r="D642" s="221"/>
      <c r="E642" s="221"/>
      <c r="F642" s="221"/>
      <c r="G642" s="221"/>
      <c r="H642" s="221"/>
      <c r="I642" s="221"/>
      <c r="J642" s="221"/>
      <c r="K642" s="221"/>
      <c r="L642" s="221"/>
      <c r="M642" s="221"/>
      <c r="N642" s="221"/>
      <c r="O642" s="221"/>
      <c r="P642" s="221"/>
      <c r="Q642" s="221"/>
      <c r="R642" s="221"/>
      <c r="S642" s="221"/>
      <c r="T642" s="221"/>
      <c r="U642" s="221"/>
    </row>
    <row r="643" spans="2:21" x14ac:dyDescent="0.2">
      <c r="B643" s="221"/>
      <c r="C643" s="221"/>
      <c r="D643" s="221"/>
      <c r="E643" s="221"/>
      <c r="F643" s="221"/>
      <c r="G643" s="221"/>
      <c r="H643" s="221"/>
      <c r="I643" s="221"/>
      <c r="J643" s="221"/>
      <c r="K643" s="221"/>
      <c r="L643" s="221"/>
      <c r="M643" s="221"/>
      <c r="N643" s="221"/>
      <c r="O643" s="221"/>
      <c r="P643" s="221"/>
      <c r="Q643" s="221"/>
      <c r="R643" s="221"/>
      <c r="S643" s="221"/>
      <c r="T643" s="221"/>
      <c r="U643" s="221"/>
    </row>
    <row r="644" spans="2:21" x14ac:dyDescent="0.2">
      <c r="B644" s="221"/>
      <c r="C644" s="221"/>
      <c r="D644" s="221"/>
      <c r="E644" s="221"/>
      <c r="F644" s="221"/>
      <c r="G644" s="221"/>
      <c r="H644" s="221"/>
      <c r="I644" s="221"/>
      <c r="J644" s="221"/>
      <c r="K644" s="221"/>
      <c r="L644" s="221"/>
      <c r="M644" s="221"/>
      <c r="N644" s="221"/>
      <c r="O644" s="221"/>
      <c r="P644" s="221"/>
      <c r="Q644" s="221"/>
      <c r="R644" s="221"/>
      <c r="S644" s="221"/>
      <c r="T644" s="221"/>
      <c r="U644" s="221"/>
    </row>
    <row r="645" spans="2:21" x14ac:dyDescent="0.2">
      <c r="B645" s="221"/>
      <c r="C645" s="221"/>
      <c r="D645" s="221"/>
      <c r="E645" s="221"/>
      <c r="F645" s="221"/>
      <c r="G645" s="221"/>
      <c r="H645" s="221"/>
      <c r="I645" s="221"/>
      <c r="J645" s="221"/>
      <c r="K645" s="221"/>
      <c r="L645" s="221"/>
      <c r="M645" s="221"/>
      <c r="N645" s="221"/>
      <c r="O645" s="221"/>
      <c r="P645" s="221"/>
      <c r="Q645" s="221"/>
      <c r="R645" s="221"/>
      <c r="S645" s="221"/>
      <c r="T645" s="221"/>
      <c r="U645" s="221"/>
    </row>
    <row r="646" spans="2:21" x14ac:dyDescent="0.2">
      <c r="B646" s="221"/>
      <c r="C646" s="221"/>
      <c r="D646" s="221"/>
      <c r="E646" s="221"/>
      <c r="F646" s="221"/>
      <c r="G646" s="221"/>
      <c r="H646" s="221"/>
      <c r="I646" s="221"/>
      <c r="J646" s="221"/>
      <c r="K646" s="221"/>
      <c r="L646" s="221"/>
      <c r="M646" s="221"/>
      <c r="N646" s="221"/>
      <c r="O646" s="221"/>
      <c r="P646" s="221"/>
      <c r="Q646" s="221"/>
      <c r="R646" s="221"/>
      <c r="S646" s="221"/>
      <c r="T646" s="221"/>
      <c r="U646" s="221"/>
    </row>
    <row r="647" spans="2:21" x14ac:dyDescent="0.2">
      <c r="B647" s="221"/>
      <c r="C647" s="221"/>
      <c r="D647" s="221"/>
      <c r="E647" s="221"/>
      <c r="F647" s="221"/>
      <c r="G647" s="221"/>
      <c r="H647" s="221"/>
      <c r="I647" s="221"/>
      <c r="J647" s="221"/>
      <c r="K647" s="221"/>
      <c r="L647" s="221"/>
      <c r="M647" s="221"/>
      <c r="N647" s="221"/>
      <c r="O647" s="221"/>
      <c r="P647" s="221"/>
      <c r="Q647" s="221"/>
      <c r="R647" s="221"/>
      <c r="S647" s="221"/>
      <c r="T647" s="221"/>
      <c r="U647" s="221"/>
    </row>
    <row r="648" spans="2:21" x14ac:dyDescent="0.2">
      <c r="B648" s="221"/>
      <c r="C648" s="221"/>
      <c r="D648" s="221"/>
      <c r="E648" s="221"/>
      <c r="F648" s="221"/>
      <c r="G648" s="221"/>
      <c r="H648" s="221"/>
      <c r="I648" s="221"/>
      <c r="J648" s="221"/>
      <c r="K648" s="221"/>
      <c r="L648" s="221"/>
      <c r="M648" s="221"/>
      <c r="N648" s="221"/>
      <c r="O648" s="221"/>
      <c r="P648" s="221"/>
      <c r="Q648" s="221"/>
      <c r="R648" s="221"/>
      <c r="S648" s="221"/>
      <c r="T648" s="221"/>
      <c r="U648" s="221"/>
    </row>
    <row r="649" spans="2:21" x14ac:dyDescent="0.2">
      <c r="B649" s="221"/>
      <c r="C649" s="221"/>
      <c r="D649" s="221"/>
      <c r="E649" s="221"/>
      <c r="F649" s="221"/>
      <c r="G649" s="221"/>
      <c r="H649" s="221"/>
      <c r="I649" s="221"/>
      <c r="J649" s="221"/>
      <c r="K649" s="221"/>
      <c r="L649" s="221"/>
      <c r="M649" s="221"/>
      <c r="N649" s="221"/>
      <c r="O649" s="221"/>
      <c r="P649" s="221"/>
      <c r="Q649" s="221"/>
      <c r="R649" s="221"/>
      <c r="S649" s="221"/>
      <c r="T649" s="221"/>
      <c r="U649" s="221"/>
    </row>
    <row r="650" spans="2:21" x14ac:dyDescent="0.2">
      <c r="B650" s="221"/>
      <c r="C650" s="221"/>
      <c r="D650" s="221"/>
      <c r="E650" s="221"/>
      <c r="F650" s="221"/>
      <c r="G650" s="221"/>
      <c r="H650" s="221"/>
      <c r="I650" s="221"/>
      <c r="J650" s="221"/>
      <c r="K650" s="221"/>
      <c r="L650" s="221"/>
      <c r="M650" s="221"/>
      <c r="N650" s="221"/>
      <c r="O650" s="221"/>
      <c r="P650" s="221"/>
      <c r="Q650" s="221"/>
      <c r="R650" s="221"/>
      <c r="S650" s="221"/>
      <c r="T650" s="221"/>
      <c r="U650" s="221"/>
    </row>
    <row r="651" spans="2:21" x14ac:dyDescent="0.2">
      <c r="B651" s="221"/>
      <c r="C651" s="221"/>
      <c r="D651" s="221"/>
      <c r="E651" s="221"/>
      <c r="F651" s="221"/>
      <c r="G651" s="221"/>
      <c r="H651" s="221"/>
      <c r="I651" s="221"/>
      <c r="J651" s="221"/>
      <c r="K651" s="221"/>
      <c r="L651" s="221"/>
      <c r="M651" s="221"/>
      <c r="N651" s="221"/>
      <c r="O651" s="221"/>
      <c r="P651" s="221"/>
      <c r="Q651" s="221"/>
      <c r="R651" s="221"/>
      <c r="S651" s="221"/>
      <c r="T651" s="221"/>
      <c r="U651" s="221"/>
    </row>
    <row r="652" spans="2:21" x14ac:dyDescent="0.2">
      <c r="B652" s="221"/>
      <c r="C652" s="221"/>
      <c r="D652" s="221"/>
      <c r="E652" s="221"/>
      <c r="F652" s="221"/>
      <c r="G652" s="221"/>
      <c r="H652" s="221"/>
      <c r="I652" s="221"/>
      <c r="J652" s="221"/>
      <c r="K652" s="221"/>
      <c r="L652" s="221"/>
      <c r="M652" s="221"/>
      <c r="N652" s="221"/>
      <c r="O652" s="221"/>
      <c r="P652" s="221"/>
      <c r="Q652" s="221"/>
      <c r="R652" s="221"/>
      <c r="S652" s="221"/>
      <c r="T652" s="221"/>
      <c r="U652" s="221"/>
    </row>
    <row r="653" spans="2:21" x14ac:dyDescent="0.2">
      <c r="B653" s="221"/>
      <c r="C653" s="221"/>
      <c r="D653" s="221"/>
      <c r="E653" s="221"/>
      <c r="F653" s="221"/>
      <c r="G653" s="221"/>
      <c r="H653" s="221"/>
      <c r="I653" s="221"/>
      <c r="J653" s="221"/>
      <c r="K653" s="221"/>
      <c r="L653" s="221"/>
      <c r="M653" s="221"/>
      <c r="N653" s="221"/>
      <c r="O653" s="221"/>
      <c r="P653" s="221"/>
      <c r="Q653" s="221"/>
      <c r="R653" s="221"/>
      <c r="S653" s="221"/>
      <c r="T653" s="221"/>
      <c r="U653" s="221"/>
    </row>
    <row r="654" spans="2:21" x14ac:dyDescent="0.2">
      <c r="B654" s="221"/>
      <c r="C654" s="221"/>
      <c r="D654" s="221"/>
      <c r="E654" s="221"/>
      <c r="F654" s="221"/>
      <c r="G654" s="221"/>
      <c r="H654" s="221"/>
      <c r="I654" s="221"/>
      <c r="J654" s="221"/>
      <c r="K654" s="221"/>
      <c r="L654" s="221"/>
      <c r="M654" s="221"/>
      <c r="N654" s="221"/>
      <c r="O654" s="221"/>
      <c r="P654" s="221"/>
      <c r="Q654" s="221"/>
      <c r="R654" s="221"/>
      <c r="S654" s="221"/>
      <c r="T654" s="221"/>
      <c r="U654" s="221"/>
    </row>
    <row r="655" spans="2:21" x14ac:dyDescent="0.2">
      <c r="B655" s="221"/>
      <c r="C655" s="221"/>
      <c r="D655" s="221"/>
      <c r="E655" s="221"/>
      <c r="F655" s="221"/>
      <c r="G655" s="221"/>
      <c r="H655" s="221"/>
      <c r="I655" s="221"/>
      <c r="J655" s="221"/>
      <c r="K655" s="221"/>
      <c r="L655" s="221"/>
      <c r="M655" s="221"/>
      <c r="N655" s="221"/>
      <c r="O655" s="221"/>
      <c r="P655" s="221"/>
      <c r="Q655" s="221"/>
      <c r="R655" s="221"/>
      <c r="S655" s="221"/>
      <c r="T655" s="221"/>
      <c r="U655" s="221"/>
    </row>
    <row r="656" spans="2:21" x14ac:dyDescent="0.2">
      <c r="B656" s="221"/>
      <c r="C656" s="221"/>
      <c r="D656" s="221"/>
      <c r="E656" s="221"/>
      <c r="F656" s="221"/>
      <c r="G656" s="221"/>
      <c r="H656" s="221"/>
      <c r="I656" s="221"/>
      <c r="J656" s="221"/>
      <c r="K656" s="221"/>
      <c r="L656" s="221"/>
      <c r="M656" s="221"/>
      <c r="N656" s="221"/>
      <c r="O656" s="221"/>
      <c r="P656" s="221"/>
      <c r="Q656" s="221"/>
      <c r="R656" s="221"/>
      <c r="S656" s="221"/>
      <c r="T656" s="221"/>
      <c r="U656" s="221"/>
    </row>
    <row r="657" spans="2:21" x14ac:dyDescent="0.2">
      <c r="B657" s="221"/>
      <c r="C657" s="221"/>
      <c r="D657" s="221"/>
      <c r="E657" s="221"/>
      <c r="F657" s="221"/>
      <c r="G657" s="221"/>
      <c r="H657" s="221"/>
      <c r="I657" s="221"/>
      <c r="J657" s="221"/>
      <c r="K657" s="221"/>
      <c r="L657" s="221"/>
      <c r="M657" s="221"/>
      <c r="N657" s="221"/>
      <c r="O657" s="221"/>
      <c r="P657" s="221"/>
      <c r="Q657" s="221"/>
      <c r="R657" s="221"/>
      <c r="S657" s="221"/>
      <c r="T657" s="221"/>
      <c r="U657" s="221"/>
    </row>
    <row r="658" spans="2:21" x14ac:dyDescent="0.2">
      <c r="B658" s="221"/>
      <c r="C658" s="221"/>
      <c r="D658" s="221"/>
      <c r="E658" s="221"/>
      <c r="F658" s="221"/>
      <c r="G658" s="221"/>
      <c r="H658" s="221"/>
      <c r="I658" s="221"/>
      <c r="J658" s="221"/>
      <c r="K658" s="221"/>
      <c r="L658" s="221"/>
      <c r="M658" s="221"/>
      <c r="N658" s="221"/>
      <c r="O658" s="221"/>
      <c r="P658" s="221"/>
      <c r="Q658" s="221"/>
      <c r="R658" s="221"/>
      <c r="S658" s="221"/>
      <c r="T658" s="221"/>
      <c r="U658" s="221"/>
    </row>
    <row r="659" spans="2:21" x14ac:dyDescent="0.2">
      <c r="B659" s="221"/>
      <c r="C659" s="221"/>
      <c r="D659" s="221"/>
      <c r="E659" s="221"/>
      <c r="F659" s="221"/>
      <c r="G659" s="221"/>
      <c r="H659" s="221"/>
      <c r="I659" s="221"/>
      <c r="J659" s="221"/>
      <c r="K659" s="221"/>
      <c r="L659" s="221"/>
      <c r="M659" s="221"/>
      <c r="N659" s="221"/>
      <c r="O659" s="221"/>
      <c r="P659" s="221"/>
      <c r="Q659" s="221"/>
      <c r="R659" s="221"/>
      <c r="S659" s="221"/>
      <c r="T659" s="221"/>
      <c r="U659" s="221"/>
    </row>
    <row r="660" spans="2:21" x14ac:dyDescent="0.2">
      <c r="B660" s="221"/>
      <c r="C660" s="221"/>
      <c r="D660" s="221"/>
      <c r="E660" s="221"/>
      <c r="F660" s="221"/>
      <c r="G660" s="221"/>
      <c r="H660" s="221"/>
      <c r="I660" s="221"/>
      <c r="J660" s="221"/>
      <c r="K660" s="221"/>
      <c r="L660" s="221"/>
      <c r="M660" s="221"/>
      <c r="N660" s="221"/>
      <c r="O660" s="221"/>
      <c r="P660" s="221"/>
      <c r="Q660" s="221"/>
      <c r="R660" s="221"/>
      <c r="S660" s="221"/>
      <c r="T660" s="221"/>
      <c r="U660" s="221"/>
    </row>
    <row r="661" spans="2:21" x14ac:dyDescent="0.2">
      <c r="B661" s="221"/>
      <c r="C661" s="221"/>
      <c r="D661" s="221"/>
      <c r="E661" s="221"/>
      <c r="F661" s="221"/>
      <c r="G661" s="221"/>
      <c r="H661" s="221"/>
      <c r="I661" s="221"/>
      <c r="J661" s="221"/>
      <c r="K661" s="221"/>
      <c r="L661" s="221"/>
      <c r="M661" s="221"/>
      <c r="N661" s="221"/>
      <c r="O661" s="221"/>
      <c r="P661" s="221"/>
      <c r="Q661" s="221"/>
      <c r="R661" s="221"/>
      <c r="S661" s="221"/>
      <c r="T661" s="221"/>
      <c r="U661" s="221"/>
    </row>
    <row r="662" spans="2:21" x14ac:dyDescent="0.2">
      <c r="B662" s="221"/>
      <c r="C662" s="221"/>
      <c r="D662" s="221"/>
      <c r="E662" s="221"/>
      <c r="F662" s="221"/>
      <c r="G662" s="221"/>
      <c r="H662" s="221"/>
      <c r="I662" s="221"/>
      <c r="J662" s="221"/>
      <c r="K662" s="221"/>
      <c r="L662" s="221"/>
      <c r="M662" s="221"/>
      <c r="N662" s="221"/>
      <c r="O662" s="221"/>
      <c r="P662" s="221"/>
      <c r="Q662" s="221"/>
      <c r="R662" s="221"/>
      <c r="S662" s="221"/>
      <c r="T662" s="221"/>
      <c r="U662" s="221"/>
    </row>
    <row r="663" spans="2:21" x14ac:dyDescent="0.2">
      <c r="B663" s="221"/>
      <c r="C663" s="221"/>
      <c r="D663" s="221"/>
      <c r="E663" s="221"/>
      <c r="F663" s="221"/>
      <c r="G663" s="221"/>
      <c r="H663" s="221"/>
      <c r="I663" s="221"/>
      <c r="J663" s="221"/>
      <c r="K663" s="221"/>
      <c r="L663" s="221"/>
      <c r="M663" s="221"/>
      <c r="N663" s="221"/>
      <c r="O663" s="221"/>
      <c r="P663" s="221"/>
      <c r="Q663" s="221"/>
      <c r="R663" s="221"/>
      <c r="S663" s="221"/>
      <c r="T663" s="221"/>
      <c r="U663" s="221"/>
    </row>
    <row r="664" spans="2:21" x14ac:dyDescent="0.2">
      <c r="B664" s="221"/>
      <c r="C664" s="221"/>
      <c r="D664" s="221"/>
      <c r="E664" s="221"/>
      <c r="F664" s="221"/>
      <c r="G664" s="221"/>
      <c r="H664" s="221"/>
      <c r="I664" s="221"/>
      <c r="J664" s="221"/>
      <c r="K664" s="221"/>
      <c r="L664" s="221"/>
      <c r="M664" s="221"/>
      <c r="N664" s="221"/>
      <c r="O664" s="221"/>
      <c r="P664" s="221"/>
      <c r="Q664" s="221"/>
      <c r="R664" s="221"/>
      <c r="S664" s="221"/>
      <c r="T664" s="221"/>
      <c r="U664" s="221"/>
    </row>
    <row r="665" spans="2:21" x14ac:dyDescent="0.2">
      <c r="B665" s="221"/>
      <c r="C665" s="221"/>
      <c r="D665" s="221"/>
      <c r="E665" s="221"/>
      <c r="F665" s="221"/>
      <c r="G665" s="221"/>
      <c r="H665" s="221"/>
      <c r="I665" s="221"/>
      <c r="J665" s="221"/>
      <c r="K665" s="221"/>
      <c r="L665" s="221"/>
      <c r="M665" s="221"/>
      <c r="N665" s="221"/>
      <c r="O665" s="221"/>
      <c r="P665" s="221"/>
      <c r="Q665" s="221"/>
      <c r="R665" s="221"/>
      <c r="S665" s="221"/>
      <c r="T665" s="221"/>
      <c r="U665" s="221"/>
    </row>
    <row r="666" spans="2:21" x14ac:dyDescent="0.2">
      <c r="B666" s="221"/>
      <c r="C666" s="221"/>
      <c r="D666" s="221"/>
      <c r="E666" s="221"/>
      <c r="F666" s="221"/>
      <c r="G666" s="221"/>
      <c r="H666" s="221"/>
      <c r="I666" s="221"/>
      <c r="J666" s="221"/>
      <c r="K666" s="221"/>
      <c r="L666" s="221"/>
      <c r="M666" s="221"/>
      <c r="N666" s="221"/>
      <c r="O666" s="221"/>
      <c r="P666" s="221"/>
      <c r="Q666" s="221"/>
      <c r="R666" s="221"/>
      <c r="S666" s="221"/>
      <c r="T666" s="221"/>
      <c r="U666" s="221"/>
    </row>
    <row r="667" spans="2:21" x14ac:dyDescent="0.2">
      <c r="B667" s="221"/>
      <c r="C667" s="221"/>
      <c r="D667" s="221"/>
      <c r="E667" s="221"/>
      <c r="F667" s="221"/>
      <c r="G667" s="221"/>
      <c r="H667" s="221"/>
      <c r="I667" s="221"/>
      <c r="J667" s="221"/>
      <c r="K667" s="221"/>
      <c r="L667" s="221"/>
      <c r="M667" s="221"/>
      <c r="N667" s="221"/>
      <c r="O667" s="221"/>
      <c r="P667" s="221"/>
      <c r="Q667" s="221"/>
      <c r="R667" s="221"/>
      <c r="S667" s="221"/>
      <c r="T667" s="221"/>
      <c r="U667" s="221"/>
    </row>
    <row r="668" spans="2:21" x14ac:dyDescent="0.2">
      <c r="B668" s="221"/>
      <c r="C668" s="221"/>
      <c r="D668" s="221"/>
      <c r="E668" s="221"/>
      <c r="F668" s="221"/>
      <c r="G668" s="221"/>
      <c r="H668" s="221"/>
      <c r="I668" s="221"/>
      <c r="J668" s="221"/>
      <c r="K668" s="221"/>
      <c r="L668" s="221"/>
      <c r="M668" s="221"/>
      <c r="N668" s="221"/>
      <c r="O668" s="221"/>
      <c r="P668" s="221"/>
      <c r="Q668" s="221"/>
      <c r="R668" s="221"/>
      <c r="S668" s="221"/>
      <c r="T668" s="221"/>
      <c r="U668" s="221"/>
    </row>
    <row r="669" spans="2:21" x14ac:dyDescent="0.2">
      <c r="B669" s="221"/>
      <c r="C669" s="221"/>
      <c r="D669" s="221"/>
      <c r="E669" s="221"/>
      <c r="F669" s="221"/>
      <c r="G669" s="221"/>
      <c r="H669" s="221"/>
      <c r="I669" s="221"/>
      <c r="J669" s="221"/>
      <c r="K669" s="221"/>
      <c r="L669" s="221"/>
      <c r="M669" s="221"/>
      <c r="N669" s="221"/>
      <c r="O669" s="221"/>
      <c r="P669" s="221"/>
      <c r="Q669" s="221"/>
      <c r="R669" s="221"/>
      <c r="S669" s="221"/>
      <c r="T669" s="221"/>
      <c r="U669" s="221"/>
    </row>
    <row r="670" spans="2:21" x14ac:dyDescent="0.2">
      <c r="B670" s="221"/>
      <c r="C670" s="221"/>
      <c r="D670" s="221"/>
      <c r="E670" s="221"/>
      <c r="F670" s="221"/>
      <c r="G670" s="221"/>
      <c r="H670" s="221"/>
      <c r="I670" s="221"/>
      <c r="J670" s="221"/>
      <c r="K670" s="221"/>
      <c r="L670" s="221"/>
      <c r="M670" s="221"/>
      <c r="N670" s="221"/>
      <c r="O670" s="221"/>
      <c r="P670" s="221"/>
      <c r="Q670" s="221"/>
      <c r="R670" s="221"/>
      <c r="S670" s="221"/>
      <c r="T670" s="221"/>
      <c r="U670" s="221"/>
    </row>
    <row r="671" spans="2:21" x14ac:dyDescent="0.2">
      <c r="B671" s="221"/>
      <c r="C671" s="221"/>
      <c r="D671" s="221"/>
      <c r="E671" s="221"/>
      <c r="F671" s="221"/>
      <c r="G671" s="221"/>
      <c r="H671" s="221"/>
      <c r="I671" s="221"/>
      <c r="J671" s="221"/>
      <c r="K671" s="221"/>
      <c r="L671" s="221"/>
      <c r="M671" s="221"/>
      <c r="N671" s="221"/>
      <c r="O671" s="221"/>
      <c r="P671" s="221"/>
      <c r="Q671" s="221"/>
      <c r="R671" s="221"/>
      <c r="S671" s="221"/>
      <c r="T671" s="221"/>
      <c r="U671" s="221"/>
    </row>
    <row r="672" spans="2:21" x14ac:dyDescent="0.2">
      <c r="B672" s="221"/>
      <c r="C672" s="221"/>
      <c r="D672" s="221"/>
      <c r="E672" s="221"/>
      <c r="F672" s="221"/>
      <c r="G672" s="221"/>
      <c r="H672" s="221"/>
      <c r="I672" s="221"/>
      <c r="J672" s="221"/>
      <c r="K672" s="221"/>
      <c r="L672" s="221"/>
      <c r="M672" s="221"/>
      <c r="N672" s="221"/>
      <c r="O672" s="221"/>
      <c r="P672" s="221"/>
      <c r="Q672" s="221"/>
      <c r="R672" s="221"/>
      <c r="S672" s="221"/>
      <c r="T672" s="221"/>
      <c r="U672" s="221"/>
    </row>
    <row r="673" spans="2:21" x14ac:dyDescent="0.2">
      <c r="B673" s="221"/>
      <c r="C673" s="221"/>
      <c r="D673" s="221"/>
      <c r="E673" s="221"/>
      <c r="F673" s="221"/>
      <c r="G673" s="221"/>
      <c r="H673" s="221"/>
      <c r="I673" s="221"/>
      <c r="J673" s="221"/>
      <c r="K673" s="221"/>
      <c r="L673" s="221"/>
      <c r="M673" s="221"/>
      <c r="N673" s="221"/>
      <c r="O673" s="221"/>
      <c r="P673" s="221"/>
      <c r="Q673" s="221"/>
      <c r="R673" s="221"/>
      <c r="S673" s="221"/>
      <c r="T673" s="221"/>
      <c r="U673" s="221"/>
    </row>
    <row r="674" spans="2:21" x14ac:dyDescent="0.2">
      <c r="B674" s="221"/>
      <c r="C674" s="221"/>
      <c r="D674" s="221"/>
      <c r="E674" s="221"/>
      <c r="F674" s="221"/>
      <c r="G674" s="221"/>
      <c r="H674" s="221"/>
      <c r="I674" s="221"/>
      <c r="J674" s="221"/>
      <c r="K674" s="221"/>
      <c r="L674" s="221"/>
      <c r="M674" s="221"/>
      <c r="N674" s="221"/>
      <c r="O674" s="221"/>
      <c r="P674" s="221"/>
      <c r="Q674" s="221"/>
      <c r="R674" s="221"/>
      <c r="S674" s="221"/>
      <c r="T674" s="221"/>
      <c r="U674" s="221"/>
    </row>
    <row r="675" spans="2:21" x14ac:dyDescent="0.2">
      <c r="B675" s="221"/>
      <c r="C675" s="221"/>
      <c r="D675" s="221"/>
      <c r="E675" s="221"/>
      <c r="F675" s="221"/>
      <c r="G675" s="221"/>
      <c r="H675" s="221"/>
      <c r="I675" s="221"/>
      <c r="J675" s="221"/>
      <c r="K675" s="221"/>
      <c r="L675" s="221"/>
      <c r="M675" s="221"/>
      <c r="N675" s="221"/>
      <c r="O675" s="221"/>
      <c r="P675" s="221"/>
      <c r="Q675" s="221"/>
      <c r="R675" s="221"/>
      <c r="S675" s="221"/>
      <c r="T675" s="221"/>
      <c r="U675" s="221"/>
    </row>
    <row r="676" spans="2:21" x14ac:dyDescent="0.2">
      <c r="B676" s="221"/>
      <c r="C676" s="221"/>
      <c r="D676" s="221"/>
      <c r="E676" s="221"/>
      <c r="F676" s="221"/>
      <c r="G676" s="221"/>
      <c r="H676" s="221"/>
      <c r="I676" s="221"/>
      <c r="J676" s="221"/>
      <c r="K676" s="221"/>
      <c r="L676" s="221"/>
      <c r="M676" s="221"/>
      <c r="N676" s="221"/>
      <c r="O676" s="221"/>
      <c r="P676" s="221"/>
      <c r="Q676" s="221"/>
      <c r="R676" s="221"/>
      <c r="S676" s="221"/>
      <c r="T676" s="221"/>
      <c r="U676" s="221"/>
    </row>
    <row r="677" spans="2:21" x14ac:dyDescent="0.2">
      <c r="B677" s="221"/>
      <c r="C677" s="221"/>
      <c r="D677" s="221"/>
      <c r="E677" s="221"/>
      <c r="F677" s="221"/>
      <c r="G677" s="221"/>
      <c r="H677" s="221"/>
      <c r="I677" s="221"/>
      <c r="J677" s="221"/>
      <c r="K677" s="221"/>
      <c r="L677" s="221"/>
      <c r="M677" s="221"/>
      <c r="N677" s="221"/>
      <c r="O677" s="221"/>
      <c r="P677" s="221"/>
      <c r="Q677" s="221"/>
      <c r="R677" s="221"/>
      <c r="S677" s="221"/>
      <c r="T677" s="221"/>
      <c r="U677" s="221"/>
    </row>
    <row r="678" spans="2:21" x14ac:dyDescent="0.2">
      <c r="B678" s="221"/>
      <c r="C678" s="221"/>
      <c r="D678" s="221"/>
      <c r="E678" s="221"/>
      <c r="F678" s="221"/>
      <c r="G678" s="221"/>
      <c r="H678" s="221"/>
      <c r="I678" s="221"/>
      <c r="J678" s="221"/>
      <c r="K678" s="221"/>
      <c r="L678" s="221"/>
      <c r="M678" s="221"/>
      <c r="N678" s="221"/>
      <c r="O678" s="221"/>
      <c r="P678" s="221"/>
      <c r="Q678" s="221"/>
      <c r="R678" s="221"/>
      <c r="S678" s="221"/>
      <c r="T678" s="221"/>
      <c r="U678" s="221"/>
    </row>
    <row r="679" spans="2:21" x14ac:dyDescent="0.2">
      <c r="B679" s="221"/>
      <c r="C679" s="221"/>
      <c r="D679" s="221"/>
      <c r="E679" s="221"/>
      <c r="F679" s="221"/>
      <c r="G679" s="221"/>
      <c r="H679" s="221"/>
      <c r="I679" s="221"/>
      <c r="J679" s="221"/>
      <c r="K679" s="221"/>
      <c r="L679" s="221"/>
      <c r="M679" s="221"/>
      <c r="N679" s="221"/>
      <c r="O679" s="221"/>
      <c r="P679" s="221"/>
      <c r="Q679" s="221"/>
      <c r="R679" s="221"/>
      <c r="S679" s="221"/>
      <c r="T679" s="221"/>
      <c r="U679" s="221"/>
    </row>
    <row r="680" spans="2:21" x14ac:dyDescent="0.2">
      <c r="B680" s="221"/>
      <c r="C680" s="221"/>
      <c r="D680" s="221"/>
      <c r="E680" s="221"/>
      <c r="F680" s="221"/>
      <c r="G680" s="221"/>
      <c r="H680" s="221"/>
      <c r="I680" s="221"/>
      <c r="J680" s="221"/>
      <c r="K680" s="221"/>
      <c r="L680" s="221"/>
      <c r="M680" s="221"/>
      <c r="N680" s="221"/>
      <c r="O680" s="221"/>
      <c r="P680" s="221"/>
      <c r="Q680" s="221"/>
      <c r="R680" s="221"/>
      <c r="S680" s="221"/>
      <c r="T680" s="221"/>
      <c r="U680" s="221"/>
    </row>
    <row r="681" spans="2:21" x14ac:dyDescent="0.2">
      <c r="B681" s="221"/>
      <c r="C681" s="221"/>
      <c r="D681" s="221"/>
      <c r="E681" s="221"/>
      <c r="F681" s="221"/>
      <c r="G681" s="221"/>
      <c r="H681" s="221"/>
      <c r="I681" s="221"/>
      <c r="J681" s="221"/>
      <c r="K681" s="221"/>
      <c r="L681" s="221"/>
      <c r="M681" s="221"/>
      <c r="N681" s="221"/>
      <c r="O681" s="221"/>
      <c r="P681" s="221"/>
      <c r="Q681" s="221"/>
      <c r="R681" s="221"/>
      <c r="S681" s="221"/>
      <c r="T681" s="221"/>
      <c r="U681" s="221"/>
    </row>
    <row r="682" spans="2:21" x14ac:dyDescent="0.2">
      <c r="B682" s="221"/>
      <c r="C682" s="221"/>
      <c r="D682" s="221"/>
      <c r="E682" s="221"/>
      <c r="F682" s="221"/>
      <c r="G682" s="221"/>
      <c r="H682" s="221"/>
      <c r="I682" s="221"/>
      <c r="J682" s="221"/>
      <c r="K682" s="221"/>
      <c r="L682" s="221"/>
      <c r="M682" s="221"/>
      <c r="N682" s="221"/>
      <c r="O682" s="221"/>
      <c r="P682" s="221"/>
      <c r="Q682" s="221"/>
      <c r="R682" s="221"/>
      <c r="S682" s="221"/>
      <c r="T682" s="221"/>
      <c r="U682" s="221"/>
    </row>
    <row r="683" spans="2:21" x14ac:dyDescent="0.2">
      <c r="B683" s="221"/>
      <c r="C683" s="221"/>
      <c r="D683" s="221"/>
      <c r="E683" s="221"/>
      <c r="F683" s="221"/>
      <c r="G683" s="221"/>
      <c r="H683" s="221"/>
      <c r="I683" s="221"/>
      <c r="J683" s="221"/>
      <c r="K683" s="221"/>
      <c r="L683" s="221"/>
      <c r="M683" s="221"/>
      <c r="N683" s="221"/>
      <c r="O683" s="221"/>
      <c r="P683" s="221"/>
      <c r="Q683" s="221"/>
      <c r="R683" s="221"/>
      <c r="S683" s="221"/>
      <c r="T683" s="221"/>
      <c r="U683" s="221"/>
    </row>
    <row r="684" spans="2:21" x14ac:dyDescent="0.2">
      <c r="B684" s="221"/>
      <c r="C684" s="221"/>
      <c r="D684" s="221"/>
      <c r="E684" s="221"/>
      <c r="F684" s="221"/>
      <c r="G684" s="221"/>
      <c r="H684" s="221"/>
      <c r="I684" s="221"/>
      <c r="J684" s="221"/>
      <c r="K684" s="221"/>
      <c r="L684" s="221"/>
      <c r="M684" s="221"/>
      <c r="N684" s="221"/>
      <c r="O684" s="221"/>
      <c r="P684" s="221"/>
      <c r="Q684" s="221"/>
      <c r="R684" s="221"/>
      <c r="S684" s="221"/>
      <c r="T684" s="221"/>
      <c r="U684" s="221"/>
    </row>
    <row r="685" spans="2:21" x14ac:dyDescent="0.2">
      <c r="B685" s="221"/>
      <c r="C685" s="221"/>
      <c r="D685" s="221"/>
      <c r="E685" s="221"/>
      <c r="F685" s="221"/>
      <c r="G685" s="221"/>
      <c r="H685" s="221"/>
      <c r="I685" s="221"/>
      <c r="J685" s="221"/>
      <c r="K685" s="221"/>
      <c r="L685" s="221"/>
      <c r="M685" s="221"/>
      <c r="N685" s="221"/>
      <c r="O685" s="221"/>
      <c r="P685" s="221"/>
      <c r="Q685" s="221"/>
      <c r="R685" s="221"/>
      <c r="S685" s="221"/>
      <c r="T685" s="221"/>
      <c r="U685" s="221"/>
    </row>
    <row r="686" spans="2:21" x14ac:dyDescent="0.2">
      <c r="B686" s="221"/>
      <c r="C686" s="221"/>
      <c r="D686" s="221"/>
      <c r="E686" s="221"/>
      <c r="F686" s="221"/>
      <c r="G686" s="221"/>
      <c r="H686" s="221"/>
      <c r="I686" s="221"/>
      <c r="J686" s="221"/>
      <c r="K686" s="221"/>
      <c r="L686" s="221"/>
      <c r="M686" s="221"/>
      <c r="N686" s="221"/>
      <c r="O686" s="221"/>
      <c r="P686" s="221"/>
      <c r="Q686" s="221"/>
      <c r="R686" s="221"/>
      <c r="S686" s="221"/>
      <c r="T686" s="221"/>
      <c r="U686" s="221"/>
    </row>
    <row r="687" spans="2:21" x14ac:dyDescent="0.2">
      <c r="B687" s="221"/>
      <c r="C687" s="221"/>
      <c r="D687" s="221"/>
      <c r="E687" s="221"/>
      <c r="F687" s="221"/>
      <c r="G687" s="221"/>
      <c r="H687" s="221"/>
      <c r="I687" s="221"/>
      <c r="J687" s="221"/>
      <c r="K687" s="221"/>
      <c r="L687" s="221"/>
      <c r="M687" s="221"/>
      <c r="N687" s="221"/>
      <c r="O687" s="221"/>
      <c r="P687" s="221"/>
      <c r="Q687" s="221"/>
      <c r="R687" s="221"/>
      <c r="S687" s="221"/>
      <c r="T687" s="221"/>
      <c r="U687" s="221"/>
    </row>
    <row r="688" spans="2:21" x14ac:dyDescent="0.2">
      <c r="B688" s="221"/>
      <c r="C688" s="221"/>
      <c r="D688" s="221"/>
      <c r="E688" s="221"/>
      <c r="F688" s="221"/>
      <c r="G688" s="221"/>
      <c r="H688" s="221"/>
      <c r="I688" s="221"/>
      <c r="J688" s="221"/>
      <c r="K688" s="221"/>
      <c r="L688" s="221"/>
      <c r="M688" s="221"/>
      <c r="N688" s="221"/>
      <c r="O688" s="221"/>
      <c r="P688" s="221"/>
      <c r="Q688" s="221"/>
      <c r="R688" s="221"/>
      <c r="S688" s="221"/>
      <c r="T688" s="221"/>
      <c r="U688" s="221"/>
    </row>
    <row r="689" spans="2:21" x14ac:dyDescent="0.2">
      <c r="B689" s="221"/>
      <c r="C689" s="221"/>
      <c r="D689" s="221"/>
      <c r="E689" s="221"/>
      <c r="F689" s="221"/>
      <c r="G689" s="221"/>
      <c r="H689" s="221"/>
      <c r="I689" s="221"/>
      <c r="J689" s="221"/>
      <c r="K689" s="221"/>
      <c r="L689" s="221"/>
      <c r="M689" s="221"/>
      <c r="N689" s="221"/>
      <c r="O689" s="221"/>
      <c r="P689" s="221"/>
      <c r="Q689" s="221"/>
      <c r="R689" s="221"/>
      <c r="S689" s="221"/>
      <c r="T689" s="221"/>
      <c r="U689" s="221"/>
    </row>
    <row r="690" spans="2:21" x14ac:dyDescent="0.2">
      <c r="B690" s="221"/>
      <c r="C690" s="221"/>
      <c r="D690" s="221"/>
      <c r="E690" s="221"/>
      <c r="F690" s="221"/>
      <c r="G690" s="221"/>
      <c r="H690" s="221"/>
      <c r="I690" s="221"/>
      <c r="J690" s="221"/>
      <c r="K690" s="221"/>
      <c r="L690" s="221"/>
      <c r="M690" s="221"/>
      <c r="N690" s="221"/>
      <c r="O690" s="221"/>
      <c r="P690" s="221"/>
      <c r="Q690" s="221"/>
      <c r="R690" s="221"/>
      <c r="S690" s="221"/>
      <c r="T690" s="221"/>
      <c r="U690" s="221"/>
    </row>
    <row r="691" spans="2:21" x14ac:dyDescent="0.2">
      <c r="B691" s="221"/>
      <c r="C691" s="221"/>
      <c r="D691" s="221"/>
      <c r="E691" s="221"/>
      <c r="F691" s="221"/>
      <c r="G691" s="221"/>
      <c r="H691" s="221"/>
      <c r="I691" s="221"/>
      <c r="J691" s="221"/>
      <c r="K691" s="221"/>
      <c r="L691" s="221"/>
      <c r="M691" s="221"/>
      <c r="N691" s="221"/>
      <c r="O691" s="221"/>
      <c r="P691" s="221"/>
      <c r="Q691" s="221"/>
      <c r="R691" s="221"/>
      <c r="S691" s="221"/>
      <c r="T691" s="221"/>
      <c r="U691" s="221"/>
    </row>
    <row r="692" spans="2:21" x14ac:dyDescent="0.2">
      <c r="B692" s="221"/>
      <c r="C692" s="221"/>
      <c r="D692" s="221"/>
      <c r="E692" s="221"/>
      <c r="F692" s="221"/>
      <c r="G692" s="221"/>
      <c r="H692" s="221"/>
      <c r="I692" s="221"/>
      <c r="J692" s="221"/>
      <c r="K692" s="221"/>
      <c r="L692" s="221"/>
      <c r="M692" s="221"/>
      <c r="N692" s="221"/>
      <c r="O692" s="221"/>
      <c r="P692" s="221"/>
      <c r="Q692" s="221"/>
      <c r="R692" s="221"/>
      <c r="S692" s="221"/>
      <c r="T692" s="221"/>
      <c r="U692" s="221"/>
    </row>
    <row r="693" spans="2:21" x14ac:dyDescent="0.2">
      <c r="B693" s="221"/>
      <c r="C693" s="221"/>
      <c r="D693" s="221"/>
      <c r="E693" s="221"/>
      <c r="F693" s="221"/>
      <c r="G693" s="221"/>
      <c r="H693" s="221"/>
      <c r="I693" s="221"/>
      <c r="J693" s="221"/>
      <c r="K693" s="221"/>
      <c r="L693" s="221"/>
      <c r="M693" s="221"/>
      <c r="N693" s="221"/>
      <c r="O693" s="221"/>
      <c r="P693" s="221"/>
      <c r="Q693" s="221"/>
      <c r="R693" s="221"/>
      <c r="S693" s="221"/>
      <c r="T693" s="221"/>
      <c r="U693" s="221"/>
    </row>
    <row r="694" spans="2:21" x14ac:dyDescent="0.2">
      <c r="B694" s="221"/>
      <c r="C694" s="221"/>
      <c r="D694" s="221"/>
      <c r="E694" s="221"/>
      <c r="F694" s="221"/>
      <c r="G694" s="221"/>
      <c r="H694" s="221"/>
      <c r="I694" s="221"/>
      <c r="J694" s="221"/>
      <c r="K694" s="221"/>
      <c r="L694" s="221"/>
      <c r="M694" s="221"/>
      <c r="N694" s="221"/>
      <c r="O694" s="221"/>
      <c r="P694" s="221"/>
      <c r="Q694" s="221"/>
      <c r="R694" s="221"/>
      <c r="S694" s="221"/>
      <c r="T694" s="221"/>
      <c r="U694" s="221"/>
    </row>
    <row r="695" spans="2:21" x14ac:dyDescent="0.2">
      <c r="B695" s="221"/>
      <c r="C695" s="221"/>
      <c r="D695" s="221"/>
      <c r="E695" s="221"/>
      <c r="F695" s="221"/>
      <c r="G695" s="221"/>
      <c r="H695" s="221"/>
      <c r="I695" s="221"/>
      <c r="J695" s="221"/>
      <c r="K695" s="221"/>
      <c r="L695" s="221"/>
      <c r="M695" s="221"/>
      <c r="N695" s="221"/>
      <c r="O695" s="221"/>
      <c r="P695" s="221"/>
      <c r="Q695" s="221"/>
      <c r="R695" s="221"/>
      <c r="S695" s="221"/>
      <c r="T695" s="221"/>
      <c r="U695" s="221"/>
    </row>
    <row r="696" spans="2:21" x14ac:dyDescent="0.2">
      <c r="B696" s="221"/>
      <c r="C696" s="221"/>
      <c r="D696" s="221"/>
      <c r="E696" s="221"/>
      <c r="F696" s="221"/>
      <c r="G696" s="221"/>
      <c r="H696" s="221"/>
      <c r="I696" s="221"/>
      <c r="J696" s="221"/>
      <c r="K696" s="221"/>
      <c r="L696" s="221"/>
      <c r="M696" s="221"/>
      <c r="N696" s="221"/>
      <c r="O696" s="221"/>
      <c r="P696" s="221"/>
      <c r="Q696" s="221"/>
      <c r="R696" s="221"/>
      <c r="S696" s="221"/>
      <c r="T696" s="221"/>
      <c r="U696" s="221"/>
    </row>
    <row r="697" spans="2:21" x14ac:dyDescent="0.2">
      <c r="B697" s="221"/>
      <c r="C697" s="221"/>
      <c r="D697" s="221"/>
      <c r="E697" s="221"/>
      <c r="F697" s="221"/>
      <c r="G697" s="221"/>
      <c r="H697" s="221"/>
      <c r="I697" s="221"/>
      <c r="J697" s="221"/>
      <c r="K697" s="221"/>
      <c r="L697" s="221"/>
      <c r="M697" s="221"/>
      <c r="N697" s="221"/>
      <c r="O697" s="221"/>
      <c r="P697" s="221"/>
      <c r="Q697" s="221"/>
      <c r="R697" s="221"/>
      <c r="S697" s="221"/>
      <c r="T697" s="221"/>
      <c r="U697" s="221"/>
    </row>
    <row r="698" spans="2:21" x14ac:dyDescent="0.2">
      <c r="B698" s="221"/>
      <c r="C698" s="221"/>
      <c r="D698" s="221"/>
      <c r="E698" s="221"/>
      <c r="F698" s="221"/>
      <c r="G698" s="221"/>
      <c r="H698" s="221"/>
      <c r="I698" s="221"/>
      <c r="J698" s="221"/>
      <c r="K698" s="221"/>
      <c r="L698" s="221"/>
      <c r="M698" s="221"/>
      <c r="N698" s="221"/>
      <c r="O698" s="221"/>
      <c r="P698" s="221"/>
      <c r="Q698" s="221"/>
      <c r="R698" s="221"/>
      <c r="S698" s="221"/>
      <c r="T698" s="221"/>
      <c r="U698" s="221"/>
    </row>
    <row r="699" spans="2:21" x14ac:dyDescent="0.2">
      <c r="B699" s="221"/>
      <c r="C699" s="221"/>
      <c r="D699" s="221"/>
      <c r="E699" s="221"/>
      <c r="F699" s="221"/>
      <c r="G699" s="221"/>
      <c r="H699" s="221"/>
      <c r="I699" s="221"/>
      <c r="J699" s="221"/>
      <c r="K699" s="221"/>
      <c r="L699" s="221"/>
      <c r="M699" s="221"/>
      <c r="N699" s="221"/>
      <c r="O699" s="221"/>
      <c r="P699" s="221"/>
      <c r="Q699" s="221"/>
      <c r="R699" s="221"/>
      <c r="S699" s="221"/>
      <c r="T699" s="221"/>
      <c r="U699" s="221"/>
    </row>
    <row r="700" spans="2:21" x14ac:dyDescent="0.2">
      <c r="B700" s="221"/>
      <c r="C700" s="221"/>
      <c r="D700" s="221"/>
      <c r="E700" s="221"/>
      <c r="F700" s="221"/>
      <c r="G700" s="221"/>
      <c r="H700" s="221"/>
      <c r="I700" s="221"/>
      <c r="J700" s="221"/>
      <c r="K700" s="221"/>
      <c r="L700" s="221"/>
      <c r="M700" s="221"/>
      <c r="N700" s="221"/>
      <c r="O700" s="221"/>
      <c r="P700" s="221"/>
      <c r="Q700" s="221"/>
      <c r="R700" s="221"/>
      <c r="S700" s="221"/>
      <c r="T700" s="221"/>
      <c r="U700" s="221"/>
    </row>
    <row r="701" spans="2:21" x14ac:dyDescent="0.2">
      <c r="B701" s="221"/>
      <c r="C701" s="221"/>
      <c r="D701" s="221"/>
      <c r="E701" s="221"/>
      <c r="F701" s="221"/>
      <c r="G701" s="221"/>
      <c r="H701" s="221"/>
      <c r="I701" s="221"/>
      <c r="J701" s="221"/>
      <c r="K701" s="221"/>
      <c r="L701" s="221"/>
      <c r="M701" s="221"/>
      <c r="N701" s="221"/>
      <c r="O701" s="221"/>
      <c r="P701" s="221"/>
      <c r="Q701" s="221"/>
      <c r="R701" s="221"/>
      <c r="S701" s="221"/>
      <c r="T701" s="221"/>
      <c r="U701" s="221"/>
    </row>
    <row r="702" spans="2:21" x14ac:dyDescent="0.2">
      <c r="B702" s="221"/>
      <c r="C702" s="221"/>
      <c r="D702" s="221"/>
      <c r="E702" s="221"/>
      <c r="F702" s="221"/>
      <c r="G702" s="221"/>
      <c r="H702" s="221"/>
      <c r="I702" s="221"/>
      <c r="J702" s="221"/>
      <c r="K702" s="221"/>
      <c r="L702" s="221"/>
      <c r="M702" s="221"/>
      <c r="N702" s="221"/>
      <c r="O702" s="221"/>
      <c r="P702" s="221"/>
      <c r="Q702" s="221"/>
      <c r="R702" s="221"/>
      <c r="S702" s="221"/>
      <c r="T702" s="221"/>
      <c r="U702" s="221"/>
    </row>
    <row r="703" spans="2:21" x14ac:dyDescent="0.2">
      <c r="B703" s="221"/>
      <c r="C703" s="221"/>
      <c r="D703" s="221"/>
      <c r="E703" s="221"/>
      <c r="F703" s="221"/>
      <c r="G703" s="221"/>
      <c r="H703" s="221"/>
      <c r="I703" s="221"/>
      <c r="J703" s="221"/>
      <c r="K703" s="221"/>
      <c r="L703" s="221"/>
      <c r="M703" s="221"/>
      <c r="N703" s="221"/>
      <c r="O703" s="221"/>
      <c r="P703" s="221"/>
      <c r="Q703" s="221"/>
      <c r="R703" s="221"/>
      <c r="S703" s="221"/>
      <c r="T703" s="221"/>
      <c r="U703" s="221"/>
    </row>
    <row r="704" spans="2:21" x14ac:dyDescent="0.2">
      <c r="B704" s="221"/>
      <c r="C704" s="221"/>
      <c r="D704" s="221"/>
      <c r="E704" s="221"/>
      <c r="F704" s="221"/>
      <c r="G704" s="221"/>
      <c r="H704" s="221"/>
      <c r="I704" s="221"/>
      <c r="J704" s="221"/>
      <c r="K704" s="221"/>
      <c r="L704" s="221"/>
      <c r="M704" s="221"/>
      <c r="N704" s="221"/>
      <c r="O704" s="221"/>
      <c r="P704" s="221"/>
      <c r="Q704" s="221"/>
      <c r="R704" s="221"/>
      <c r="S704" s="221"/>
      <c r="T704" s="221"/>
      <c r="U704" s="221"/>
    </row>
    <row r="705" spans="2:21" x14ac:dyDescent="0.2">
      <c r="B705" s="221"/>
      <c r="C705" s="221"/>
      <c r="D705" s="221"/>
      <c r="E705" s="221"/>
      <c r="F705" s="221"/>
      <c r="G705" s="221"/>
      <c r="H705" s="221"/>
      <c r="I705" s="221"/>
      <c r="J705" s="221"/>
      <c r="K705" s="221"/>
      <c r="L705" s="221"/>
      <c r="M705" s="221"/>
      <c r="N705" s="221"/>
      <c r="O705" s="221"/>
      <c r="P705" s="221"/>
      <c r="Q705" s="221"/>
      <c r="R705" s="221"/>
      <c r="S705" s="221"/>
      <c r="T705" s="221"/>
      <c r="U705" s="221"/>
    </row>
    <row r="706" spans="2:21" x14ac:dyDescent="0.2">
      <c r="B706" s="221"/>
      <c r="C706" s="221"/>
      <c r="D706" s="221"/>
      <c r="E706" s="221"/>
      <c r="F706" s="221"/>
      <c r="G706" s="221"/>
      <c r="H706" s="221"/>
      <c r="I706" s="221"/>
      <c r="J706" s="221"/>
      <c r="K706" s="221"/>
      <c r="L706" s="221"/>
      <c r="M706" s="221"/>
      <c r="N706" s="221"/>
      <c r="O706" s="221"/>
      <c r="P706" s="221"/>
      <c r="Q706" s="221"/>
      <c r="R706" s="221"/>
      <c r="S706" s="221"/>
      <c r="T706" s="221"/>
      <c r="U706" s="221"/>
    </row>
    <row r="707" spans="2:21" x14ac:dyDescent="0.2">
      <c r="B707" s="221"/>
      <c r="C707" s="221"/>
      <c r="D707" s="221"/>
      <c r="E707" s="221"/>
      <c r="F707" s="221"/>
      <c r="G707" s="221"/>
      <c r="H707" s="221"/>
      <c r="I707" s="221"/>
      <c r="J707" s="221"/>
      <c r="K707" s="221"/>
      <c r="L707" s="221"/>
      <c r="M707" s="221"/>
      <c r="N707" s="221"/>
      <c r="O707" s="221"/>
      <c r="P707" s="221"/>
      <c r="Q707" s="221"/>
      <c r="R707" s="221"/>
      <c r="S707" s="221"/>
      <c r="T707" s="221"/>
      <c r="U707" s="221"/>
    </row>
    <row r="708" spans="2:21" x14ac:dyDescent="0.2">
      <c r="B708" s="221"/>
      <c r="C708" s="221"/>
      <c r="D708" s="221"/>
      <c r="E708" s="221"/>
      <c r="F708" s="221"/>
      <c r="G708" s="221"/>
      <c r="H708" s="221"/>
      <c r="I708" s="221"/>
      <c r="J708" s="221"/>
      <c r="K708" s="221"/>
      <c r="L708" s="221"/>
      <c r="M708" s="221"/>
      <c r="N708" s="221"/>
      <c r="O708" s="221"/>
      <c r="P708" s="221"/>
      <c r="Q708" s="221"/>
      <c r="R708" s="221"/>
      <c r="S708" s="221"/>
      <c r="T708" s="221"/>
      <c r="U708" s="221"/>
    </row>
    <row r="709" spans="2:21" x14ac:dyDescent="0.2">
      <c r="B709" s="221"/>
      <c r="C709" s="221"/>
      <c r="D709" s="221"/>
      <c r="E709" s="221"/>
      <c r="F709" s="221"/>
      <c r="G709" s="221"/>
      <c r="H709" s="221"/>
      <c r="I709" s="221"/>
      <c r="J709" s="221"/>
      <c r="K709" s="221"/>
      <c r="L709" s="221"/>
      <c r="M709" s="221"/>
      <c r="N709" s="221"/>
      <c r="O709" s="221"/>
      <c r="P709" s="221"/>
      <c r="Q709" s="221"/>
      <c r="R709" s="221"/>
      <c r="S709" s="221"/>
      <c r="T709" s="221"/>
      <c r="U709" s="221"/>
    </row>
    <row r="710" spans="2:21" x14ac:dyDescent="0.2">
      <c r="B710" s="221"/>
      <c r="C710" s="221"/>
      <c r="D710" s="221"/>
      <c r="E710" s="221"/>
      <c r="F710" s="221"/>
      <c r="G710" s="221"/>
      <c r="H710" s="221"/>
      <c r="I710" s="221"/>
      <c r="J710" s="221"/>
      <c r="K710" s="221"/>
      <c r="L710" s="221"/>
      <c r="M710" s="221"/>
      <c r="N710" s="221"/>
      <c r="O710" s="221"/>
      <c r="P710" s="221"/>
      <c r="Q710" s="221"/>
      <c r="R710" s="221"/>
      <c r="S710" s="221"/>
      <c r="T710" s="221"/>
      <c r="U710" s="221"/>
    </row>
    <row r="711" spans="2:21" x14ac:dyDescent="0.2">
      <c r="B711" s="221"/>
      <c r="C711" s="221"/>
      <c r="D711" s="221"/>
      <c r="E711" s="221"/>
      <c r="F711" s="221"/>
      <c r="G711" s="221"/>
      <c r="H711" s="221"/>
      <c r="I711" s="221"/>
      <c r="J711" s="221"/>
      <c r="K711" s="221"/>
      <c r="L711" s="221"/>
      <c r="M711" s="221"/>
      <c r="N711" s="221"/>
      <c r="O711" s="221"/>
      <c r="P711" s="221"/>
      <c r="Q711" s="221"/>
      <c r="R711" s="221"/>
      <c r="S711" s="221"/>
      <c r="T711" s="221"/>
      <c r="U711" s="221"/>
    </row>
    <row r="712" spans="2:21" x14ac:dyDescent="0.2">
      <c r="B712" s="221"/>
      <c r="C712" s="221"/>
      <c r="D712" s="221"/>
      <c r="E712" s="221"/>
      <c r="F712" s="221"/>
      <c r="G712" s="221"/>
      <c r="H712" s="221"/>
      <c r="I712" s="221"/>
      <c r="J712" s="221"/>
      <c r="K712" s="221"/>
      <c r="L712" s="221"/>
      <c r="M712" s="221"/>
      <c r="N712" s="221"/>
      <c r="O712" s="221"/>
      <c r="P712" s="221"/>
      <c r="Q712" s="221"/>
      <c r="R712" s="221"/>
      <c r="S712" s="221"/>
      <c r="T712" s="221"/>
      <c r="U712" s="221"/>
    </row>
    <row r="713" spans="2:21" x14ac:dyDescent="0.2">
      <c r="B713" s="221"/>
      <c r="C713" s="221"/>
      <c r="D713" s="221"/>
      <c r="E713" s="221"/>
      <c r="F713" s="221"/>
      <c r="G713" s="221"/>
      <c r="H713" s="221"/>
      <c r="I713" s="221"/>
      <c r="J713" s="221"/>
      <c r="K713" s="221"/>
      <c r="L713" s="221"/>
      <c r="M713" s="221"/>
      <c r="N713" s="221"/>
      <c r="O713" s="221"/>
      <c r="P713" s="221"/>
      <c r="Q713" s="221"/>
      <c r="R713" s="221"/>
      <c r="S713" s="221"/>
      <c r="T713" s="221"/>
      <c r="U713" s="221"/>
    </row>
    <row r="714" spans="2:21" x14ac:dyDescent="0.2">
      <c r="B714" s="221"/>
      <c r="C714" s="221"/>
      <c r="D714" s="221"/>
      <c r="E714" s="221"/>
      <c r="F714" s="221"/>
      <c r="G714" s="221"/>
      <c r="H714" s="221"/>
      <c r="I714" s="221"/>
      <c r="J714" s="221"/>
      <c r="K714" s="221"/>
      <c r="L714" s="221"/>
      <c r="M714" s="221"/>
      <c r="N714" s="221"/>
      <c r="O714" s="221"/>
      <c r="P714" s="221"/>
      <c r="Q714" s="221"/>
      <c r="R714" s="221"/>
      <c r="S714" s="221"/>
      <c r="T714" s="221"/>
      <c r="U714" s="221"/>
    </row>
    <row r="715" spans="2:21" x14ac:dyDescent="0.2">
      <c r="B715" s="221"/>
      <c r="C715" s="221"/>
      <c r="D715" s="221"/>
      <c r="E715" s="221"/>
      <c r="F715" s="221"/>
      <c r="G715" s="221"/>
      <c r="H715" s="221"/>
      <c r="I715" s="221"/>
      <c r="J715" s="221"/>
      <c r="K715" s="221"/>
      <c r="L715" s="221"/>
      <c r="M715" s="221"/>
      <c r="N715" s="221"/>
      <c r="O715" s="221"/>
      <c r="P715" s="221"/>
      <c r="Q715" s="221"/>
      <c r="R715" s="221"/>
      <c r="S715" s="221"/>
      <c r="T715" s="221"/>
      <c r="U715" s="221"/>
    </row>
    <row r="716" spans="2:21" x14ac:dyDescent="0.2">
      <c r="B716" s="221"/>
      <c r="C716" s="221"/>
      <c r="D716" s="221"/>
      <c r="E716" s="221"/>
      <c r="F716" s="221"/>
      <c r="G716" s="221"/>
      <c r="H716" s="221"/>
      <c r="I716" s="221"/>
      <c r="J716" s="221"/>
      <c r="K716" s="221"/>
      <c r="L716" s="221"/>
      <c r="M716" s="221"/>
      <c r="N716" s="221"/>
      <c r="O716" s="221"/>
      <c r="P716" s="221"/>
      <c r="Q716" s="221"/>
      <c r="R716" s="221"/>
      <c r="S716" s="221"/>
      <c r="T716" s="221"/>
      <c r="U716" s="221"/>
    </row>
    <row r="717" spans="2:21" x14ac:dyDescent="0.2">
      <c r="B717" s="221"/>
      <c r="C717" s="221"/>
      <c r="D717" s="221"/>
      <c r="E717" s="221"/>
      <c r="F717" s="221"/>
      <c r="G717" s="221"/>
      <c r="H717" s="221"/>
      <c r="I717" s="221"/>
      <c r="J717" s="221"/>
      <c r="K717" s="221"/>
      <c r="L717" s="221"/>
      <c r="M717" s="221"/>
      <c r="N717" s="221"/>
      <c r="O717" s="221"/>
      <c r="P717" s="221"/>
      <c r="Q717" s="221"/>
      <c r="R717" s="221"/>
      <c r="S717" s="221"/>
      <c r="T717" s="221"/>
      <c r="U717" s="221"/>
    </row>
    <row r="718" spans="2:21" x14ac:dyDescent="0.2">
      <c r="B718" s="221"/>
      <c r="C718" s="221"/>
      <c r="D718" s="221"/>
      <c r="E718" s="221"/>
      <c r="F718" s="221"/>
      <c r="G718" s="221"/>
      <c r="H718" s="221"/>
      <c r="I718" s="221"/>
      <c r="J718" s="221"/>
      <c r="K718" s="221"/>
      <c r="L718" s="221"/>
      <c r="M718" s="221"/>
      <c r="N718" s="221"/>
      <c r="O718" s="221"/>
      <c r="P718" s="221"/>
      <c r="Q718" s="221"/>
      <c r="R718" s="221"/>
      <c r="S718" s="221"/>
      <c r="T718" s="221"/>
      <c r="U718" s="221"/>
    </row>
    <row r="719" spans="2:21" x14ac:dyDescent="0.2">
      <c r="B719" s="221"/>
      <c r="C719" s="221"/>
      <c r="D719" s="221"/>
      <c r="E719" s="221"/>
      <c r="F719" s="221"/>
      <c r="G719" s="221"/>
      <c r="H719" s="221"/>
      <c r="I719" s="221"/>
      <c r="J719" s="221"/>
      <c r="K719" s="221"/>
      <c r="L719" s="221"/>
      <c r="M719" s="221"/>
      <c r="N719" s="221"/>
      <c r="O719" s="221"/>
      <c r="P719" s="221"/>
      <c r="Q719" s="221"/>
      <c r="R719" s="221"/>
      <c r="S719" s="221"/>
      <c r="T719" s="221"/>
      <c r="U719" s="221"/>
    </row>
    <row r="720" spans="2:21" x14ac:dyDescent="0.2">
      <c r="B720" s="221"/>
      <c r="C720" s="221"/>
      <c r="D720" s="221"/>
      <c r="E720" s="221"/>
      <c r="F720" s="221"/>
      <c r="G720" s="221"/>
      <c r="H720" s="221"/>
      <c r="I720" s="221"/>
      <c r="J720" s="221"/>
      <c r="K720" s="221"/>
      <c r="L720" s="221"/>
      <c r="M720" s="221"/>
      <c r="N720" s="221"/>
      <c r="O720" s="221"/>
      <c r="P720" s="221"/>
      <c r="Q720" s="221"/>
      <c r="R720" s="221"/>
      <c r="S720" s="221"/>
      <c r="T720" s="221"/>
      <c r="U720" s="221"/>
    </row>
    <row r="721" spans="2:21" x14ac:dyDescent="0.2">
      <c r="B721" s="221"/>
      <c r="C721" s="221"/>
      <c r="D721" s="221"/>
      <c r="E721" s="221"/>
      <c r="F721" s="221"/>
      <c r="G721" s="221"/>
      <c r="H721" s="221"/>
      <c r="I721" s="221"/>
      <c r="J721" s="221"/>
      <c r="K721" s="221"/>
      <c r="L721" s="221"/>
      <c r="M721" s="221"/>
      <c r="N721" s="221"/>
      <c r="O721" s="221"/>
      <c r="P721" s="221"/>
      <c r="Q721" s="221"/>
      <c r="R721" s="221"/>
      <c r="S721" s="221"/>
      <c r="T721" s="221"/>
      <c r="U721" s="221"/>
    </row>
    <row r="722" spans="2:21" x14ac:dyDescent="0.2">
      <c r="B722" s="221"/>
      <c r="C722" s="221"/>
      <c r="D722" s="221"/>
      <c r="E722" s="221"/>
      <c r="F722" s="221"/>
      <c r="G722" s="221"/>
      <c r="H722" s="221"/>
      <c r="I722" s="221"/>
      <c r="J722" s="221"/>
      <c r="K722" s="221"/>
      <c r="L722" s="221"/>
      <c r="M722" s="221"/>
      <c r="N722" s="221"/>
      <c r="O722" s="221"/>
      <c r="P722" s="221"/>
      <c r="Q722" s="221"/>
      <c r="R722" s="221"/>
      <c r="S722" s="221"/>
      <c r="T722" s="221"/>
      <c r="U722" s="221"/>
    </row>
    <row r="723" spans="2:21" x14ac:dyDescent="0.2">
      <c r="B723" s="221"/>
      <c r="C723" s="221"/>
      <c r="D723" s="221"/>
      <c r="E723" s="221"/>
      <c r="F723" s="221"/>
      <c r="G723" s="221"/>
      <c r="H723" s="221"/>
      <c r="I723" s="221"/>
      <c r="J723" s="221"/>
      <c r="K723" s="221"/>
      <c r="L723" s="221"/>
      <c r="M723" s="221"/>
      <c r="N723" s="221"/>
      <c r="O723" s="221"/>
      <c r="P723" s="221"/>
      <c r="Q723" s="221"/>
      <c r="R723" s="221"/>
      <c r="S723" s="221"/>
      <c r="T723" s="221"/>
      <c r="U723" s="221"/>
    </row>
    <row r="724" spans="2:21" x14ac:dyDescent="0.2">
      <c r="B724" s="221"/>
      <c r="C724" s="221"/>
      <c r="D724" s="221"/>
      <c r="E724" s="221"/>
      <c r="F724" s="221"/>
      <c r="G724" s="221"/>
      <c r="H724" s="221"/>
      <c r="I724" s="221"/>
      <c r="J724" s="221"/>
      <c r="K724" s="221"/>
      <c r="L724" s="221"/>
      <c r="M724" s="221"/>
      <c r="N724" s="221"/>
      <c r="O724" s="221"/>
      <c r="P724" s="221"/>
      <c r="Q724" s="221"/>
      <c r="R724" s="221"/>
      <c r="S724" s="221"/>
      <c r="T724" s="221"/>
      <c r="U724" s="221"/>
    </row>
    <row r="725" spans="2:21" x14ac:dyDescent="0.2">
      <c r="B725" s="221"/>
      <c r="C725" s="221"/>
      <c r="D725" s="221"/>
      <c r="E725" s="221"/>
      <c r="F725" s="221"/>
      <c r="G725" s="221"/>
      <c r="H725" s="221"/>
      <c r="I725" s="221"/>
      <c r="J725" s="221"/>
      <c r="K725" s="221"/>
      <c r="L725" s="221"/>
      <c r="M725" s="221"/>
      <c r="N725" s="221"/>
      <c r="O725" s="221"/>
      <c r="P725" s="221"/>
      <c r="Q725" s="221"/>
      <c r="R725" s="221"/>
      <c r="S725" s="221"/>
      <c r="T725" s="221"/>
      <c r="U725" s="221"/>
    </row>
    <row r="726" spans="2:21" x14ac:dyDescent="0.2">
      <c r="B726" s="221"/>
      <c r="C726" s="221"/>
      <c r="D726" s="221"/>
      <c r="E726" s="221"/>
      <c r="F726" s="221"/>
      <c r="G726" s="221"/>
      <c r="H726" s="221"/>
      <c r="I726" s="221"/>
      <c r="J726" s="221"/>
      <c r="K726" s="221"/>
      <c r="L726" s="221"/>
      <c r="M726" s="221"/>
      <c r="N726" s="221"/>
      <c r="O726" s="221"/>
      <c r="P726" s="221"/>
      <c r="Q726" s="221"/>
      <c r="R726" s="221"/>
      <c r="S726" s="221"/>
      <c r="T726" s="221"/>
      <c r="U726" s="221"/>
    </row>
    <row r="727" spans="2:21" x14ac:dyDescent="0.2">
      <c r="B727" s="221"/>
      <c r="C727" s="221"/>
      <c r="D727" s="221"/>
      <c r="E727" s="221"/>
      <c r="F727" s="221"/>
      <c r="G727" s="221"/>
      <c r="H727" s="221"/>
      <c r="I727" s="221"/>
      <c r="J727" s="221"/>
      <c r="K727" s="221"/>
      <c r="L727" s="221"/>
      <c r="M727" s="221"/>
      <c r="N727" s="221"/>
      <c r="O727" s="221"/>
      <c r="P727" s="221"/>
      <c r="Q727" s="221"/>
      <c r="R727" s="221"/>
      <c r="S727" s="221"/>
      <c r="T727" s="221"/>
      <c r="U727" s="221"/>
    </row>
    <row r="728" spans="2:21" x14ac:dyDescent="0.2">
      <c r="B728" s="221"/>
      <c r="C728" s="221"/>
      <c r="D728" s="221"/>
      <c r="E728" s="221"/>
      <c r="F728" s="221"/>
      <c r="G728" s="221"/>
      <c r="H728" s="221"/>
      <c r="I728" s="221"/>
      <c r="J728" s="221"/>
      <c r="K728" s="221"/>
      <c r="L728" s="221"/>
      <c r="M728" s="221"/>
      <c r="N728" s="221"/>
      <c r="O728" s="221"/>
      <c r="P728" s="221"/>
      <c r="Q728" s="221"/>
      <c r="R728" s="221"/>
      <c r="S728" s="221"/>
      <c r="T728" s="221"/>
      <c r="U728" s="221"/>
    </row>
    <row r="729" spans="2:21" x14ac:dyDescent="0.2">
      <c r="B729" s="221"/>
      <c r="C729" s="221"/>
      <c r="D729" s="221"/>
      <c r="E729" s="221"/>
      <c r="F729" s="221"/>
      <c r="G729" s="221"/>
      <c r="H729" s="221"/>
      <c r="I729" s="221"/>
      <c r="J729" s="221"/>
      <c r="K729" s="221"/>
      <c r="L729" s="221"/>
      <c r="M729" s="221"/>
      <c r="N729" s="221"/>
      <c r="O729" s="221"/>
      <c r="P729" s="221"/>
      <c r="Q729" s="221"/>
      <c r="R729" s="221"/>
      <c r="S729" s="221"/>
      <c r="T729" s="221"/>
      <c r="U729" s="221"/>
    </row>
    <row r="730" spans="2:21" x14ac:dyDescent="0.2">
      <c r="B730" s="221"/>
      <c r="C730" s="221"/>
      <c r="D730" s="221"/>
      <c r="E730" s="221"/>
      <c r="F730" s="221"/>
      <c r="G730" s="221"/>
      <c r="H730" s="221"/>
      <c r="I730" s="221"/>
      <c r="J730" s="221"/>
      <c r="K730" s="221"/>
      <c r="L730" s="221"/>
      <c r="M730" s="221"/>
      <c r="N730" s="221"/>
      <c r="O730" s="221"/>
      <c r="P730" s="221"/>
      <c r="Q730" s="221"/>
      <c r="R730" s="221"/>
      <c r="S730" s="221"/>
      <c r="T730" s="221"/>
      <c r="U730" s="221"/>
    </row>
    <row r="731" spans="2:21" x14ac:dyDescent="0.2">
      <c r="B731" s="221"/>
      <c r="C731" s="221"/>
      <c r="D731" s="221"/>
      <c r="E731" s="221"/>
      <c r="F731" s="221"/>
      <c r="G731" s="221"/>
      <c r="H731" s="221"/>
      <c r="I731" s="221"/>
      <c r="J731" s="221"/>
      <c r="K731" s="221"/>
      <c r="L731" s="221"/>
      <c r="M731" s="221"/>
      <c r="N731" s="221"/>
      <c r="O731" s="221"/>
      <c r="P731" s="221"/>
      <c r="Q731" s="221"/>
      <c r="R731" s="221"/>
      <c r="S731" s="221"/>
      <c r="T731" s="221"/>
      <c r="U731" s="221"/>
    </row>
    <row r="732" spans="2:21" x14ac:dyDescent="0.2">
      <c r="B732" s="221"/>
      <c r="C732" s="221"/>
      <c r="D732" s="221"/>
      <c r="E732" s="221"/>
      <c r="F732" s="221"/>
      <c r="G732" s="221"/>
      <c r="H732" s="221"/>
      <c r="I732" s="221"/>
      <c r="J732" s="221"/>
      <c r="K732" s="221"/>
      <c r="L732" s="221"/>
      <c r="M732" s="221"/>
      <c r="N732" s="221"/>
      <c r="O732" s="221"/>
      <c r="P732" s="221"/>
      <c r="Q732" s="221"/>
      <c r="R732" s="221"/>
      <c r="S732" s="221"/>
      <c r="T732" s="221"/>
      <c r="U732" s="221"/>
    </row>
    <row r="733" spans="2:21" x14ac:dyDescent="0.2">
      <c r="B733" s="221"/>
      <c r="C733" s="221"/>
      <c r="D733" s="221"/>
      <c r="E733" s="221"/>
      <c r="F733" s="221"/>
      <c r="G733" s="221"/>
      <c r="H733" s="221"/>
      <c r="I733" s="221"/>
      <c r="J733" s="221"/>
      <c r="K733" s="221"/>
      <c r="L733" s="221"/>
      <c r="M733" s="221"/>
      <c r="N733" s="221"/>
      <c r="O733" s="221"/>
      <c r="P733" s="221"/>
      <c r="Q733" s="221"/>
      <c r="R733" s="221"/>
      <c r="S733" s="221"/>
      <c r="T733" s="221"/>
      <c r="U733" s="221"/>
    </row>
    <row r="734" spans="2:21" x14ac:dyDescent="0.2">
      <c r="B734" s="221"/>
      <c r="C734" s="221"/>
      <c r="D734" s="221"/>
      <c r="E734" s="221"/>
      <c r="F734" s="221"/>
      <c r="G734" s="221"/>
      <c r="H734" s="221"/>
      <c r="I734" s="221"/>
      <c r="J734" s="221"/>
      <c r="K734" s="221"/>
      <c r="L734" s="221"/>
      <c r="M734" s="221"/>
      <c r="N734" s="221"/>
      <c r="O734" s="221"/>
      <c r="P734" s="221"/>
      <c r="Q734" s="221"/>
      <c r="R734" s="221"/>
      <c r="S734" s="221"/>
      <c r="T734" s="221"/>
      <c r="U734" s="221"/>
    </row>
    <row r="735" spans="2:21" x14ac:dyDescent="0.2">
      <c r="B735" s="221"/>
      <c r="C735" s="221"/>
      <c r="D735" s="221"/>
      <c r="E735" s="221"/>
      <c r="F735" s="221"/>
      <c r="G735" s="221"/>
      <c r="H735" s="221"/>
      <c r="I735" s="221"/>
      <c r="J735" s="221"/>
      <c r="K735" s="221"/>
      <c r="L735" s="221"/>
      <c r="M735" s="221"/>
      <c r="N735" s="221"/>
      <c r="O735" s="221"/>
      <c r="P735" s="221"/>
      <c r="Q735" s="221"/>
      <c r="R735" s="221"/>
      <c r="S735" s="221"/>
      <c r="T735" s="221"/>
      <c r="U735" s="221"/>
    </row>
    <row r="736" spans="2:21" x14ac:dyDescent="0.2">
      <c r="B736" s="221"/>
      <c r="C736" s="221"/>
      <c r="D736" s="221"/>
      <c r="E736" s="221"/>
      <c r="F736" s="221"/>
      <c r="G736" s="221"/>
      <c r="H736" s="221"/>
      <c r="I736" s="221"/>
      <c r="J736" s="221"/>
      <c r="K736" s="221"/>
      <c r="L736" s="221"/>
      <c r="M736" s="221"/>
      <c r="N736" s="221"/>
      <c r="O736" s="221"/>
      <c r="P736" s="221"/>
      <c r="Q736" s="221"/>
      <c r="R736" s="221"/>
      <c r="S736" s="221"/>
      <c r="T736" s="221"/>
      <c r="U736" s="221"/>
    </row>
    <row r="737" spans="2:21" x14ac:dyDescent="0.2">
      <c r="B737" s="221"/>
      <c r="C737" s="221"/>
      <c r="D737" s="221"/>
      <c r="E737" s="221"/>
      <c r="F737" s="221"/>
      <c r="G737" s="221"/>
      <c r="H737" s="221"/>
      <c r="I737" s="221"/>
      <c r="J737" s="221"/>
      <c r="K737" s="221"/>
      <c r="L737" s="221"/>
      <c r="M737" s="221"/>
      <c r="N737" s="221"/>
      <c r="O737" s="221"/>
      <c r="P737" s="221"/>
      <c r="Q737" s="221"/>
      <c r="R737" s="221"/>
      <c r="S737" s="221"/>
      <c r="T737" s="221"/>
      <c r="U737" s="221"/>
    </row>
    <row r="738" spans="2:21" x14ac:dyDescent="0.2">
      <c r="B738" s="221"/>
      <c r="C738" s="221"/>
      <c r="D738" s="221"/>
      <c r="E738" s="221"/>
      <c r="F738" s="221"/>
      <c r="G738" s="221"/>
      <c r="H738" s="221"/>
      <c r="I738" s="221"/>
      <c r="J738" s="221"/>
      <c r="K738" s="221"/>
      <c r="L738" s="221"/>
      <c r="M738" s="221"/>
      <c r="N738" s="221"/>
      <c r="O738" s="221"/>
      <c r="P738" s="221"/>
      <c r="Q738" s="221"/>
      <c r="R738" s="221"/>
      <c r="S738" s="221"/>
      <c r="T738" s="221"/>
      <c r="U738" s="221"/>
    </row>
    <row r="739" spans="2:21" x14ac:dyDescent="0.2">
      <c r="B739" s="221"/>
      <c r="C739" s="221"/>
      <c r="D739" s="221"/>
      <c r="E739" s="221"/>
      <c r="F739" s="221"/>
      <c r="G739" s="221"/>
      <c r="H739" s="221"/>
      <c r="I739" s="221"/>
      <c r="J739" s="221"/>
      <c r="K739" s="221"/>
      <c r="L739" s="221"/>
      <c r="M739" s="221"/>
      <c r="N739" s="221"/>
      <c r="O739" s="221"/>
      <c r="P739" s="221"/>
      <c r="Q739" s="221"/>
      <c r="R739" s="221"/>
      <c r="S739" s="221"/>
      <c r="T739" s="221"/>
      <c r="U739" s="221"/>
    </row>
    <row r="740" spans="2:21" x14ac:dyDescent="0.2">
      <c r="B740" s="221"/>
      <c r="C740" s="221"/>
      <c r="D740" s="221"/>
      <c r="E740" s="221"/>
      <c r="F740" s="221"/>
      <c r="G740" s="221"/>
      <c r="H740" s="221"/>
      <c r="I740" s="221"/>
      <c r="J740" s="221"/>
      <c r="K740" s="221"/>
      <c r="L740" s="221"/>
      <c r="M740" s="221"/>
      <c r="N740" s="221"/>
      <c r="O740" s="221"/>
      <c r="P740" s="221"/>
      <c r="Q740" s="221"/>
      <c r="R740" s="221"/>
      <c r="S740" s="221"/>
      <c r="T740" s="221"/>
      <c r="U740" s="221"/>
    </row>
    <row r="741" spans="2:21" x14ac:dyDescent="0.2">
      <c r="B741" s="221"/>
      <c r="C741" s="221"/>
      <c r="D741" s="221"/>
      <c r="E741" s="221"/>
      <c r="F741" s="221"/>
      <c r="G741" s="221"/>
      <c r="H741" s="221"/>
      <c r="I741" s="221"/>
      <c r="J741" s="221"/>
      <c r="K741" s="221"/>
      <c r="L741" s="221"/>
      <c r="M741" s="221"/>
      <c r="N741" s="221"/>
      <c r="O741" s="221"/>
      <c r="P741" s="221"/>
      <c r="Q741" s="221"/>
      <c r="R741" s="221"/>
      <c r="S741" s="221"/>
      <c r="T741" s="221"/>
      <c r="U741" s="221"/>
    </row>
    <row r="742" spans="2:21" x14ac:dyDescent="0.2">
      <c r="B742" s="221"/>
      <c r="C742" s="221"/>
      <c r="D742" s="221"/>
      <c r="E742" s="221"/>
      <c r="F742" s="221"/>
      <c r="G742" s="221"/>
      <c r="H742" s="221"/>
      <c r="I742" s="221"/>
      <c r="J742" s="221"/>
      <c r="K742" s="221"/>
      <c r="L742" s="221"/>
      <c r="M742" s="221"/>
      <c r="N742" s="221"/>
      <c r="O742" s="221"/>
      <c r="P742" s="221"/>
      <c r="Q742" s="221"/>
      <c r="R742" s="221"/>
      <c r="S742" s="221"/>
      <c r="T742" s="221"/>
      <c r="U742" s="221"/>
    </row>
    <row r="743" spans="2:21" x14ac:dyDescent="0.2">
      <c r="B743" s="221"/>
      <c r="C743" s="221"/>
      <c r="D743" s="221"/>
      <c r="E743" s="221"/>
      <c r="F743" s="221"/>
      <c r="G743" s="221"/>
      <c r="H743" s="221"/>
      <c r="I743" s="221"/>
      <c r="J743" s="221"/>
      <c r="K743" s="221"/>
      <c r="L743" s="221"/>
      <c r="M743" s="221"/>
      <c r="N743" s="221"/>
      <c r="O743" s="221"/>
      <c r="P743" s="221"/>
      <c r="Q743" s="221"/>
      <c r="R743" s="221"/>
      <c r="S743" s="221"/>
      <c r="T743" s="221"/>
      <c r="U743" s="221"/>
    </row>
    <row r="744" spans="2:21" x14ac:dyDescent="0.2">
      <c r="B744" s="221"/>
      <c r="C744" s="221"/>
      <c r="D744" s="221"/>
      <c r="E744" s="221"/>
      <c r="F744" s="221"/>
      <c r="G744" s="221"/>
      <c r="H744" s="221"/>
      <c r="I744" s="221"/>
      <c r="J744" s="221"/>
      <c r="K744" s="221"/>
      <c r="L744" s="221"/>
      <c r="M744" s="221"/>
      <c r="N744" s="221"/>
      <c r="O744" s="221"/>
      <c r="P744" s="221"/>
      <c r="Q744" s="221"/>
      <c r="R744" s="221"/>
      <c r="S744" s="221"/>
      <c r="T744" s="221"/>
      <c r="U744" s="221"/>
    </row>
    <row r="745" spans="2:21" x14ac:dyDescent="0.2">
      <c r="B745" s="221"/>
      <c r="C745" s="221"/>
      <c r="D745" s="221"/>
      <c r="E745" s="221"/>
      <c r="F745" s="221"/>
      <c r="G745" s="221"/>
      <c r="H745" s="221"/>
      <c r="I745" s="221"/>
      <c r="J745" s="221"/>
      <c r="K745" s="221"/>
      <c r="L745" s="221"/>
      <c r="M745" s="221"/>
      <c r="N745" s="221"/>
      <c r="O745" s="221"/>
      <c r="P745" s="221"/>
      <c r="Q745" s="221"/>
      <c r="R745" s="221"/>
      <c r="S745" s="221"/>
      <c r="T745" s="221"/>
      <c r="U745" s="221"/>
    </row>
    <row r="746" spans="2:21" x14ac:dyDescent="0.2">
      <c r="B746" s="221"/>
      <c r="C746" s="221"/>
      <c r="D746" s="221"/>
      <c r="E746" s="221"/>
      <c r="F746" s="221"/>
      <c r="G746" s="221"/>
      <c r="H746" s="221"/>
      <c r="I746" s="221"/>
      <c r="J746" s="221"/>
      <c r="K746" s="221"/>
      <c r="L746" s="221"/>
      <c r="M746" s="221"/>
      <c r="N746" s="221"/>
      <c r="O746" s="221"/>
      <c r="P746" s="221"/>
      <c r="Q746" s="221"/>
      <c r="R746" s="221"/>
      <c r="S746" s="221"/>
      <c r="T746" s="221"/>
      <c r="U746" s="221"/>
    </row>
    <row r="747" spans="2:21" x14ac:dyDescent="0.2">
      <c r="B747" s="221"/>
      <c r="C747" s="221"/>
      <c r="D747" s="221"/>
      <c r="E747" s="221"/>
      <c r="F747" s="221"/>
      <c r="G747" s="221"/>
      <c r="H747" s="221"/>
      <c r="I747" s="221"/>
      <c r="J747" s="221"/>
      <c r="K747" s="221"/>
      <c r="L747" s="221"/>
      <c r="M747" s="221"/>
      <c r="N747" s="221"/>
      <c r="O747" s="221"/>
      <c r="P747" s="221"/>
      <c r="Q747" s="221"/>
      <c r="R747" s="221"/>
      <c r="S747" s="221"/>
      <c r="T747" s="221"/>
      <c r="U747" s="221"/>
    </row>
    <row r="748" spans="2:21" x14ac:dyDescent="0.2">
      <c r="B748" s="221"/>
      <c r="C748" s="221"/>
      <c r="D748" s="221"/>
      <c r="E748" s="221"/>
      <c r="F748" s="221"/>
      <c r="G748" s="221"/>
      <c r="H748" s="221"/>
      <c r="I748" s="221"/>
      <c r="J748" s="221"/>
      <c r="K748" s="221"/>
      <c r="L748" s="221"/>
      <c r="M748" s="221"/>
      <c r="N748" s="221"/>
      <c r="O748" s="221"/>
      <c r="P748" s="221"/>
      <c r="Q748" s="221"/>
      <c r="R748" s="221"/>
      <c r="S748" s="221"/>
      <c r="T748" s="221"/>
      <c r="U748" s="221"/>
    </row>
    <row r="749" spans="2:21" x14ac:dyDescent="0.2">
      <c r="B749" s="221"/>
      <c r="C749" s="221"/>
      <c r="D749" s="221"/>
      <c r="E749" s="221"/>
      <c r="F749" s="221"/>
      <c r="G749" s="221"/>
      <c r="H749" s="221"/>
      <c r="I749" s="221"/>
      <c r="J749" s="221"/>
      <c r="K749" s="221"/>
      <c r="L749" s="221"/>
      <c r="M749" s="221"/>
      <c r="N749" s="221"/>
      <c r="O749" s="221"/>
      <c r="P749" s="221"/>
      <c r="Q749" s="221"/>
      <c r="R749" s="221"/>
      <c r="S749" s="221"/>
      <c r="T749" s="221"/>
      <c r="U749" s="221"/>
    </row>
    <row r="750" spans="2:21" x14ac:dyDescent="0.2">
      <c r="B750" s="221"/>
      <c r="C750" s="221"/>
      <c r="D750" s="221"/>
      <c r="E750" s="221"/>
      <c r="F750" s="221"/>
      <c r="G750" s="221"/>
      <c r="H750" s="221"/>
      <c r="I750" s="221"/>
      <c r="J750" s="221"/>
      <c r="K750" s="221"/>
      <c r="L750" s="221"/>
      <c r="M750" s="221"/>
      <c r="N750" s="221"/>
      <c r="O750" s="221"/>
      <c r="P750" s="221"/>
      <c r="Q750" s="221"/>
      <c r="R750" s="221"/>
      <c r="S750" s="221"/>
      <c r="T750" s="221"/>
      <c r="U750" s="221"/>
    </row>
    <row r="751" spans="2:21" x14ac:dyDescent="0.2">
      <c r="B751" s="221"/>
      <c r="C751" s="221"/>
      <c r="D751" s="221"/>
      <c r="E751" s="221"/>
      <c r="F751" s="221"/>
      <c r="G751" s="221"/>
      <c r="H751" s="221"/>
      <c r="I751" s="221"/>
      <c r="J751" s="221"/>
      <c r="K751" s="221"/>
      <c r="L751" s="221"/>
      <c r="M751" s="221"/>
      <c r="N751" s="221"/>
      <c r="O751" s="221"/>
      <c r="P751" s="221"/>
      <c r="Q751" s="221"/>
      <c r="R751" s="221"/>
      <c r="S751" s="221"/>
      <c r="T751" s="221"/>
      <c r="U751" s="221"/>
    </row>
    <row r="752" spans="2:21" x14ac:dyDescent="0.2">
      <c r="B752" s="221"/>
      <c r="C752" s="221"/>
      <c r="D752" s="221"/>
      <c r="E752" s="221"/>
      <c r="F752" s="221"/>
      <c r="G752" s="221"/>
      <c r="H752" s="221"/>
      <c r="I752" s="221"/>
      <c r="J752" s="221"/>
      <c r="K752" s="221"/>
      <c r="L752" s="221"/>
      <c r="M752" s="221"/>
      <c r="N752" s="221"/>
      <c r="O752" s="221"/>
      <c r="P752" s="221"/>
      <c r="Q752" s="221"/>
      <c r="R752" s="221"/>
      <c r="S752" s="221"/>
      <c r="T752" s="221"/>
      <c r="U752" s="221"/>
    </row>
    <row r="753" spans="2:21" x14ac:dyDescent="0.2">
      <c r="B753" s="221"/>
      <c r="C753" s="221"/>
      <c r="D753" s="221"/>
      <c r="E753" s="221"/>
      <c r="F753" s="221"/>
      <c r="G753" s="221"/>
      <c r="H753" s="221"/>
      <c r="I753" s="221"/>
      <c r="J753" s="221"/>
      <c r="K753" s="221"/>
      <c r="L753" s="221"/>
      <c r="M753" s="221"/>
      <c r="N753" s="221"/>
      <c r="O753" s="221"/>
      <c r="P753" s="221"/>
      <c r="Q753" s="221"/>
      <c r="R753" s="221"/>
      <c r="S753" s="221"/>
      <c r="T753" s="221"/>
      <c r="U753" s="221"/>
    </row>
    <row r="754" spans="2:21" x14ac:dyDescent="0.2">
      <c r="B754" s="221"/>
      <c r="C754" s="221"/>
      <c r="D754" s="221"/>
      <c r="E754" s="221"/>
      <c r="F754" s="221"/>
      <c r="G754" s="221"/>
      <c r="H754" s="221"/>
      <c r="I754" s="221"/>
      <c r="J754" s="221"/>
      <c r="K754" s="221"/>
      <c r="L754" s="221"/>
      <c r="M754" s="221"/>
      <c r="N754" s="221"/>
      <c r="O754" s="221"/>
      <c r="P754" s="221"/>
      <c r="Q754" s="221"/>
      <c r="R754" s="221"/>
      <c r="S754" s="221"/>
      <c r="T754" s="221"/>
      <c r="U754" s="221"/>
    </row>
    <row r="755" spans="2:21" x14ac:dyDescent="0.2">
      <c r="B755" s="221"/>
      <c r="C755" s="221"/>
      <c r="D755" s="221"/>
      <c r="E755" s="221"/>
      <c r="F755" s="221"/>
      <c r="G755" s="221"/>
      <c r="H755" s="221"/>
      <c r="I755" s="221"/>
      <c r="J755" s="221"/>
      <c r="K755" s="221"/>
      <c r="L755" s="221"/>
      <c r="M755" s="221"/>
      <c r="N755" s="221"/>
      <c r="O755" s="221"/>
      <c r="P755" s="221"/>
      <c r="Q755" s="221"/>
      <c r="R755" s="221"/>
      <c r="S755" s="221"/>
      <c r="T755" s="221"/>
      <c r="U755" s="221"/>
    </row>
    <row r="756" spans="2:21" x14ac:dyDescent="0.2">
      <c r="B756" s="221"/>
      <c r="C756" s="221"/>
      <c r="D756" s="221"/>
      <c r="E756" s="221"/>
      <c r="F756" s="221"/>
      <c r="G756" s="221"/>
      <c r="H756" s="221"/>
      <c r="I756" s="221"/>
      <c r="J756" s="221"/>
      <c r="K756" s="221"/>
      <c r="L756" s="221"/>
      <c r="M756" s="221"/>
      <c r="N756" s="221"/>
      <c r="O756" s="221"/>
      <c r="P756" s="221"/>
      <c r="Q756" s="221"/>
      <c r="R756" s="221"/>
      <c r="S756" s="221"/>
      <c r="T756" s="221"/>
      <c r="U756" s="221"/>
    </row>
    <row r="757" spans="2:21" x14ac:dyDescent="0.2">
      <c r="B757" s="221"/>
      <c r="C757" s="221"/>
      <c r="D757" s="221"/>
      <c r="E757" s="221"/>
      <c r="F757" s="221"/>
      <c r="G757" s="221"/>
      <c r="H757" s="221"/>
      <c r="I757" s="221"/>
      <c r="J757" s="221"/>
      <c r="K757" s="221"/>
      <c r="L757" s="221"/>
      <c r="M757" s="221"/>
      <c r="N757" s="221"/>
      <c r="O757" s="221"/>
      <c r="P757" s="221"/>
      <c r="Q757" s="221"/>
      <c r="R757" s="221"/>
      <c r="S757" s="221"/>
      <c r="T757" s="221"/>
      <c r="U757" s="221"/>
    </row>
    <row r="758" spans="2:21" x14ac:dyDescent="0.2">
      <c r="B758" s="221"/>
      <c r="C758" s="221"/>
      <c r="D758" s="221"/>
      <c r="E758" s="221"/>
      <c r="F758" s="221"/>
      <c r="G758" s="221"/>
      <c r="H758" s="221"/>
      <c r="I758" s="221"/>
      <c r="J758" s="221"/>
      <c r="K758" s="221"/>
      <c r="L758" s="221"/>
      <c r="M758" s="221"/>
      <c r="N758" s="221"/>
      <c r="O758" s="221"/>
      <c r="P758" s="221"/>
      <c r="Q758" s="221"/>
      <c r="R758" s="221"/>
      <c r="S758" s="221"/>
      <c r="T758" s="221"/>
      <c r="U758" s="221"/>
    </row>
    <row r="759" spans="2:21" x14ac:dyDescent="0.2">
      <c r="B759" s="221"/>
      <c r="C759" s="221"/>
      <c r="D759" s="221"/>
      <c r="E759" s="221"/>
      <c r="F759" s="221"/>
      <c r="G759" s="221"/>
      <c r="H759" s="221"/>
      <c r="I759" s="221"/>
      <c r="J759" s="221"/>
      <c r="K759" s="221"/>
      <c r="L759" s="221"/>
      <c r="M759" s="221"/>
      <c r="N759" s="221"/>
      <c r="O759" s="221"/>
      <c r="P759" s="221"/>
      <c r="Q759" s="221"/>
      <c r="R759" s="221"/>
      <c r="S759" s="221"/>
      <c r="T759" s="221"/>
      <c r="U759" s="221"/>
    </row>
    <row r="760" spans="2:21" x14ac:dyDescent="0.2">
      <c r="B760" s="221"/>
      <c r="C760" s="221"/>
      <c r="D760" s="221"/>
      <c r="E760" s="221"/>
      <c r="F760" s="221"/>
      <c r="G760" s="221"/>
      <c r="H760" s="221"/>
      <c r="I760" s="221"/>
      <c r="J760" s="221"/>
      <c r="K760" s="221"/>
      <c r="L760" s="221"/>
      <c r="M760" s="221"/>
      <c r="N760" s="221"/>
      <c r="O760" s="221"/>
      <c r="P760" s="221"/>
      <c r="Q760" s="221"/>
      <c r="R760" s="221"/>
      <c r="S760" s="221"/>
      <c r="T760" s="221"/>
      <c r="U760" s="221"/>
    </row>
    <row r="761" spans="2:21" x14ac:dyDescent="0.2">
      <c r="B761" s="221"/>
      <c r="C761" s="221"/>
      <c r="D761" s="221"/>
      <c r="E761" s="221"/>
      <c r="F761" s="221"/>
      <c r="G761" s="221"/>
      <c r="H761" s="221"/>
      <c r="I761" s="221"/>
      <c r="J761" s="221"/>
      <c r="K761" s="221"/>
      <c r="L761" s="221"/>
      <c r="M761" s="221"/>
      <c r="N761" s="221"/>
      <c r="O761" s="221"/>
      <c r="P761" s="221"/>
      <c r="Q761" s="221"/>
      <c r="R761" s="221"/>
      <c r="S761" s="221"/>
      <c r="T761" s="221"/>
      <c r="U761" s="221"/>
    </row>
    <row r="762" spans="2:21" x14ac:dyDescent="0.2">
      <c r="B762" s="221"/>
      <c r="C762" s="221"/>
      <c r="D762" s="221"/>
      <c r="E762" s="221"/>
      <c r="F762" s="221"/>
      <c r="G762" s="221"/>
      <c r="H762" s="221"/>
      <c r="I762" s="221"/>
      <c r="J762" s="221"/>
      <c r="K762" s="221"/>
      <c r="L762" s="221"/>
      <c r="M762" s="221"/>
      <c r="N762" s="221"/>
      <c r="O762" s="221"/>
      <c r="P762" s="221"/>
      <c r="Q762" s="221"/>
      <c r="R762" s="221"/>
      <c r="S762" s="221"/>
      <c r="T762" s="221"/>
      <c r="U762" s="221"/>
    </row>
    <row r="763" spans="2:21" x14ac:dyDescent="0.2">
      <c r="B763" s="221"/>
      <c r="C763" s="221"/>
      <c r="D763" s="221"/>
      <c r="E763" s="221"/>
      <c r="F763" s="221"/>
      <c r="G763" s="221"/>
      <c r="H763" s="221"/>
      <c r="I763" s="221"/>
      <c r="J763" s="221"/>
      <c r="K763" s="221"/>
      <c r="L763" s="221"/>
      <c r="M763" s="221"/>
      <c r="N763" s="221"/>
      <c r="O763" s="221"/>
      <c r="P763" s="221"/>
      <c r="Q763" s="221"/>
      <c r="R763" s="221"/>
      <c r="S763" s="221"/>
      <c r="T763" s="221"/>
      <c r="U763" s="221"/>
    </row>
    <row r="764" spans="2:21" x14ac:dyDescent="0.2">
      <c r="B764" s="221"/>
      <c r="C764" s="221"/>
      <c r="D764" s="221"/>
      <c r="E764" s="221"/>
      <c r="F764" s="221"/>
      <c r="G764" s="221"/>
      <c r="H764" s="221"/>
      <c r="I764" s="221"/>
      <c r="J764" s="221"/>
      <c r="K764" s="221"/>
      <c r="L764" s="221"/>
      <c r="M764" s="221"/>
      <c r="N764" s="221"/>
      <c r="O764" s="221"/>
      <c r="P764" s="221"/>
      <c r="Q764" s="221"/>
      <c r="R764" s="221"/>
      <c r="S764" s="221"/>
      <c r="T764" s="221"/>
      <c r="U764" s="221"/>
    </row>
    <row r="765" spans="2:21" x14ac:dyDescent="0.2">
      <c r="B765" s="221"/>
      <c r="C765" s="221"/>
      <c r="D765" s="221"/>
      <c r="E765" s="221"/>
      <c r="F765" s="221"/>
      <c r="G765" s="221"/>
      <c r="H765" s="221"/>
      <c r="I765" s="221"/>
      <c r="J765" s="221"/>
      <c r="K765" s="221"/>
      <c r="L765" s="221"/>
      <c r="M765" s="221"/>
      <c r="N765" s="221"/>
      <c r="O765" s="221"/>
      <c r="P765" s="221"/>
      <c r="Q765" s="221"/>
      <c r="R765" s="221"/>
      <c r="S765" s="221"/>
      <c r="T765" s="221"/>
      <c r="U765" s="221"/>
    </row>
    <row r="766" spans="2:21" x14ac:dyDescent="0.2">
      <c r="B766" s="221"/>
      <c r="C766" s="221"/>
      <c r="D766" s="221"/>
      <c r="E766" s="221"/>
      <c r="F766" s="221"/>
      <c r="G766" s="221"/>
      <c r="H766" s="221"/>
      <c r="I766" s="221"/>
      <c r="J766" s="221"/>
      <c r="K766" s="221"/>
      <c r="L766" s="221"/>
      <c r="M766" s="221"/>
      <c r="N766" s="221"/>
      <c r="O766" s="221"/>
      <c r="P766" s="221"/>
      <c r="Q766" s="221"/>
      <c r="R766" s="221"/>
      <c r="S766" s="221"/>
      <c r="T766" s="221"/>
      <c r="U766" s="221"/>
    </row>
    <row r="767" spans="2:21" x14ac:dyDescent="0.2">
      <c r="B767" s="221"/>
      <c r="C767" s="221"/>
      <c r="D767" s="221"/>
      <c r="E767" s="221"/>
      <c r="F767" s="221"/>
      <c r="G767" s="221"/>
      <c r="H767" s="221"/>
      <c r="I767" s="221"/>
      <c r="J767" s="221"/>
      <c r="K767" s="221"/>
      <c r="L767" s="221"/>
      <c r="M767" s="221"/>
      <c r="N767" s="221"/>
      <c r="O767" s="221"/>
      <c r="P767" s="221"/>
      <c r="Q767" s="221"/>
      <c r="R767" s="221"/>
      <c r="S767" s="221"/>
      <c r="T767" s="221"/>
      <c r="U767" s="221"/>
    </row>
    <row r="768" spans="2:21" x14ac:dyDescent="0.2">
      <c r="B768" s="221"/>
      <c r="C768" s="221"/>
      <c r="D768" s="221"/>
      <c r="E768" s="221"/>
      <c r="F768" s="221"/>
      <c r="G768" s="221"/>
      <c r="H768" s="221"/>
      <c r="I768" s="221"/>
      <c r="J768" s="221"/>
      <c r="K768" s="221"/>
      <c r="L768" s="221"/>
      <c r="M768" s="221"/>
      <c r="N768" s="221"/>
      <c r="O768" s="221"/>
      <c r="P768" s="221"/>
      <c r="Q768" s="221"/>
      <c r="R768" s="221"/>
      <c r="S768" s="221"/>
      <c r="T768" s="221"/>
      <c r="U768" s="221"/>
    </row>
    <row r="769" spans="2:21" x14ac:dyDescent="0.2">
      <c r="B769" s="221"/>
      <c r="C769" s="221"/>
      <c r="D769" s="221"/>
      <c r="E769" s="221"/>
      <c r="F769" s="221"/>
      <c r="G769" s="221"/>
      <c r="H769" s="221"/>
      <c r="I769" s="221"/>
      <c r="J769" s="221"/>
      <c r="K769" s="221"/>
      <c r="L769" s="221"/>
      <c r="M769" s="221"/>
      <c r="N769" s="221"/>
      <c r="O769" s="221"/>
      <c r="P769" s="221"/>
      <c r="Q769" s="221"/>
      <c r="R769" s="221"/>
      <c r="S769" s="221"/>
      <c r="T769" s="221"/>
      <c r="U769" s="221"/>
    </row>
    <row r="770" spans="2:21" x14ac:dyDescent="0.2">
      <c r="B770" s="221"/>
      <c r="C770" s="221"/>
      <c r="D770" s="221"/>
      <c r="E770" s="221"/>
      <c r="F770" s="221"/>
      <c r="G770" s="221"/>
      <c r="H770" s="221"/>
      <c r="I770" s="221"/>
      <c r="J770" s="221"/>
      <c r="K770" s="221"/>
      <c r="L770" s="221"/>
      <c r="M770" s="221"/>
      <c r="N770" s="221"/>
      <c r="O770" s="221"/>
      <c r="P770" s="221"/>
      <c r="Q770" s="221"/>
      <c r="R770" s="221"/>
      <c r="S770" s="221"/>
      <c r="T770" s="221"/>
      <c r="U770" s="221"/>
    </row>
    <row r="771" spans="2:21" x14ac:dyDescent="0.2">
      <c r="B771" s="221"/>
      <c r="C771" s="221"/>
      <c r="D771" s="221"/>
      <c r="E771" s="221"/>
      <c r="F771" s="221"/>
      <c r="G771" s="221"/>
      <c r="H771" s="221"/>
      <c r="I771" s="221"/>
      <c r="J771" s="221"/>
      <c r="K771" s="221"/>
      <c r="L771" s="221"/>
      <c r="M771" s="221"/>
      <c r="N771" s="221"/>
      <c r="O771" s="221"/>
      <c r="P771" s="221"/>
      <c r="Q771" s="221"/>
      <c r="R771" s="221"/>
      <c r="S771" s="221"/>
      <c r="T771" s="221"/>
      <c r="U771" s="221"/>
    </row>
    <row r="772" spans="2:21" x14ac:dyDescent="0.2">
      <c r="B772" s="221"/>
      <c r="C772" s="221"/>
      <c r="D772" s="221"/>
      <c r="E772" s="221"/>
      <c r="F772" s="221"/>
      <c r="G772" s="221"/>
      <c r="H772" s="221"/>
      <c r="I772" s="221"/>
      <c r="J772" s="221"/>
      <c r="K772" s="221"/>
      <c r="L772" s="221"/>
      <c r="M772" s="221"/>
      <c r="N772" s="221"/>
      <c r="O772" s="221"/>
      <c r="P772" s="221"/>
      <c r="Q772" s="221"/>
      <c r="R772" s="221"/>
      <c r="S772" s="221"/>
      <c r="T772" s="221"/>
      <c r="U772" s="221"/>
    </row>
    <row r="773" spans="2:21" x14ac:dyDescent="0.2">
      <c r="B773" s="221"/>
      <c r="C773" s="221"/>
      <c r="D773" s="221"/>
      <c r="E773" s="221"/>
      <c r="F773" s="221"/>
      <c r="G773" s="221"/>
      <c r="H773" s="221"/>
      <c r="I773" s="221"/>
      <c r="J773" s="221"/>
      <c r="K773" s="221"/>
      <c r="L773" s="221"/>
      <c r="M773" s="221"/>
      <c r="N773" s="221"/>
      <c r="O773" s="221"/>
      <c r="P773" s="221"/>
      <c r="Q773" s="221"/>
      <c r="R773" s="221"/>
      <c r="S773" s="221"/>
      <c r="T773" s="221"/>
      <c r="U773" s="221"/>
    </row>
    <row r="774" spans="2:21" x14ac:dyDescent="0.2">
      <c r="B774" s="221"/>
      <c r="C774" s="221"/>
      <c r="D774" s="221"/>
      <c r="E774" s="221"/>
      <c r="F774" s="221"/>
      <c r="G774" s="221"/>
      <c r="H774" s="221"/>
      <c r="I774" s="221"/>
      <c r="J774" s="221"/>
      <c r="K774" s="221"/>
      <c r="L774" s="221"/>
      <c r="M774" s="221"/>
      <c r="N774" s="221"/>
      <c r="O774" s="221"/>
      <c r="P774" s="221"/>
      <c r="Q774" s="221"/>
      <c r="R774" s="221"/>
      <c r="S774" s="221"/>
      <c r="T774" s="221"/>
      <c r="U774" s="221"/>
    </row>
    <row r="775" spans="2:21" x14ac:dyDescent="0.2">
      <c r="B775" s="221"/>
      <c r="C775" s="221"/>
      <c r="D775" s="221"/>
      <c r="E775" s="221"/>
      <c r="F775" s="221"/>
      <c r="G775" s="221"/>
      <c r="H775" s="221"/>
      <c r="I775" s="221"/>
      <c r="J775" s="221"/>
      <c r="K775" s="221"/>
      <c r="L775" s="221"/>
      <c r="M775" s="221"/>
      <c r="N775" s="221"/>
      <c r="O775" s="221"/>
      <c r="P775" s="221"/>
      <c r="Q775" s="221"/>
      <c r="R775" s="221"/>
      <c r="S775" s="221"/>
      <c r="T775" s="221"/>
      <c r="U775" s="221"/>
    </row>
    <row r="776" spans="2:21" x14ac:dyDescent="0.2">
      <c r="B776" s="221"/>
      <c r="C776" s="221"/>
      <c r="D776" s="221"/>
      <c r="E776" s="221"/>
      <c r="F776" s="221"/>
      <c r="G776" s="221"/>
      <c r="H776" s="221"/>
      <c r="I776" s="221"/>
      <c r="J776" s="221"/>
      <c r="K776" s="221"/>
      <c r="L776" s="221"/>
      <c r="M776" s="221"/>
      <c r="N776" s="221"/>
      <c r="O776" s="221"/>
      <c r="P776" s="221"/>
      <c r="Q776" s="221"/>
      <c r="R776" s="221"/>
      <c r="S776" s="221"/>
      <c r="T776" s="221"/>
      <c r="U776" s="221"/>
    </row>
    <row r="777" spans="2:21" x14ac:dyDescent="0.2">
      <c r="B777" s="221"/>
      <c r="C777" s="221"/>
      <c r="D777" s="221"/>
      <c r="E777" s="221"/>
      <c r="F777" s="221"/>
      <c r="G777" s="221"/>
      <c r="H777" s="221"/>
      <c r="I777" s="221"/>
      <c r="J777" s="221"/>
      <c r="K777" s="221"/>
      <c r="L777" s="221"/>
      <c r="M777" s="221"/>
      <c r="N777" s="221"/>
      <c r="O777" s="221"/>
      <c r="P777" s="221"/>
      <c r="Q777" s="221"/>
      <c r="R777" s="221"/>
      <c r="S777" s="221"/>
      <c r="T777" s="221"/>
      <c r="U777" s="221"/>
    </row>
    <row r="778" spans="2:21" x14ac:dyDescent="0.2">
      <c r="B778" s="221"/>
      <c r="C778" s="221"/>
      <c r="D778" s="221"/>
      <c r="E778" s="221"/>
      <c r="F778" s="221"/>
      <c r="G778" s="221"/>
      <c r="H778" s="221"/>
      <c r="I778" s="221"/>
      <c r="J778" s="221"/>
      <c r="K778" s="221"/>
      <c r="L778" s="221"/>
      <c r="M778" s="221"/>
      <c r="N778" s="221"/>
      <c r="O778" s="221"/>
      <c r="P778" s="221"/>
      <c r="Q778" s="221"/>
      <c r="R778" s="221"/>
      <c r="S778" s="221"/>
      <c r="T778" s="221"/>
      <c r="U778" s="221"/>
    </row>
    <row r="779" spans="2:21" x14ac:dyDescent="0.2">
      <c r="B779" s="221"/>
      <c r="C779" s="221"/>
      <c r="D779" s="221"/>
      <c r="E779" s="221"/>
      <c r="F779" s="221"/>
      <c r="G779" s="221"/>
      <c r="H779" s="221"/>
      <c r="I779" s="221"/>
      <c r="J779" s="221"/>
      <c r="K779" s="221"/>
      <c r="L779" s="221"/>
      <c r="M779" s="221"/>
      <c r="N779" s="221"/>
      <c r="O779" s="221"/>
      <c r="P779" s="221"/>
      <c r="Q779" s="221"/>
      <c r="R779" s="221"/>
      <c r="S779" s="221"/>
      <c r="T779" s="221"/>
      <c r="U779" s="221"/>
    </row>
    <row r="780" spans="2:21" x14ac:dyDescent="0.2">
      <c r="B780" s="221"/>
      <c r="C780" s="221"/>
      <c r="D780" s="221"/>
      <c r="E780" s="221"/>
      <c r="F780" s="221"/>
      <c r="G780" s="221"/>
      <c r="H780" s="221"/>
      <c r="I780" s="221"/>
      <c r="J780" s="221"/>
      <c r="K780" s="221"/>
      <c r="L780" s="221"/>
      <c r="M780" s="221"/>
      <c r="N780" s="221"/>
      <c r="O780" s="221"/>
      <c r="P780" s="221"/>
      <c r="Q780" s="221"/>
      <c r="R780" s="221"/>
      <c r="S780" s="221"/>
      <c r="T780" s="221"/>
      <c r="U780" s="221"/>
    </row>
    <row r="781" spans="2:21" x14ac:dyDescent="0.2">
      <c r="B781" s="221"/>
      <c r="C781" s="221"/>
      <c r="D781" s="221"/>
      <c r="E781" s="221"/>
      <c r="F781" s="221"/>
      <c r="G781" s="221"/>
      <c r="H781" s="221"/>
      <c r="I781" s="221"/>
      <c r="J781" s="221"/>
      <c r="K781" s="221"/>
      <c r="L781" s="221"/>
      <c r="M781" s="221"/>
      <c r="N781" s="221"/>
      <c r="O781" s="221"/>
      <c r="P781" s="221"/>
      <c r="Q781" s="221"/>
      <c r="R781" s="221"/>
      <c r="S781" s="221"/>
      <c r="T781" s="221"/>
      <c r="U781" s="221"/>
    </row>
    <row r="782" spans="2:21" x14ac:dyDescent="0.2">
      <c r="B782" s="221"/>
      <c r="C782" s="221"/>
      <c r="D782" s="221"/>
      <c r="E782" s="221"/>
      <c r="F782" s="221"/>
      <c r="G782" s="221"/>
      <c r="H782" s="221"/>
      <c r="I782" s="221"/>
      <c r="J782" s="221"/>
      <c r="K782" s="221"/>
      <c r="L782" s="221"/>
      <c r="M782" s="221"/>
      <c r="N782" s="221"/>
      <c r="O782" s="221"/>
      <c r="P782" s="221"/>
      <c r="Q782" s="221"/>
      <c r="R782" s="221"/>
      <c r="S782" s="221"/>
      <c r="T782" s="221"/>
      <c r="U782" s="221"/>
    </row>
    <row r="783" spans="2:21" x14ac:dyDescent="0.2">
      <c r="B783" s="221"/>
      <c r="C783" s="221"/>
      <c r="D783" s="221"/>
      <c r="E783" s="221"/>
      <c r="F783" s="221"/>
      <c r="G783" s="221"/>
      <c r="H783" s="221"/>
      <c r="I783" s="221"/>
      <c r="J783" s="221"/>
      <c r="K783" s="221"/>
      <c r="L783" s="221"/>
      <c r="M783" s="221"/>
      <c r="N783" s="221"/>
      <c r="O783" s="221"/>
      <c r="P783" s="221"/>
      <c r="Q783" s="221"/>
      <c r="R783" s="221"/>
      <c r="S783" s="221"/>
      <c r="T783" s="221"/>
      <c r="U783" s="221"/>
    </row>
    <row r="784" spans="2:21" x14ac:dyDescent="0.2">
      <c r="B784" s="221"/>
      <c r="C784" s="221"/>
      <c r="D784" s="221"/>
      <c r="E784" s="221"/>
      <c r="F784" s="221"/>
      <c r="G784" s="221"/>
      <c r="H784" s="221"/>
      <c r="I784" s="221"/>
      <c r="J784" s="221"/>
      <c r="K784" s="221"/>
      <c r="L784" s="221"/>
      <c r="M784" s="221"/>
      <c r="N784" s="221"/>
      <c r="O784" s="221"/>
      <c r="P784" s="221"/>
      <c r="Q784" s="221"/>
      <c r="R784" s="221"/>
      <c r="S784" s="221"/>
      <c r="T784" s="221"/>
      <c r="U784" s="221"/>
    </row>
    <row r="785" spans="2:21" x14ac:dyDescent="0.2">
      <c r="B785" s="221"/>
      <c r="C785" s="221"/>
      <c r="D785" s="221"/>
      <c r="E785" s="221"/>
      <c r="F785" s="221"/>
      <c r="G785" s="221"/>
      <c r="H785" s="221"/>
      <c r="I785" s="221"/>
      <c r="J785" s="221"/>
      <c r="K785" s="221"/>
      <c r="L785" s="221"/>
      <c r="M785" s="221"/>
      <c r="N785" s="221"/>
      <c r="O785" s="221"/>
      <c r="P785" s="221"/>
      <c r="Q785" s="221"/>
      <c r="R785" s="221"/>
      <c r="S785" s="221"/>
      <c r="T785" s="221"/>
      <c r="U785" s="221"/>
    </row>
    <row r="786" spans="2:21" x14ac:dyDescent="0.2">
      <c r="B786" s="221"/>
      <c r="C786" s="221"/>
      <c r="D786" s="221"/>
      <c r="E786" s="221"/>
      <c r="F786" s="221"/>
      <c r="G786" s="221"/>
      <c r="H786" s="221"/>
      <c r="I786" s="221"/>
      <c r="J786" s="221"/>
      <c r="K786" s="221"/>
      <c r="L786" s="221"/>
      <c r="M786" s="221"/>
      <c r="N786" s="221"/>
      <c r="O786" s="221"/>
      <c r="P786" s="221"/>
      <c r="Q786" s="221"/>
      <c r="R786" s="221"/>
      <c r="S786" s="221"/>
      <c r="T786" s="221"/>
      <c r="U786" s="221"/>
    </row>
    <row r="787" spans="2:21" x14ac:dyDescent="0.2">
      <c r="B787" s="221"/>
      <c r="C787" s="221"/>
      <c r="D787" s="221"/>
      <c r="E787" s="221"/>
      <c r="F787" s="221"/>
      <c r="G787" s="221"/>
      <c r="H787" s="221"/>
      <c r="I787" s="221"/>
      <c r="J787" s="221"/>
      <c r="K787" s="221"/>
      <c r="L787" s="221"/>
      <c r="M787" s="221"/>
      <c r="N787" s="221"/>
      <c r="O787" s="221"/>
      <c r="P787" s="221"/>
      <c r="Q787" s="221"/>
      <c r="R787" s="221"/>
      <c r="S787" s="221"/>
      <c r="T787" s="221"/>
      <c r="U787" s="221"/>
    </row>
    <row r="788" spans="2:21" x14ac:dyDescent="0.2">
      <c r="B788" s="221"/>
      <c r="C788" s="221"/>
      <c r="D788" s="221"/>
      <c r="E788" s="221"/>
      <c r="F788" s="221"/>
      <c r="G788" s="221"/>
      <c r="H788" s="221"/>
      <c r="I788" s="221"/>
      <c r="J788" s="221"/>
      <c r="K788" s="221"/>
      <c r="L788" s="221"/>
      <c r="M788" s="221"/>
      <c r="N788" s="221"/>
      <c r="O788" s="221"/>
      <c r="P788" s="221"/>
      <c r="Q788" s="221"/>
      <c r="R788" s="221"/>
      <c r="S788" s="221"/>
      <c r="T788" s="221"/>
      <c r="U788" s="221"/>
    </row>
    <row r="789" spans="2:21" x14ac:dyDescent="0.2">
      <c r="B789" s="221"/>
      <c r="C789" s="221"/>
      <c r="D789" s="221"/>
      <c r="E789" s="221"/>
      <c r="F789" s="221"/>
      <c r="G789" s="221"/>
      <c r="H789" s="221"/>
      <c r="I789" s="221"/>
      <c r="J789" s="221"/>
      <c r="K789" s="221"/>
      <c r="L789" s="221"/>
      <c r="M789" s="221"/>
      <c r="N789" s="221"/>
      <c r="O789" s="221"/>
      <c r="P789" s="221"/>
      <c r="Q789" s="221"/>
      <c r="R789" s="221"/>
      <c r="S789" s="221"/>
      <c r="T789" s="221"/>
      <c r="U789" s="221"/>
    </row>
    <row r="790" spans="2:21" x14ac:dyDescent="0.2">
      <c r="B790" s="221"/>
      <c r="C790" s="221"/>
      <c r="D790" s="221"/>
      <c r="E790" s="221"/>
      <c r="F790" s="221"/>
      <c r="G790" s="221"/>
      <c r="H790" s="221"/>
      <c r="I790" s="221"/>
      <c r="J790" s="221"/>
      <c r="K790" s="221"/>
      <c r="L790" s="221"/>
      <c r="M790" s="221"/>
      <c r="N790" s="221"/>
      <c r="O790" s="221"/>
      <c r="P790" s="221"/>
      <c r="Q790" s="221"/>
      <c r="R790" s="221"/>
      <c r="S790" s="221"/>
      <c r="T790" s="221"/>
      <c r="U790" s="221"/>
    </row>
    <row r="791" spans="2:21" x14ac:dyDescent="0.2">
      <c r="B791" s="221"/>
      <c r="C791" s="221"/>
      <c r="D791" s="221"/>
      <c r="E791" s="221"/>
      <c r="F791" s="221"/>
      <c r="G791" s="221"/>
      <c r="H791" s="221"/>
      <c r="I791" s="221"/>
      <c r="J791" s="221"/>
      <c r="K791" s="221"/>
      <c r="L791" s="221"/>
      <c r="M791" s="221"/>
      <c r="N791" s="221"/>
      <c r="O791" s="221"/>
      <c r="P791" s="221"/>
      <c r="Q791" s="221"/>
      <c r="R791" s="221"/>
      <c r="S791" s="221"/>
      <c r="T791" s="221"/>
      <c r="U791" s="221"/>
    </row>
    <row r="792" spans="2:21" x14ac:dyDescent="0.2">
      <c r="B792" s="221"/>
      <c r="C792" s="221"/>
      <c r="D792" s="221"/>
      <c r="E792" s="221"/>
      <c r="F792" s="221"/>
      <c r="G792" s="221"/>
      <c r="H792" s="221"/>
      <c r="I792" s="221"/>
      <c r="J792" s="221"/>
      <c r="K792" s="221"/>
      <c r="L792" s="221"/>
      <c r="M792" s="221"/>
      <c r="N792" s="221"/>
      <c r="O792" s="221"/>
      <c r="P792" s="221"/>
      <c r="Q792" s="221"/>
      <c r="R792" s="221"/>
      <c r="S792" s="221"/>
      <c r="T792" s="221"/>
      <c r="U792" s="221"/>
    </row>
    <row r="793" spans="2:21" x14ac:dyDescent="0.2">
      <c r="B793" s="221"/>
      <c r="C793" s="221"/>
      <c r="D793" s="221"/>
      <c r="E793" s="221"/>
      <c r="F793" s="221"/>
      <c r="G793" s="221"/>
      <c r="H793" s="221"/>
      <c r="I793" s="221"/>
      <c r="J793" s="221"/>
      <c r="K793" s="221"/>
      <c r="L793" s="221"/>
      <c r="M793" s="221"/>
      <c r="N793" s="221"/>
      <c r="O793" s="221"/>
      <c r="P793" s="221"/>
      <c r="Q793" s="221"/>
      <c r="R793" s="221"/>
      <c r="S793" s="221"/>
      <c r="T793" s="221"/>
      <c r="U793" s="221"/>
    </row>
    <row r="794" spans="2:21" x14ac:dyDescent="0.2">
      <c r="B794" s="221"/>
      <c r="C794" s="221"/>
      <c r="D794" s="221"/>
      <c r="E794" s="221"/>
      <c r="F794" s="221"/>
      <c r="G794" s="221"/>
      <c r="H794" s="221"/>
      <c r="I794" s="221"/>
      <c r="J794" s="221"/>
      <c r="K794" s="221"/>
      <c r="L794" s="221"/>
      <c r="M794" s="221"/>
      <c r="N794" s="221"/>
      <c r="O794" s="221"/>
      <c r="P794" s="221"/>
      <c r="Q794" s="221"/>
      <c r="R794" s="221"/>
      <c r="S794" s="221"/>
      <c r="T794" s="221"/>
      <c r="U794" s="221"/>
    </row>
    <row r="795" spans="2:21" x14ac:dyDescent="0.2">
      <c r="B795" s="221"/>
      <c r="C795" s="221"/>
      <c r="D795" s="221"/>
      <c r="E795" s="221"/>
      <c r="F795" s="221"/>
      <c r="G795" s="221"/>
      <c r="H795" s="221"/>
      <c r="I795" s="221"/>
      <c r="J795" s="221"/>
      <c r="K795" s="221"/>
      <c r="L795" s="221"/>
      <c r="M795" s="221"/>
      <c r="N795" s="221"/>
      <c r="O795" s="221"/>
      <c r="P795" s="221"/>
      <c r="Q795" s="221"/>
      <c r="R795" s="221"/>
      <c r="S795" s="221"/>
      <c r="T795" s="221"/>
      <c r="U795" s="221"/>
    </row>
    <row r="796" spans="2:21" x14ac:dyDescent="0.2">
      <c r="B796" s="221"/>
      <c r="C796" s="221"/>
      <c r="D796" s="221"/>
      <c r="E796" s="221"/>
      <c r="F796" s="221"/>
      <c r="G796" s="221"/>
      <c r="H796" s="221"/>
      <c r="I796" s="221"/>
      <c r="J796" s="221"/>
      <c r="K796" s="221"/>
      <c r="L796" s="221"/>
      <c r="M796" s="221"/>
      <c r="N796" s="221"/>
      <c r="O796" s="221"/>
      <c r="P796" s="221"/>
      <c r="Q796" s="221"/>
      <c r="R796" s="221"/>
      <c r="S796" s="221"/>
      <c r="T796" s="221"/>
      <c r="U796" s="221"/>
    </row>
    <row r="797" spans="2:21" x14ac:dyDescent="0.2">
      <c r="B797" s="221"/>
      <c r="C797" s="221"/>
      <c r="D797" s="221"/>
      <c r="E797" s="221"/>
      <c r="F797" s="221"/>
      <c r="G797" s="221"/>
      <c r="H797" s="221"/>
      <c r="I797" s="221"/>
      <c r="J797" s="221"/>
      <c r="K797" s="221"/>
      <c r="L797" s="221"/>
      <c r="M797" s="221"/>
      <c r="N797" s="221"/>
      <c r="O797" s="221"/>
      <c r="P797" s="221"/>
      <c r="Q797" s="221"/>
      <c r="R797" s="221"/>
      <c r="S797" s="221"/>
      <c r="T797" s="221"/>
      <c r="U797" s="221"/>
    </row>
    <row r="798" spans="2:21" x14ac:dyDescent="0.2">
      <c r="B798" s="221"/>
      <c r="C798" s="221"/>
      <c r="D798" s="221"/>
      <c r="E798" s="221"/>
      <c r="F798" s="221"/>
      <c r="G798" s="221"/>
      <c r="H798" s="221"/>
      <c r="I798" s="221"/>
      <c r="J798" s="221"/>
      <c r="K798" s="221"/>
      <c r="L798" s="221"/>
      <c r="M798" s="221"/>
      <c r="N798" s="221"/>
      <c r="O798" s="221"/>
      <c r="P798" s="221"/>
      <c r="Q798" s="221"/>
      <c r="R798" s="221"/>
      <c r="S798" s="221"/>
      <c r="T798" s="221"/>
      <c r="U798" s="221"/>
    </row>
    <row r="799" spans="2:21" x14ac:dyDescent="0.2">
      <c r="B799" s="221"/>
      <c r="C799" s="221"/>
      <c r="D799" s="221"/>
      <c r="E799" s="221"/>
      <c r="F799" s="221"/>
      <c r="G799" s="221"/>
      <c r="H799" s="221"/>
      <c r="I799" s="221"/>
      <c r="J799" s="221"/>
      <c r="K799" s="221"/>
      <c r="L799" s="221"/>
      <c r="M799" s="221"/>
      <c r="N799" s="221"/>
      <c r="O799" s="221"/>
      <c r="P799" s="221"/>
      <c r="Q799" s="221"/>
      <c r="R799" s="221"/>
      <c r="S799" s="221"/>
      <c r="T799" s="221"/>
      <c r="U799" s="221"/>
    </row>
    <row r="800" spans="2:21" x14ac:dyDescent="0.2">
      <c r="B800" s="221"/>
      <c r="C800" s="221"/>
      <c r="D800" s="221"/>
      <c r="E800" s="221"/>
      <c r="F800" s="221"/>
      <c r="G800" s="221"/>
      <c r="H800" s="221"/>
      <c r="I800" s="221"/>
      <c r="J800" s="221"/>
      <c r="K800" s="221"/>
      <c r="L800" s="221"/>
      <c r="M800" s="221"/>
      <c r="N800" s="221"/>
      <c r="O800" s="221"/>
      <c r="P800" s="221"/>
      <c r="Q800" s="221"/>
      <c r="R800" s="221"/>
      <c r="S800" s="221"/>
      <c r="T800" s="221"/>
      <c r="U800" s="221"/>
    </row>
    <row r="801" spans="2:21" x14ac:dyDescent="0.2">
      <c r="B801" s="221"/>
      <c r="C801" s="221"/>
      <c r="D801" s="221"/>
      <c r="E801" s="221"/>
      <c r="F801" s="221"/>
      <c r="G801" s="221"/>
      <c r="H801" s="221"/>
      <c r="I801" s="221"/>
      <c r="J801" s="221"/>
      <c r="K801" s="221"/>
      <c r="L801" s="221"/>
      <c r="M801" s="221"/>
      <c r="N801" s="221"/>
      <c r="O801" s="221"/>
      <c r="P801" s="221"/>
      <c r="Q801" s="221"/>
      <c r="R801" s="221"/>
      <c r="S801" s="221"/>
      <c r="T801" s="221"/>
      <c r="U801" s="221"/>
    </row>
    <row r="802" spans="2:21" x14ac:dyDescent="0.2">
      <c r="B802" s="221"/>
      <c r="C802" s="221"/>
      <c r="D802" s="221"/>
      <c r="E802" s="221"/>
      <c r="F802" s="221"/>
      <c r="G802" s="221"/>
      <c r="H802" s="221"/>
      <c r="I802" s="221"/>
      <c r="J802" s="221"/>
      <c r="K802" s="221"/>
      <c r="L802" s="221"/>
      <c r="M802" s="221"/>
      <c r="N802" s="221"/>
      <c r="O802" s="221"/>
      <c r="P802" s="221"/>
      <c r="Q802" s="221"/>
      <c r="R802" s="221"/>
      <c r="S802" s="221"/>
      <c r="T802" s="221"/>
      <c r="U802" s="221"/>
    </row>
    <row r="803" spans="2:21" x14ac:dyDescent="0.2">
      <c r="B803" s="221"/>
      <c r="C803" s="221"/>
      <c r="D803" s="221"/>
      <c r="E803" s="221"/>
      <c r="F803" s="221"/>
      <c r="G803" s="221"/>
      <c r="H803" s="221"/>
      <c r="I803" s="221"/>
      <c r="J803" s="221"/>
      <c r="K803" s="221"/>
      <c r="L803" s="221"/>
      <c r="M803" s="221"/>
      <c r="N803" s="221"/>
      <c r="O803" s="221"/>
      <c r="P803" s="221"/>
      <c r="Q803" s="221"/>
      <c r="R803" s="221"/>
      <c r="S803" s="221"/>
      <c r="T803" s="221"/>
      <c r="U803" s="221"/>
    </row>
    <row r="804" spans="2:21" x14ac:dyDescent="0.2">
      <c r="B804" s="221"/>
      <c r="C804" s="221"/>
      <c r="D804" s="221"/>
      <c r="E804" s="221"/>
      <c r="F804" s="221"/>
      <c r="G804" s="221"/>
      <c r="H804" s="221"/>
      <c r="I804" s="221"/>
      <c r="J804" s="221"/>
      <c r="K804" s="221"/>
      <c r="L804" s="221"/>
      <c r="M804" s="221"/>
      <c r="N804" s="221"/>
      <c r="O804" s="221"/>
      <c r="P804" s="221"/>
      <c r="Q804" s="221"/>
      <c r="R804" s="221"/>
      <c r="S804" s="221"/>
      <c r="T804" s="221"/>
      <c r="U804" s="221"/>
    </row>
    <row r="805" spans="2:21" x14ac:dyDescent="0.2">
      <c r="B805" s="221"/>
      <c r="C805" s="221"/>
      <c r="D805" s="221"/>
      <c r="E805" s="221"/>
      <c r="F805" s="221"/>
      <c r="G805" s="221"/>
      <c r="H805" s="221"/>
      <c r="I805" s="221"/>
      <c r="J805" s="221"/>
      <c r="K805" s="221"/>
      <c r="L805" s="221"/>
      <c r="M805" s="221"/>
      <c r="N805" s="221"/>
      <c r="O805" s="221"/>
      <c r="P805" s="221"/>
      <c r="Q805" s="221"/>
      <c r="R805" s="221"/>
      <c r="S805" s="221"/>
      <c r="T805" s="221"/>
      <c r="U805" s="221"/>
    </row>
    <row r="806" spans="2:21" x14ac:dyDescent="0.2">
      <c r="B806" s="221"/>
      <c r="C806" s="221"/>
      <c r="D806" s="221"/>
      <c r="E806" s="221"/>
      <c r="F806" s="221"/>
      <c r="G806" s="221"/>
      <c r="H806" s="221"/>
      <c r="I806" s="221"/>
      <c r="J806" s="221"/>
      <c r="K806" s="221"/>
      <c r="L806" s="221"/>
      <c r="M806" s="221"/>
      <c r="N806" s="221"/>
      <c r="O806" s="221"/>
      <c r="P806" s="221"/>
      <c r="Q806" s="221"/>
      <c r="R806" s="221"/>
      <c r="S806" s="221"/>
      <c r="T806" s="221"/>
      <c r="U806" s="221"/>
    </row>
    <row r="807" spans="2:21" x14ac:dyDescent="0.2">
      <c r="B807" s="221"/>
      <c r="C807" s="221"/>
      <c r="D807" s="221"/>
      <c r="E807" s="221"/>
      <c r="F807" s="221"/>
      <c r="G807" s="221"/>
      <c r="H807" s="221"/>
      <c r="I807" s="221"/>
      <c r="J807" s="221"/>
      <c r="K807" s="221"/>
      <c r="L807" s="221"/>
      <c r="M807" s="221"/>
      <c r="N807" s="221"/>
      <c r="O807" s="221"/>
      <c r="P807" s="221"/>
      <c r="Q807" s="221"/>
      <c r="R807" s="221"/>
      <c r="S807" s="221"/>
      <c r="T807" s="221"/>
      <c r="U807" s="221"/>
    </row>
    <row r="808" spans="2:21" x14ac:dyDescent="0.2">
      <c r="B808" s="221"/>
      <c r="C808" s="221"/>
      <c r="D808" s="221"/>
      <c r="E808" s="221"/>
      <c r="F808" s="221"/>
      <c r="G808" s="221"/>
      <c r="H808" s="221"/>
      <c r="I808" s="221"/>
      <c r="J808" s="221"/>
      <c r="K808" s="221"/>
      <c r="L808" s="221"/>
      <c r="M808" s="221"/>
      <c r="N808" s="221"/>
      <c r="O808" s="221"/>
      <c r="P808" s="221"/>
      <c r="Q808" s="221"/>
      <c r="R808" s="221"/>
      <c r="S808" s="221"/>
      <c r="T808" s="221"/>
      <c r="U808" s="221"/>
    </row>
    <row r="809" spans="2:21" x14ac:dyDescent="0.2">
      <c r="B809" s="221"/>
      <c r="C809" s="221"/>
      <c r="D809" s="221"/>
      <c r="E809" s="221"/>
      <c r="F809" s="221"/>
      <c r="G809" s="221"/>
      <c r="H809" s="221"/>
      <c r="I809" s="221"/>
      <c r="J809" s="221"/>
      <c r="K809" s="221"/>
      <c r="L809" s="221"/>
      <c r="M809" s="221"/>
      <c r="N809" s="221"/>
      <c r="O809" s="221"/>
      <c r="P809" s="221"/>
      <c r="Q809" s="221"/>
      <c r="R809" s="221"/>
      <c r="S809" s="221"/>
      <c r="T809" s="221"/>
      <c r="U809" s="221"/>
    </row>
    <row r="810" spans="2:21" x14ac:dyDescent="0.2">
      <c r="B810" s="221"/>
      <c r="C810" s="221"/>
      <c r="D810" s="221"/>
      <c r="E810" s="221"/>
      <c r="F810" s="221"/>
      <c r="G810" s="221"/>
      <c r="H810" s="221"/>
      <c r="I810" s="221"/>
      <c r="J810" s="221"/>
      <c r="K810" s="221"/>
      <c r="L810" s="221"/>
      <c r="M810" s="221"/>
      <c r="N810" s="221"/>
      <c r="O810" s="221"/>
      <c r="P810" s="221"/>
      <c r="Q810" s="221"/>
      <c r="R810" s="221"/>
      <c r="S810" s="221"/>
      <c r="T810" s="221"/>
      <c r="U810" s="221"/>
    </row>
    <row r="811" spans="2:21" x14ac:dyDescent="0.2">
      <c r="B811" s="221"/>
      <c r="C811" s="221"/>
      <c r="D811" s="221"/>
      <c r="E811" s="221"/>
      <c r="F811" s="221"/>
      <c r="G811" s="221"/>
      <c r="H811" s="221"/>
      <c r="I811" s="221"/>
      <c r="J811" s="221"/>
      <c r="K811" s="221"/>
      <c r="L811" s="221"/>
      <c r="M811" s="221"/>
      <c r="N811" s="221"/>
      <c r="O811" s="221"/>
      <c r="P811" s="221"/>
      <c r="Q811" s="221"/>
      <c r="R811" s="221"/>
      <c r="S811" s="221"/>
      <c r="T811" s="221"/>
      <c r="U811" s="221"/>
    </row>
    <row r="812" spans="2:21" x14ac:dyDescent="0.2">
      <c r="B812" s="221"/>
      <c r="C812" s="221"/>
      <c r="D812" s="221"/>
      <c r="E812" s="221"/>
      <c r="F812" s="221"/>
      <c r="G812" s="221"/>
      <c r="H812" s="221"/>
      <c r="I812" s="221"/>
      <c r="J812" s="221"/>
      <c r="K812" s="221"/>
      <c r="L812" s="221"/>
      <c r="M812" s="221"/>
      <c r="N812" s="221"/>
      <c r="O812" s="221"/>
      <c r="P812" s="221"/>
      <c r="Q812" s="221"/>
      <c r="R812" s="221"/>
      <c r="S812" s="221"/>
      <c r="T812" s="221"/>
      <c r="U812" s="221"/>
    </row>
    <row r="813" spans="2:21" x14ac:dyDescent="0.2">
      <c r="B813" s="221"/>
      <c r="C813" s="221"/>
      <c r="D813" s="221"/>
      <c r="E813" s="221"/>
      <c r="F813" s="221"/>
      <c r="G813" s="221"/>
      <c r="H813" s="221"/>
      <c r="I813" s="221"/>
      <c r="J813" s="221"/>
      <c r="K813" s="221"/>
      <c r="L813" s="221"/>
      <c r="M813" s="221"/>
      <c r="N813" s="221"/>
      <c r="O813" s="221"/>
      <c r="P813" s="221"/>
      <c r="Q813" s="221"/>
      <c r="R813" s="221"/>
      <c r="S813" s="221"/>
      <c r="T813" s="221"/>
      <c r="U813" s="221"/>
    </row>
    <row r="814" spans="2:21" x14ac:dyDescent="0.2">
      <c r="B814" s="221"/>
      <c r="C814" s="221"/>
      <c r="D814" s="221"/>
      <c r="E814" s="221"/>
      <c r="F814" s="221"/>
      <c r="G814" s="221"/>
      <c r="H814" s="221"/>
      <c r="I814" s="221"/>
      <c r="J814" s="221"/>
      <c r="K814" s="221"/>
      <c r="L814" s="221"/>
      <c r="M814" s="221"/>
      <c r="N814" s="221"/>
      <c r="O814" s="221"/>
      <c r="P814" s="221"/>
      <c r="Q814" s="221"/>
      <c r="R814" s="221"/>
      <c r="S814" s="221"/>
      <c r="T814" s="221"/>
      <c r="U814" s="221"/>
    </row>
    <row r="815" spans="2:21" x14ac:dyDescent="0.2">
      <c r="B815" s="221"/>
      <c r="C815" s="221"/>
      <c r="D815" s="221"/>
      <c r="E815" s="221"/>
      <c r="F815" s="221"/>
      <c r="G815" s="221"/>
      <c r="H815" s="221"/>
      <c r="I815" s="221"/>
      <c r="J815" s="221"/>
      <c r="K815" s="221"/>
      <c r="L815" s="221"/>
      <c r="M815" s="221"/>
      <c r="N815" s="221"/>
      <c r="O815" s="221"/>
      <c r="P815" s="221"/>
      <c r="Q815" s="221"/>
      <c r="R815" s="221"/>
      <c r="S815" s="221"/>
      <c r="T815" s="221"/>
      <c r="U815" s="221"/>
    </row>
    <row r="816" spans="2:21" x14ac:dyDescent="0.2">
      <c r="B816" s="221"/>
      <c r="C816" s="221"/>
      <c r="D816" s="221"/>
      <c r="E816" s="221"/>
      <c r="F816" s="221"/>
      <c r="G816" s="221"/>
      <c r="H816" s="221"/>
      <c r="I816" s="221"/>
      <c r="J816" s="221"/>
      <c r="K816" s="221"/>
      <c r="L816" s="221"/>
      <c r="M816" s="221"/>
      <c r="N816" s="221"/>
      <c r="O816" s="221"/>
      <c r="P816" s="221"/>
      <c r="Q816" s="221"/>
      <c r="R816" s="221"/>
      <c r="S816" s="221"/>
      <c r="T816" s="221"/>
      <c r="U816" s="221"/>
    </row>
    <row r="817" spans="2:21" x14ac:dyDescent="0.2">
      <c r="B817" s="221"/>
      <c r="C817" s="221"/>
      <c r="D817" s="221"/>
      <c r="E817" s="221"/>
      <c r="F817" s="221"/>
      <c r="G817" s="221"/>
      <c r="H817" s="221"/>
      <c r="I817" s="221"/>
      <c r="J817" s="221"/>
      <c r="K817" s="221"/>
      <c r="L817" s="221"/>
      <c r="M817" s="221"/>
      <c r="N817" s="221"/>
      <c r="O817" s="221"/>
      <c r="P817" s="221"/>
      <c r="Q817" s="221"/>
      <c r="R817" s="221"/>
      <c r="S817" s="221"/>
      <c r="T817" s="221"/>
      <c r="U817" s="221"/>
    </row>
    <row r="818" spans="2:21" x14ac:dyDescent="0.2">
      <c r="B818" s="221"/>
      <c r="C818" s="221"/>
      <c r="D818" s="221"/>
      <c r="E818" s="221"/>
      <c r="F818" s="221"/>
      <c r="G818" s="221"/>
      <c r="H818" s="221"/>
      <c r="I818" s="221"/>
      <c r="J818" s="221"/>
      <c r="K818" s="221"/>
      <c r="L818" s="221"/>
      <c r="M818" s="221"/>
      <c r="N818" s="221"/>
      <c r="O818" s="221"/>
      <c r="P818" s="221"/>
      <c r="Q818" s="221"/>
      <c r="R818" s="221"/>
      <c r="S818" s="221"/>
      <c r="T818" s="221"/>
      <c r="U818" s="221"/>
    </row>
    <row r="819" spans="2:21" x14ac:dyDescent="0.2">
      <c r="B819" s="221"/>
      <c r="C819" s="221"/>
      <c r="D819" s="221"/>
      <c r="E819" s="221"/>
      <c r="F819" s="221"/>
      <c r="G819" s="221"/>
      <c r="H819" s="221"/>
      <c r="I819" s="221"/>
      <c r="J819" s="221"/>
      <c r="K819" s="221"/>
      <c r="L819" s="221"/>
      <c r="M819" s="221"/>
      <c r="N819" s="221"/>
      <c r="O819" s="221"/>
      <c r="P819" s="221"/>
      <c r="Q819" s="221"/>
      <c r="R819" s="221"/>
      <c r="S819" s="221"/>
      <c r="T819" s="221"/>
      <c r="U819" s="221"/>
    </row>
    <row r="820" spans="2:21" x14ac:dyDescent="0.2">
      <c r="B820" s="221"/>
      <c r="C820" s="221"/>
      <c r="D820" s="221"/>
      <c r="E820" s="221"/>
      <c r="F820" s="221"/>
      <c r="G820" s="221"/>
      <c r="H820" s="221"/>
      <c r="I820" s="221"/>
      <c r="J820" s="221"/>
      <c r="K820" s="221"/>
      <c r="L820" s="221"/>
      <c r="M820" s="221"/>
      <c r="N820" s="221"/>
      <c r="O820" s="221"/>
      <c r="P820" s="221"/>
      <c r="Q820" s="221"/>
      <c r="R820" s="221"/>
      <c r="S820" s="221"/>
      <c r="T820" s="221"/>
      <c r="U820" s="221"/>
    </row>
    <row r="821" spans="2:21" x14ac:dyDescent="0.2">
      <c r="B821" s="221"/>
      <c r="C821" s="221"/>
      <c r="D821" s="221"/>
      <c r="E821" s="221"/>
      <c r="F821" s="221"/>
      <c r="G821" s="221"/>
      <c r="H821" s="221"/>
      <c r="I821" s="221"/>
      <c r="J821" s="221"/>
      <c r="K821" s="221"/>
      <c r="L821" s="221"/>
      <c r="M821" s="221"/>
      <c r="N821" s="221"/>
      <c r="O821" s="221"/>
      <c r="P821" s="221"/>
      <c r="Q821" s="221"/>
      <c r="R821" s="221"/>
      <c r="S821" s="221"/>
      <c r="T821" s="221"/>
      <c r="U821" s="221"/>
    </row>
    <row r="822" spans="2:21" x14ac:dyDescent="0.2">
      <c r="B822" s="221"/>
      <c r="C822" s="221"/>
      <c r="D822" s="221"/>
      <c r="E822" s="221"/>
      <c r="F822" s="221"/>
      <c r="G822" s="221"/>
      <c r="H822" s="221"/>
      <c r="I822" s="221"/>
      <c r="J822" s="221"/>
      <c r="K822" s="221"/>
      <c r="L822" s="221"/>
      <c r="M822" s="221"/>
      <c r="N822" s="221"/>
      <c r="O822" s="221"/>
      <c r="P822" s="221"/>
      <c r="Q822" s="221"/>
      <c r="R822" s="221"/>
      <c r="S822" s="221"/>
      <c r="T822" s="221"/>
      <c r="U822" s="221"/>
    </row>
    <row r="823" spans="2:21" x14ac:dyDescent="0.2">
      <c r="B823" s="221"/>
      <c r="C823" s="221"/>
      <c r="D823" s="221"/>
      <c r="E823" s="221"/>
      <c r="F823" s="221"/>
      <c r="G823" s="221"/>
      <c r="H823" s="221"/>
      <c r="I823" s="221"/>
      <c r="J823" s="221"/>
      <c r="K823" s="221"/>
      <c r="L823" s="221"/>
      <c r="M823" s="221"/>
      <c r="N823" s="221"/>
      <c r="O823" s="221"/>
      <c r="P823" s="221"/>
      <c r="Q823" s="221"/>
      <c r="R823" s="221"/>
      <c r="S823" s="221"/>
      <c r="T823" s="221"/>
      <c r="U823" s="221"/>
    </row>
    <row r="824" spans="2:21" x14ac:dyDescent="0.2">
      <c r="B824" s="221"/>
      <c r="C824" s="221"/>
      <c r="D824" s="221"/>
      <c r="E824" s="221"/>
      <c r="F824" s="221"/>
      <c r="G824" s="221"/>
      <c r="H824" s="221"/>
      <c r="I824" s="221"/>
      <c r="J824" s="221"/>
      <c r="K824" s="221"/>
      <c r="L824" s="221"/>
      <c r="M824" s="221"/>
      <c r="N824" s="221"/>
      <c r="O824" s="221"/>
      <c r="P824" s="221"/>
      <c r="Q824" s="221"/>
      <c r="R824" s="221"/>
      <c r="S824" s="221"/>
      <c r="T824" s="221"/>
      <c r="U824" s="221"/>
    </row>
    <row r="825" spans="2:21" x14ac:dyDescent="0.2">
      <c r="B825" s="221"/>
      <c r="C825" s="221"/>
      <c r="D825" s="221"/>
      <c r="E825" s="221"/>
      <c r="F825" s="221"/>
      <c r="G825" s="221"/>
      <c r="H825" s="221"/>
      <c r="I825" s="221"/>
      <c r="J825" s="221"/>
      <c r="K825" s="221"/>
      <c r="L825" s="221"/>
      <c r="M825" s="221"/>
      <c r="N825" s="221"/>
      <c r="O825" s="221"/>
      <c r="P825" s="221"/>
      <c r="Q825" s="221"/>
      <c r="R825" s="221"/>
      <c r="S825" s="221"/>
      <c r="T825" s="221"/>
      <c r="U825" s="221"/>
    </row>
    <row r="826" spans="2:21" x14ac:dyDescent="0.2">
      <c r="B826" s="221"/>
      <c r="C826" s="221"/>
      <c r="D826" s="221"/>
      <c r="E826" s="221"/>
      <c r="F826" s="221"/>
      <c r="G826" s="221"/>
      <c r="H826" s="221"/>
      <c r="I826" s="221"/>
      <c r="J826" s="221"/>
      <c r="K826" s="221"/>
      <c r="L826" s="221"/>
      <c r="M826" s="221"/>
      <c r="N826" s="221"/>
      <c r="O826" s="221"/>
      <c r="P826" s="221"/>
      <c r="Q826" s="221"/>
      <c r="R826" s="221"/>
      <c r="S826" s="221"/>
      <c r="T826" s="221"/>
      <c r="U826" s="221"/>
    </row>
    <row r="827" spans="2:21" x14ac:dyDescent="0.2">
      <c r="B827" s="221"/>
      <c r="C827" s="221"/>
      <c r="D827" s="221"/>
      <c r="E827" s="221"/>
      <c r="F827" s="221"/>
      <c r="G827" s="221"/>
      <c r="H827" s="221"/>
      <c r="I827" s="221"/>
      <c r="J827" s="221"/>
      <c r="K827" s="221"/>
      <c r="L827" s="221"/>
      <c r="M827" s="221"/>
      <c r="N827" s="221"/>
      <c r="O827" s="221"/>
      <c r="P827" s="221"/>
      <c r="Q827" s="221"/>
      <c r="R827" s="221"/>
      <c r="S827" s="221"/>
      <c r="T827" s="221"/>
      <c r="U827" s="221"/>
    </row>
    <row r="828" spans="2:21" x14ac:dyDescent="0.2">
      <c r="B828" s="221"/>
      <c r="C828" s="221"/>
      <c r="D828" s="221"/>
      <c r="E828" s="221"/>
      <c r="F828" s="221"/>
      <c r="G828" s="221"/>
      <c r="H828" s="221"/>
      <c r="I828" s="221"/>
      <c r="J828" s="221"/>
      <c r="K828" s="221"/>
      <c r="L828" s="221"/>
      <c r="M828" s="221"/>
      <c r="N828" s="221"/>
      <c r="O828" s="221"/>
      <c r="P828" s="221"/>
      <c r="Q828" s="221"/>
      <c r="R828" s="221"/>
      <c r="S828" s="221"/>
      <c r="T828" s="221"/>
      <c r="U828" s="221"/>
    </row>
    <row r="829" spans="2:21" x14ac:dyDescent="0.2">
      <c r="B829" s="221"/>
      <c r="C829" s="221"/>
      <c r="D829" s="221"/>
      <c r="E829" s="221"/>
      <c r="F829" s="221"/>
      <c r="G829" s="221"/>
      <c r="H829" s="221"/>
      <c r="I829" s="221"/>
      <c r="J829" s="221"/>
      <c r="K829" s="221"/>
      <c r="L829" s="221"/>
      <c r="M829" s="221"/>
      <c r="N829" s="221"/>
      <c r="O829" s="221"/>
      <c r="P829" s="221"/>
      <c r="Q829" s="221"/>
      <c r="R829" s="221"/>
      <c r="S829" s="221"/>
      <c r="T829" s="221"/>
      <c r="U829" s="221"/>
    </row>
    <row r="830" spans="2:21" x14ac:dyDescent="0.2">
      <c r="B830" s="221"/>
      <c r="C830" s="221"/>
      <c r="D830" s="221"/>
      <c r="E830" s="221"/>
      <c r="F830" s="221"/>
      <c r="G830" s="221"/>
      <c r="H830" s="221"/>
      <c r="I830" s="221"/>
      <c r="J830" s="221"/>
      <c r="K830" s="221"/>
      <c r="L830" s="221"/>
      <c r="M830" s="221"/>
      <c r="N830" s="221"/>
      <c r="O830" s="221"/>
      <c r="P830" s="221"/>
      <c r="Q830" s="221"/>
      <c r="R830" s="221"/>
      <c r="S830" s="221"/>
      <c r="T830" s="221"/>
      <c r="U830" s="221"/>
    </row>
    <row r="831" spans="2:21" x14ac:dyDescent="0.2">
      <c r="B831" s="221"/>
      <c r="C831" s="221"/>
      <c r="D831" s="221"/>
      <c r="E831" s="221"/>
      <c r="F831" s="221"/>
      <c r="G831" s="221"/>
      <c r="H831" s="221"/>
      <c r="I831" s="221"/>
      <c r="J831" s="221"/>
      <c r="K831" s="221"/>
      <c r="L831" s="221"/>
      <c r="M831" s="221"/>
      <c r="N831" s="221"/>
      <c r="O831" s="221"/>
      <c r="P831" s="221"/>
      <c r="Q831" s="221"/>
      <c r="R831" s="221"/>
      <c r="S831" s="221"/>
      <c r="T831" s="221"/>
      <c r="U831" s="221"/>
    </row>
    <row r="832" spans="2:21" x14ac:dyDescent="0.2">
      <c r="B832" s="221"/>
      <c r="C832" s="221"/>
      <c r="D832" s="221"/>
      <c r="E832" s="221"/>
      <c r="F832" s="221"/>
      <c r="G832" s="221"/>
      <c r="H832" s="221"/>
      <c r="I832" s="221"/>
      <c r="J832" s="221"/>
      <c r="K832" s="221"/>
      <c r="L832" s="221"/>
      <c r="M832" s="221"/>
      <c r="N832" s="221"/>
      <c r="O832" s="221"/>
      <c r="P832" s="221"/>
      <c r="Q832" s="221"/>
      <c r="R832" s="221"/>
      <c r="S832" s="221"/>
      <c r="T832" s="221"/>
      <c r="U832" s="221"/>
    </row>
    <row r="833" spans="2:21" x14ac:dyDescent="0.2">
      <c r="B833" s="221"/>
      <c r="C833" s="221"/>
      <c r="D833" s="221"/>
      <c r="E833" s="221"/>
      <c r="F833" s="221"/>
      <c r="G833" s="221"/>
      <c r="H833" s="221"/>
      <c r="I833" s="221"/>
      <c r="J833" s="221"/>
      <c r="K833" s="221"/>
      <c r="L833" s="221"/>
      <c r="M833" s="221"/>
      <c r="N833" s="221"/>
      <c r="O833" s="221"/>
      <c r="P833" s="221"/>
      <c r="Q833" s="221"/>
      <c r="R833" s="221"/>
      <c r="S833" s="221"/>
      <c r="T833" s="221"/>
      <c r="U833" s="221"/>
    </row>
    <row r="834" spans="2:21" x14ac:dyDescent="0.2">
      <c r="B834" s="221"/>
      <c r="C834" s="221"/>
      <c r="D834" s="221"/>
      <c r="E834" s="221"/>
      <c r="F834" s="221"/>
      <c r="G834" s="221"/>
      <c r="H834" s="221"/>
      <c r="I834" s="221"/>
      <c r="J834" s="221"/>
      <c r="K834" s="221"/>
      <c r="L834" s="221"/>
      <c r="M834" s="221"/>
      <c r="N834" s="221"/>
      <c r="O834" s="221"/>
      <c r="P834" s="221"/>
      <c r="Q834" s="221"/>
      <c r="R834" s="221"/>
      <c r="S834" s="221"/>
      <c r="T834" s="221"/>
      <c r="U834" s="221"/>
    </row>
    <row r="835" spans="2:21" x14ac:dyDescent="0.2">
      <c r="B835" s="221"/>
      <c r="C835" s="221"/>
      <c r="D835" s="221"/>
      <c r="E835" s="221"/>
      <c r="F835" s="221"/>
      <c r="G835" s="221"/>
      <c r="H835" s="221"/>
      <c r="I835" s="221"/>
      <c r="J835" s="221"/>
      <c r="K835" s="221"/>
      <c r="L835" s="221"/>
      <c r="M835" s="221"/>
      <c r="N835" s="221"/>
      <c r="O835" s="221"/>
      <c r="P835" s="221"/>
      <c r="Q835" s="221"/>
      <c r="R835" s="221"/>
      <c r="S835" s="221"/>
      <c r="T835" s="221"/>
      <c r="U835" s="221"/>
    </row>
    <row r="836" spans="2:21" x14ac:dyDescent="0.2">
      <c r="B836" s="221"/>
      <c r="C836" s="221"/>
      <c r="D836" s="221"/>
      <c r="E836" s="221"/>
      <c r="F836" s="221"/>
      <c r="G836" s="221"/>
      <c r="H836" s="221"/>
      <c r="I836" s="221"/>
      <c r="J836" s="221"/>
      <c r="K836" s="221"/>
      <c r="L836" s="221"/>
      <c r="M836" s="221"/>
      <c r="N836" s="221"/>
      <c r="O836" s="221"/>
      <c r="P836" s="221"/>
      <c r="Q836" s="221"/>
      <c r="R836" s="221"/>
      <c r="S836" s="221"/>
      <c r="T836" s="221"/>
      <c r="U836" s="221"/>
    </row>
    <row r="837" spans="2:21" x14ac:dyDescent="0.2">
      <c r="B837" s="221"/>
      <c r="C837" s="221"/>
      <c r="D837" s="221"/>
      <c r="E837" s="221"/>
      <c r="F837" s="221"/>
      <c r="G837" s="221"/>
      <c r="H837" s="221"/>
      <c r="I837" s="221"/>
      <c r="J837" s="221"/>
      <c r="K837" s="221"/>
      <c r="L837" s="221"/>
      <c r="M837" s="221"/>
      <c r="N837" s="221"/>
      <c r="O837" s="221"/>
      <c r="P837" s="221"/>
      <c r="Q837" s="221"/>
      <c r="R837" s="221"/>
      <c r="S837" s="221"/>
      <c r="T837" s="221"/>
      <c r="U837" s="221"/>
    </row>
    <row r="838" spans="2:21" x14ac:dyDescent="0.2">
      <c r="B838" s="221"/>
      <c r="C838" s="221"/>
      <c r="D838" s="221"/>
      <c r="E838" s="221"/>
      <c r="F838" s="221"/>
      <c r="G838" s="221"/>
      <c r="H838" s="221"/>
      <c r="I838" s="221"/>
      <c r="J838" s="221"/>
      <c r="K838" s="221"/>
      <c r="L838" s="221"/>
      <c r="M838" s="221"/>
      <c r="N838" s="221"/>
      <c r="O838" s="221"/>
      <c r="P838" s="221"/>
      <c r="Q838" s="221"/>
      <c r="R838" s="221"/>
      <c r="S838" s="221"/>
      <c r="T838" s="221"/>
      <c r="U838" s="221"/>
    </row>
    <row r="839" spans="2:21" x14ac:dyDescent="0.2">
      <c r="B839" s="221"/>
      <c r="C839" s="221"/>
      <c r="D839" s="221"/>
      <c r="E839" s="221"/>
      <c r="F839" s="221"/>
      <c r="G839" s="221"/>
      <c r="H839" s="221"/>
      <c r="I839" s="221"/>
      <c r="J839" s="221"/>
      <c r="K839" s="221"/>
      <c r="L839" s="221"/>
      <c r="M839" s="221"/>
      <c r="N839" s="221"/>
      <c r="O839" s="221"/>
      <c r="P839" s="221"/>
      <c r="Q839" s="221"/>
      <c r="R839" s="221"/>
      <c r="S839" s="221"/>
      <c r="T839" s="221"/>
      <c r="U839" s="221"/>
    </row>
    <row r="840" spans="2:21" x14ac:dyDescent="0.2">
      <c r="B840" s="221"/>
      <c r="C840" s="221"/>
      <c r="D840" s="221"/>
      <c r="E840" s="221"/>
      <c r="F840" s="221"/>
      <c r="G840" s="221"/>
      <c r="H840" s="221"/>
      <c r="I840" s="221"/>
      <c r="J840" s="221"/>
      <c r="K840" s="221"/>
      <c r="L840" s="221"/>
      <c r="M840" s="221"/>
      <c r="N840" s="221"/>
      <c r="O840" s="221"/>
      <c r="P840" s="221"/>
      <c r="Q840" s="221"/>
      <c r="R840" s="221"/>
      <c r="S840" s="221"/>
      <c r="T840" s="221"/>
      <c r="U840" s="221"/>
    </row>
    <row r="841" spans="2:21" x14ac:dyDescent="0.2">
      <c r="B841" s="221"/>
      <c r="C841" s="221"/>
      <c r="D841" s="221"/>
      <c r="E841" s="221"/>
      <c r="F841" s="221"/>
      <c r="G841" s="221"/>
      <c r="H841" s="221"/>
      <c r="I841" s="221"/>
      <c r="J841" s="221"/>
      <c r="K841" s="221"/>
      <c r="L841" s="221"/>
      <c r="M841" s="221"/>
      <c r="N841" s="221"/>
      <c r="O841" s="221"/>
      <c r="P841" s="221"/>
      <c r="Q841" s="221"/>
      <c r="R841" s="221"/>
      <c r="S841" s="221"/>
      <c r="T841" s="221"/>
      <c r="U841" s="221"/>
    </row>
    <row r="842" spans="2:21" x14ac:dyDescent="0.2">
      <c r="B842" s="221"/>
      <c r="C842" s="221"/>
      <c r="D842" s="221"/>
      <c r="E842" s="221"/>
      <c r="F842" s="221"/>
      <c r="G842" s="221"/>
      <c r="H842" s="221"/>
      <c r="I842" s="221"/>
      <c r="J842" s="221"/>
      <c r="K842" s="221"/>
      <c r="L842" s="221"/>
      <c r="M842" s="221"/>
      <c r="N842" s="221"/>
      <c r="O842" s="221"/>
      <c r="P842" s="221"/>
      <c r="Q842" s="221"/>
      <c r="R842" s="221"/>
      <c r="S842" s="221"/>
      <c r="T842" s="221"/>
      <c r="U842" s="221"/>
    </row>
    <row r="843" spans="2:21" x14ac:dyDescent="0.2">
      <c r="B843" s="221"/>
      <c r="C843" s="221"/>
      <c r="D843" s="221"/>
      <c r="E843" s="221"/>
      <c r="F843" s="221"/>
      <c r="G843" s="221"/>
      <c r="H843" s="221"/>
      <c r="I843" s="221"/>
      <c r="J843" s="221"/>
      <c r="K843" s="221"/>
      <c r="L843" s="221"/>
      <c r="M843" s="221"/>
      <c r="N843" s="221"/>
      <c r="O843" s="221"/>
      <c r="P843" s="221"/>
      <c r="Q843" s="221"/>
      <c r="R843" s="221"/>
      <c r="S843" s="221"/>
      <c r="T843" s="221"/>
      <c r="U843" s="221"/>
    </row>
    <row r="844" spans="2:21" x14ac:dyDescent="0.2">
      <c r="B844" s="221"/>
      <c r="C844" s="221"/>
      <c r="D844" s="221"/>
      <c r="E844" s="221"/>
      <c r="F844" s="221"/>
      <c r="G844" s="221"/>
      <c r="H844" s="221"/>
      <c r="I844" s="221"/>
      <c r="J844" s="221"/>
      <c r="K844" s="221"/>
      <c r="L844" s="221"/>
      <c r="M844" s="221"/>
      <c r="N844" s="221"/>
      <c r="O844" s="221"/>
      <c r="P844" s="221"/>
      <c r="Q844" s="221"/>
      <c r="R844" s="221"/>
      <c r="S844" s="221"/>
      <c r="T844" s="221"/>
      <c r="U844" s="221"/>
    </row>
    <row r="845" spans="2:21" x14ac:dyDescent="0.2">
      <c r="B845" s="221"/>
      <c r="C845" s="221"/>
      <c r="D845" s="221"/>
      <c r="E845" s="221"/>
      <c r="F845" s="221"/>
      <c r="G845" s="221"/>
      <c r="H845" s="221"/>
      <c r="I845" s="221"/>
      <c r="J845" s="221"/>
      <c r="K845" s="221"/>
      <c r="L845" s="221"/>
      <c r="M845" s="221"/>
      <c r="N845" s="221"/>
      <c r="O845" s="221"/>
      <c r="P845" s="221"/>
      <c r="Q845" s="221"/>
      <c r="R845" s="221"/>
      <c r="S845" s="221"/>
      <c r="T845" s="221"/>
      <c r="U845" s="221"/>
    </row>
    <row r="846" spans="2:21" x14ac:dyDescent="0.2">
      <c r="B846" s="221"/>
      <c r="C846" s="221"/>
      <c r="D846" s="221"/>
      <c r="E846" s="221"/>
      <c r="F846" s="221"/>
      <c r="G846" s="221"/>
      <c r="H846" s="221"/>
      <c r="I846" s="221"/>
      <c r="J846" s="221"/>
      <c r="K846" s="221"/>
      <c r="L846" s="221"/>
      <c r="M846" s="221"/>
      <c r="N846" s="221"/>
      <c r="O846" s="221"/>
      <c r="P846" s="221"/>
      <c r="Q846" s="221"/>
      <c r="R846" s="221"/>
      <c r="S846" s="221"/>
      <c r="T846" s="221"/>
      <c r="U846" s="221"/>
    </row>
    <row r="847" spans="2:21" x14ac:dyDescent="0.2">
      <c r="B847" s="221"/>
      <c r="C847" s="221"/>
      <c r="D847" s="221"/>
      <c r="E847" s="221"/>
      <c r="F847" s="221"/>
      <c r="G847" s="221"/>
      <c r="H847" s="221"/>
      <c r="I847" s="221"/>
      <c r="J847" s="221"/>
      <c r="K847" s="221"/>
      <c r="L847" s="221"/>
      <c r="M847" s="221"/>
      <c r="N847" s="221"/>
      <c r="O847" s="221"/>
      <c r="P847" s="221"/>
      <c r="Q847" s="221"/>
      <c r="R847" s="221"/>
      <c r="S847" s="221"/>
      <c r="T847" s="221"/>
      <c r="U847" s="221"/>
    </row>
    <row r="848" spans="2:21" x14ac:dyDescent="0.2">
      <c r="B848" s="221"/>
      <c r="C848" s="221"/>
      <c r="D848" s="221"/>
      <c r="E848" s="221"/>
      <c r="F848" s="221"/>
      <c r="G848" s="221"/>
      <c r="H848" s="221"/>
      <c r="I848" s="221"/>
      <c r="J848" s="221"/>
      <c r="K848" s="221"/>
      <c r="L848" s="221"/>
      <c r="M848" s="221"/>
      <c r="N848" s="221"/>
      <c r="O848" s="221"/>
      <c r="P848" s="221"/>
      <c r="Q848" s="221"/>
      <c r="R848" s="221"/>
      <c r="S848" s="221"/>
      <c r="T848" s="221"/>
      <c r="U848" s="221"/>
    </row>
    <row r="849" spans="2:21" x14ac:dyDescent="0.2">
      <c r="B849" s="221"/>
      <c r="C849" s="221"/>
      <c r="D849" s="221"/>
      <c r="E849" s="221"/>
      <c r="F849" s="221"/>
      <c r="G849" s="221"/>
      <c r="H849" s="221"/>
      <c r="I849" s="221"/>
      <c r="J849" s="221"/>
      <c r="K849" s="221"/>
      <c r="L849" s="221"/>
      <c r="M849" s="221"/>
      <c r="N849" s="221"/>
      <c r="O849" s="221"/>
      <c r="P849" s="221"/>
      <c r="Q849" s="221"/>
      <c r="R849" s="221"/>
      <c r="S849" s="221"/>
      <c r="T849" s="221"/>
      <c r="U849" s="221"/>
    </row>
    <row r="850" spans="2:21" x14ac:dyDescent="0.2">
      <c r="B850" s="221"/>
      <c r="C850" s="221"/>
      <c r="D850" s="221"/>
      <c r="E850" s="221"/>
      <c r="F850" s="221"/>
      <c r="G850" s="221"/>
      <c r="H850" s="221"/>
      <c r="I850" s="221"/>
      <c r="J850" s="221"/>
      <c r="K850" s="221"/>
      <c r="L850" s="221"/>
      <c r="M850" s="221"/>
      <c r="N850" s="221"/>
      <c r="O850" s="221"/>
      <c r="P850" s="221"/>
      <c r="Q850" s="221"/>
      <c r="R850" s="221"/>
      <c r="S850" s="221"/>
      <c r="T850" s="221"/>
      <c r="U850" s="221"/>
    </row>
    <row r="851" spans="2:21" x14ac:dyDescent="0.2">
      <c r="B851" s="221"/>
      <c r="C851" s="221"/>
      <c r="D851" s="221"/>
      <c r="E851" s="221"/>
      <c r="F851" s="221"/>
      <c r="G851" s="221"/>
      <c r="H851" s="221"/>
      <c r="I851" s="221"/>
      <c r="J851" s="221"/>
      <c r="K851" s="221"/>
      <c r="L851" s="221"/>
      <c r="M851" s="221"/>
      <c r="N851" s="221"/>
      <c r="O851" s="221"/>
      <c r="P851" s="221"/>
      <c r="Q851" s="221"/>
      <c r="R851" s="221"/>
      <c r="S851" s="221"/>
      <c r="T851" s="221"/>
      <c r="U851" s="221"/>
    </row>
    <row r="852" spans="2:21" x14ac:dyDescent="0.2">
      <c r="B852" s="221"/>
      <c r="C852" s="221"/>
      <c r="D852" s="221"/>
      <c r="E852" s="221"/>
      <c r="F852" s="221"/>
      <c r="G852" s="221"/>
      <c r="H852" s="221"/>
      <c r="I852" s="221"/>
      <c r="J852" s="221"/>
      <c r="K852" s="221"/>
      <c r="L852" s="221"/>
      <c r="M852" s="221"/>
      <c r="N852" s="221"/>
      <c r="O852" s="221"/>
      <c r="P852" s="221"/>
      <c r="Q852" s="221"/>
      <c r="R852" s="221"/>
      <c r="S852" s="221"/>
      <c r="T852" s="221"/>
      <c r="U852" s="221"/>
    </row>
    <row r="853" spans="2:21" x14ac:dyDescent="0.2">
      <c r="B853" s="221"/>
      <c r="C853" s="221"/>
      <c r="D853" s="221"/>
      <c r="E853" s="221"/>
      <c r="F853" s="221"/>
      <c r="G853" s="221"/>
      <c r="H853" s="221"/>
      <c r="I853" s="221"/>
      <c r="J853" s="221"/>
      <c r="K853" s="221"/>
      <c r="L853" s="221"/>
      <c r="M853" s="221"/>
      <c r="N853" s="221"/>
      <c r="O853" s="221"/>
      <c r="P853" s="221"/>
      <c r="Q853" s="221"/>
      <c r="R853" s="221"/>
      <c r="S853" s="221"/>
      <c r="T853" s="221"/>
      <c r="U853" s="221"/>
    </row>
    <row r="854" spans="2:21" x14ac:dyDescent="0.2">
      <c r="B854" s="221"/>
      <c r="C854" s="221"/>
      <c r="D854" s="221"/>
      <c r="E854" s="221"/>
      <c r="F854" s="221"/>
      <c r="G854" s="221"/>
      <c r="H854" s="221"/>
      <c r="I854" s="221"/>
      <c r="J854" s="221"/>
      <c r="K854" s="221"/>
      <c r="L854" s="221"/>
      <c r="M854" s="221"/>
      <c r="N854" s="221"/>
      <c r="O854" s="221"/>
      <c r="P854" s="221"/>
      <c r="Q854" s="221"/>
      <c r="R854" s="221"/>
      <c r="S854" s="221"/>
      <c r="T854" s="221"/>
      <c r="U854" s="221"/>
    </row>
    <row r="855" spans="2:21" x14ac:dyDescent="0.2">
      <c r="B855" s="221"/>
      <c r="C855" s="221"/>
      <c r="D855" s="221"/>
      <c r="E855" s="221"/>
      <c r="F855" s="221"/>
      <c r="G855" s="221"/>
      <c r="H855" s="221"/>
      <c r="I855" s="221"/>
      <c r="J855" s="221"/>
      <c r="K855" s="221"/>
      <c r="L855" s="221"/>
      <c r="M855" s="221"/>
      <c r="N855" s="221"/>
      <c r="O855" s="221"/>
      <c r="P855" s="221"/>
      <c r="Q855" s="221"/>
      <c r="R855" s="221"/>
      <c r="S855" s="221"/>
      <c r="T855" s="221"/>
      <c r="U855" s="221"/>
    </row>
    <row r="856" spans="2:21" x14ac:dyDescent="0.2">
      <c r="B856" s="221"/>
      <c r="C856" s="221"/>
      <c r="D856" s="221"/>
      <c r="E856" s="221"/>
      <c r="F856" s="221"/>
      <c r="G856" s="221"/>
      <c r="H856" s="221"/>
      <c r="I856" s="221"/>
      <c r="J856" s="221"/>
      <c r="K856" s="221"/>
      <c r="L856" s="221"/>
      <c r="M856" s="221"/>
      <c r="N856" s="221"/>
      <c r="O856" s="221"/>
      <c r="P856" s="221"/>
      <c r="Q856" s="221"/>
      <c r="R856" s="221"/>
      <c r="S856" s="221"/>
      <c r="T856" s="221"/>
      <c r="U856" s="221"/>
    </row>
    <row r="857" spans="2:21" x14ac:dyDescent="0.2">
      <c r="B857" s="221"/>
      <c r="C857" s="221"/>
      <c r="D857" s="221"/>
      <c r="E857" s="221"/>
      <c r="F857" s="221"/>
      <c r="G857" s="221"/>
      <c r="H857" s="221"/>
      <c r="I857" s="221"/>
      <c r="J857" s="221"/>
      <c r="K857" s="221"/>
      <c r="L857" s="221"/>
      <c r="M857" s="221"/>
      <c r="N857" s="221"/>
      <c r="O857" s="221"/>
      <c r="P857" s="221"/>
      <c r="Q857" s="221"/>
      <c r="R857" s="221"/>
      <c r="S857" s="221"/>
      <c r="T857" s="221"/>
      <c r="U857" s="221"/>
    </row>
    <row r="858" spans="2:21" x14ac:dyDescent="0.2">
      <c r="B858" s="221"/>
      <c r="C858" s="221"/>
      <c r="D858" s="221"/>
      <c r="E858" s="221"/>
      <c r="F858" s="221"/>
      <c r="G858" s="221"/>
      <c r="H858" s="221"/>
      <c r="I858" s="221"/>
      <c r="J858" s="221"/>
      <c r="K858" s="221"/>
      <c r="L858" s="221"/>
      <c r="M858" s="221"/>
      <c r="N858" s="221"/>
      <c r="O858" s="221"/>
      <c r="P858" s="221"/>
      <c r="Q858" s="221"/>
      <c r="R858" s="221"/>
      <c r="S858" s="221"/>
      <c r="T858" s="221"/>
      <c r="U858" s="221"/>
    </row>
    <row r="859" spans="2:21" x14ac:dyDescent="0.2">
      <c r="B859" s="221"/>
      <c r="C859" s="221"/>
      <c r="D859" s="221"/>
      <c r="E859" s="221"/>
      <c r="F859" s="221"/>
      <c r="G859" s="221"/>
      <c r="H859" s="221"/>
      <c r="I859" s="221"/>
      <c r="J859" s="221"/>
      <c r="K859" s="221"/>
      <c r="L859" s="221"/>
      <c r="M859" s="221"/>
      <c r="N859" s="221"/>
      <c r="O859" s="221"/>
      <c r="P859" s="221"/>
      <c r="Q859" s="221"/>
      <c r="R859" s="221"/>
      <c r="S859" s="221"/>
      <c r="T859" s="221"/>
      <c r="U859" s="221"/>
    </row>
    <row r="860" spans="2:21" x14ac:dyDescent="0.2">
      <c r="B860" s="221"/>
      <c r="C860" s="221"/>
      <c r="D860" s="221"/>
      <c r="E860" s="221"/>
      <c r="F860" s="221"/>
      <c r="G860" s="221"/>
      <c r="H860" s="221"/>
      <c r="I860" s="221"/>
      <c r="J860" s="221"/>
      <c r="K860" s="221"/>
      <c r="L860" s="221"/>
      <c r="M860" s="221"/>
      <c r="N860" s="221"/>
      <c r="O860" s="221"/>
      <c r="P860" s="221"/>
      <c r="Q860" s="221"/>
      <c r="R860" s="221"/>
      <c r="S860" s="221"/>
      <c r="T860" s="221"/>
      <c r="U860" s="221"/>
    </row>
    <row r="861" spans="2:21" x14ac:dyDescent="0.2">
      <c r="B861" s="221"/>
      <c r="C861" s="221"/>
      <c r="D861" s="221"/>
      <c r="E861" s="221"/>
      <c r="F861" s="221"/>
      <c r="G861" s="221"/>
      <c r="H861" s="221"/>
      <c r="I861" s="221"/>
      <c r="J861" s="221"/>
      <c r="K861" s="221"/>
      <c r="L861" s="221"/>
      <c r="M861" s="221"/>
      <c r="N861" s="221"/>
      <c r="O861" s="221"/>
      <c r="P861" s="221"/>
      <c r="Q861" s="221"/>
      <c r="R861" s="221"/>
      <c r="S861" s="221"/>
      <c r="T861" s="221"/>
      <c r="U861" s="221"/>
    </row>
    <row r="862" spans="2:21" x14ac:dyDescent="0.2">
      <c r="B862" s="221"/>
      <c r="C862" s="221"/>
      <c r="D862" s="221"/>
      <c r="E862" s="221"/>
      <c r="F862" s="221"/>
      <c r="G862" s="221"/>
      <c r="H862" s="221"/>
      <c r="I862" s="221"/>
      <c r="J862" s="221"/>
      <c r="K862" s="221"/>
      <c r="L862" s="221"/>
      <c r="M862" s="221"/>
      <c r="N862" s="221"/>
      <c r="O862" s="221"/>
      <c r="P862" s="221"/>
      <c r="Q862" s="221"/>
      <c r="R862" s="221"/>
      <c r="S862" s="221"/>
      <c r="T862" s="221"/>
      <c r="U862" s="221"/>
    </row>
    <row r="863" spans="2:21" x14ac:dyDescent="0.2">
      <c r="B863" s="221"/>
      <c r="C863" s="221"/>
      <c r="D863" s="221"/>
      <c r="E863" s="221"/>
      <c r="F863" s="221"/>
      <c r="G863" s="221"/>
      <c r="H863" s="221"/>
      <c r="I863" s="221"/>
      <c r="J863" s="221"/>
      <c r="K863" s="221"/>
      <c r="L863" s="221"/>
      <c r="M863" s="221"/>
      <c r="N863" s="221"/>
      <c r="O863" s="221"/>
      <c r="P863" s="221"/>
      <c r="Q863" s="221"/>
      <c r="R863" s="221"/>
      <c r="S863" s="221"/>
      <c r="T863" s="221"/>
      <c r="U863" s="221"/>
    </row>
    <row r="864" spans="2:21" x14ac:dyDescent="0.2">
      <c r="B864" s="221"/>
      <c r="C864" s="221"/>
      <c r="D864" s="221"/>
      <c r="E864" s="221"/>
      <c r="F864" s="221"/>
      <c r="G864" s="221"/>
      <c r="H864" s="221"/>
      <c r="I864" s="221"/>
      <c r="J864" s="221"/>
      <c r="K864" s="221"/>
      <c r="L864" s="221"/>
      <c r="M864" s="221"/>
      <c r="N864" s="221"/>
      <c r="O864" s="221"/>
      <c r="P864" s="221"/>
      <c r="Q864" s="221"/>
      <c r="R864" s="221"/>
      <c r="S864" s="221"/>
      <c r="T864" s="221"/>
      <c r="U864" s="221"/>
    </row>
    <row r="865" spans="2:21" x14ac:dyDescent="0.2">
      <c r="B865" s="221"/>
      <c r="C865" s="221"/>
      <c r="D865" s="221"/>
      <c r="E865" s="221"/>
      <c r="F865" s="221"/>
      <c r="G865" s="221"/>
      <c r="H865" s="221"/>
      <c r="I865" s="221"/>
      <c r="J865" s="221"/>
      <c r="K865" s="221"/>
      <c r="L865" s="221"/>
      <c r="M865" s="221"/>
      <c r="N865" s="221"/>
      <c r="O865" s="221"/>
      <c r="P865" s="221"/>
      <c r="Q865" s="221"/>
      <c r="R865" s="221"/>
      <c r="S865" s="221"/>
      <c r="T865" s="221"/>
      <c r="U865" s="221"/>
    </row>
    <row r="866" spans="2:21" x14ac:dyDescent="0.2">
      <c r="B866" s="221"/>
      <c r="C866" s="221"/>
      <c r="D866" s="221"/>
      <c r="E866" s="221"/>
      <c r="F866" s="221"/>
      <c r="G866" s="221"/>
      <c r="H866" s="221"/>
      <c r="I866" s="221"/>
      <c r="J866" s="221"/>
      <c r="K866" s="221"/>
      <c r="L866" s="221"/>
      <c r="M866" s="221"/>
      <c r="N866" s="221"/>
      <c r="O866" s="221"/>
      <c r="P866" s="221"/>
      <c r="Q866" s="221"/>
      <c r="R866" s="221"/>
      <c r="S866" s="221"/>
      <c r="T866" s="221"/>
      <c r="U866" s="221"/>
    </row>
    <row r="867" spans="2:21" x14ac:dyDescent="0.2">
      <c r="B867" s="221"/>
      <c r="C867" s="221"/>
      <c r="D867" s="221"/>
      <c r="E867" s="221"/>
      <c r="F867" s="221"/>
      <c r="G867" s="221"/>
      <c r="H867" s="221"/>
      <c r="I867" s="221"/>
      <c r="J867" s="221"/>
      <c r="K867" s="221"/>
      <c r="L867" s="221"/>
      <c r="M867" s="221"/>
      <c r="N867" s="221"/>
      <c r="O867" s="221"/>
      <c r="P867" s="221"/>
      <c r="Q867" s="221"/>
      <c r="R867" s="221"/>
      <c r="S867" s="221"/>
      <c r="T867" s="221"/>
      <c r="U867" s="221"/>
    </row>
    <row r="868" spans="2:21" x14ac:dyDescent="0.2">
      <c r="B868" s="221"/>
      <c r="C868" s="221"/>
      <c r="D868" s="221"/>
      <c r="E868" s="221"/>
      <c r="F868" s="221"/>
      <c r="G868" s="221"/>
      <c r="H868" s="221"/>
      <c r="I868" s="221"/>
      <c r="J868" s="221"/>
      <c r="K868" s="221"/>
      <c r="L868" s="221"/>
      <c r="M868" s="221"/>
      <c r="N868" s="221"/>
      <c r="O868" s="221"/>
      <c r="P868" s="221"/>
      <c r="Q868" s="221"/>
      <c r="R868" s="221"/>
      <c r="S868" s="221"/>
      <c r="T868" s="221"/>
      <c r="U868" s="221"/>
    </row>
    <row r="869" spans="2:21" x14ac:dyDescent="0.2">
      <c r="B869" s="221"/>
      <c r="C869" s="221"/>
      <c r="D869" s="221"/>
      <c r="E869" s="221"/>
      <c r="F869" s="221"/>
      <c r="G869" s="221"/>
      <c r="H869" s="221"/>
      <c r="I869" s="221"/>
      <c r="J869" s="221"/>
      <c r="K869" s="221"/>
      <c r="L869" s="221"/>
      <c r="M869" s="221"/>
      <c r="N869" s="221"/>
      <c r="O869" s="221"/>
      <c r="P869" s="221"/>
      <c r="Q869" s="221"/>
      <c r="R869" s="221"/>
      <c r="S869" s="221"/>
      <c r="T869" s="221"/>
      <c r="U869" s="221"/>
    </row>
    <row r="870" spans="2:21" x14ac:dyDescent="0.2">
      <c r="B870" s="221"/>
      <c r="C870" s="221"/>
      <c r="D870" s="221"/>
      <c r="E870" s="221"/>
      <c r="F870" s="221"/>
      <c r="G870" s="221"/>
      <c r="H870" s="221"/>
      <c r="I870" s="221"/>
      <c r="J870" s="221"/>
      <c r="K870" s="221"/>
      <c r="L870" s="221"/>
      <c r="M870" s="221"/>
      <c r="N870" s="221"/>
      <c r="O870" s="221"/>
      <c r="P870" s="221"/>
      <c r="Q870" s="221"/>
      <c r="R870" s="221"/>
      <c r="S870" s="221"/>
      <c r="T870" s="221"/>
      <c r="U870" s="221"/>
    </row>
    <row r="871" spans="2:21" x14ac:dyDescent="0.2">
      <c r="B871" s="221"/>
      <c r="C871" s="221"/>
      <c r="D871" s="221"/>
      <c r="E871" s="221"/>
      <c r="F871" s="221"/>
      <c r="G871" s="221"/>
      <c r="H871" s="221"/>
      <c r="I871" s="221"/>
      <c r="J871" s="221"/>
      <c r="K871" s="221"/>
      <c r="L871" s="221"/>
      <c r="M871" s="221"/>
      <c r="N871" s="221"/>
      <c r="O871" s="221"/>
      <c r="P871" s="221"/>
      <c r="Q871" s="221"/>
      <c r="R871" s="221"/>
      <c r="S871" s="221"/>
      <c r="T871" s="221"/>
      <c r="U871" s="221"/>
    </row>
    <row r="872" spans="2:21" x14ac:dyDescent="0.2">
      <c r="B872" s="221"/>
      <c r="C872" s="221"/>
      <c r="D872" s="221"/>
      <c r="E872" s="221"/>
      <c r="F872" s="221"/>
      <c r="G872" s="221"/>
      <c r="H872" s="221"/>
      <c r="I872" s="221"/>
      <c r="J872" s="221"/>
      <c r="K872" s="221"/>
      <c r="L872" s="221"/>
      <c r="M872" s="221"/>
      <c r="N872" s="221"/>
      <c r="O872" s="221"/>
      <c r="P872" s="221"/>
      <c r="Q872" s="221"/>
      <c r="R872" s="221"/>
      <c r="S872" s="221"/>
      <c r="T872" s="221"/>
      <c r="U872" s="221"/>
    </row>
    <row r="873" spans="2:21" x14ac:dyDescent="0.2">
      <c r="B873" s="221"/>
      <c r="C873" s="221"/>
      <c r="D873" s="221"/>
      <c r="E873" s="221"/>
      <c r="F873" s="221"/>
      <c r="G873" s="221"/>
      <c r="H873" s="221"/>
      <c r="I873" s="221"/>
      <c r="J873" s="221"/>
      <c r="K873" s="221"/>
      <c r="L873" s="221"/>
      <c r="M873" s="221"/>
      <c r="N873" s="221"/>
      <c r="O873" s="221"/>
      <c r="P873" s="221"/>
      <c r="Q873" s="221"/>
      <c r="R873" s="221"/>
      <c r="S873" s="221"/>
      <c r="T873" s="221"/>
      <c r="U873" s="221"/>
    </row>
    <row r="874" spans="2:21" x14ac:dyDescent="0.2">
      <c r="B874" s="221"/>
      <c r="C874" s="221"/>
      <c r="D874" s="221"/>
      <c r="E874" s="221"/>
      <c r="F874" s="221"/>
      <c r="G874" s="221"/>
      <c r="H874" s="221"/>
      <c r="I874" s="221"/>
      <c r="J874" s="221"/>
      <c r="K874" s="221"/>
      <c r="L874" s="221"/>
      <c r="M874" s="221"/>
      <c r="N874" s="221"/>
      <c r="O874" s="221"/>
      <c r="P874" s="221"/>
      <c r="Q874" s="221"/>
      <c r="R874" s="221"/>
      <c r="S874" s="221"/>
      <c r="T874" s="221"/>
      <c r="U874" s="221"/>
    </row>
    <row r="875" spans="2:21" x14ac:dyDescent="0.2">
      <c r="B875" s="221"/>
      <c r="C875" s="221"/>
      <c r="D875" s="221"/>
      <c r="E875" s="221"/>
      <c r="F875" s="221"/>
      <c r="G875" s="221"/>
      <c r="H875" s="221"/>
      <c r="I875" s="221"/>
      <c r="J875" s="221"/>
      <c r="K875" s="221"/>
      <c r="L875" s="221"/>
      <c r="M875" s="221"/>
      <c r="N875" s="221"/>
      <c r="O875" s="221"/>
      <c r="P875" s="221"/>
      <c r="Q875" s="221"/>
      <c r="R875" s="221"/>
      <c r="S875" s="221"/>
      <c r="T875" s="221"/>
      <c r="U875" s="221"/>
    </row>
    <row r="876" spans="2:21" x14ac:dyDescent="0.2">
      <c r="B876" s="221"/>
      <c r="C876" s="221"/>
      <c r="D876" s="221"/>
      <c r="E876" s="221"/>
      <c r="F876" s="221"/>
      <c r="G876" s="221"/>
      <c r="H876" s="221"/>
      <c r="I876" s="221"/>
      <c r="J876" s="221"/>
      <c r="K876" s="221"/>
      <c r="L876" s="221"/>
      <c r="M876" s="221"/>
      <c r="N876" s="221"/>
      <c r="O876" s="221"/>
      <c r="P876" s="221"/>
      <c r="Q876" s="221"/>
      <c r="R876" s="221"/>
      <c r="S876" s="221"/>
      <c r="T876" s="221"/>
      <c r="U876" s="221"/>
    </row>
    <row r="877" spans="2:21" x14ac:dyDescent="0.2">
      <c r="B877" s="221"/>
      <c r="C877" s="221"/>
      <c r="D877" s="221"/>
      <c r="E877" s="221"/>
      <c r="F877" s="221"/>
      <c r="G877" s="221"/>
      <c r="H877" s="221"/>
      <c r="I877" s="221"/>
      <c r="J877" s="221"/>
      <c r="K877" s="221"/>
      <c r="L877" s="221"/>
      <c r="M877" s="221"/>
      <c r="N877" s="221"/>
      <c r="O877" s="221"/>
      <c r="P877" s="221"/>
      <c r="Q877" s="221"/>
      <c r="R877" s="221"/>
      <c r="S877" s="221"/>
      <c r="T877" s="221"/>
      <c r="U877" s="221"/>
    </row>
    <row r="878" spans="2:21" x14ac:dyDescent="0.2">
      <c r="B878" s="221"/>
      <c r="C878" s="221"/>
      <c r="D878" s="221"/>
      <c r="E878" s="221"/>
      <c r="F878" s="221"/>
      <c r="G878" s="221"/>
      <c r="H878" s="221"/>
      <c r="I878" s="221"/>
      <c r="J878" s="221"/>
      <c r="K878" s="221"/>
      <c r="L878" s="221"/>
      <c r="M878" s="221"/>
      <c r="N878" s="221"/>
      <c r="O878" s="221"/>
      <c r="P878" s="221"/>
      <c r="Q878" s="221"/>
      <c r="R878" s="221"/>
      <c r="S878" s="221"/>
      <c r="T878" s="221"/>
      <c r="U878" s="221"/>
    </row>
    <row r="879" spans="2:21" x14ac:dyDescent="0.2">
      <c r="B879" s="221"/>
      <c r="C879" s="221"/>
      <c r="D879" s="221"/>
      <c r="E879" s="221"/>
      <c r="F879" s="221"/>
      <c r="G879" s="221"/>
      <c r="H879" s="221"/>
      <c r="I879" s="221"/>
      <c r="J879" s="221"/>
      <c r="K879" s="221"/>
      <c r="L879" s="221"/>
      <c r="M879" s="221"/>
      <c r="N879" s="221"/>
      <c r="O879" s="221"/>
      <c r="P879" s="221"/>
      <c r="Q879" s="221"/>
      <c r="R879" s="221"/>
      <c r="S879" s="221"/>
      <c r="T879" s="221"/>
      <c r="U879" s="221"/>
    </row>
    <row r="880" spans="2:21" x14ac:dyDescent="0.2">
      <c r="B880" s="221"/>
      <c r="C880" s="221"/>
      <c r="D880" s="221"/>
      <c r="E880" s="221"/>
      <c r="F880" s="221"/>
      <c r="G880" s="221"/>
      <c r="H880" s="221"/>
      <c r="I880" s="221"/>
      <c r="J880" s="221"/>
      <c r="K880" s="221"/>
      <c r="L880" s="221"/>
      <c r="M880" s="221"/>
      <c r="N880" s="221"/>
      <c r="O880" s="221"/>
      <c r="P880" s="221"/>
      <c r="Q880" s="221"/>
      <c r="R880" s="221"/>
      <c r="S880" s="221"/>
      <c r="T880" s="221"/>
      <c r="U880" s="221"/>
    </row>
    <row r="881" spans="2:21" x14ac:dyDescent="0.2">
      <c r="B881" s="221"/>
      <c r="C881" s="221"/>
      <c r="D881" s="221"/>
      <c r="E881" s="221"/>
      <c r="F881" s="221"/>
      <c r="G881" s="221"/>
      <c r="H881" s="221"/>
      <c r="I881" s="221"/>
      <c r="J881" s="221"/>
      <c r="K881" s="221"/>
      <c r="L881" s="221"/>
      <c r="M881" s="221"/>
      <c r="N881" s="221"/>
      <c r="O881" s="221"/>
      <c r="P881" s="221"/>
      <c r="Q881" s="221"/>
      <c r="R881" s="221"/>
      <c r="S881" s="221"/>
      <c r="T881" s="221"/>
      <c r="U881" s="221"/>
    </row>
    <row r="882" spans="2:21" x14ac:dyDescent="0.2">
      <c r="B882" s="221"/>
      <c r="C882" s="221"/>
      <c r="D882" s="221"/>
      <c r="E882" s="221"/>
      <c r="F882" s="221"/>
      <c r="G882" s="221"/>
      <c r="H882" s="221"/>
      <c r="I882" s="221"/>
      <c r="J882" s="221"/>
      <c r="K882" s="221"/>
      <c r="L882" s="221"/>
      <c r="M882" s="221"/>
      <c r="N882" s="221"/>
      <c r="O882" s="221"/>
      <c r="P882" s="221"/>
      <c r="Q882" s="221"/>
      <c r="R882" s="221"/>
      <c r="S882" s="221"/>
      <c r="T882" s="221"/>
      <c r="U882" s="221"/>
    </row>
    <row r="883" spans="2:21" x14ac:dyDescent="0.2">
      <c r="B883" s="221"/>
      <c r="C883" s="221"/>
      <c r="D883" s="221"/>
      <c r="E883" s="221"/>
      <c r="F883" s="221"/>
      <c r="G883" s="221"/>
      <c r="H883" s="221"/>
      <c r="I883" s="221"/>
      <c r="J883" s="221"/>
      <c r="K883" s="221"/>
      <c r="L883" s="221"/>
      <c r="M883" s="221"/>
      <c r="N883" s="221"/>
      <c r="O883" s="221"/>
      <c r="P883" s="221"/>
      <c r="Q883" s="221"/>
      <c r="R883" s="221"/>
      <c r="S883" s="221"/>
      <c r="T883" s="221"/>
      <c r="U883" s="221"/>
    </row>
    <row r="884" spans="2:21" x14ac:dyDescent="0.2">
      <c r="B884" s="221"/>
      <c r="C884" s="221"/>
      <c r="D884" s="221"/>
      <c r="E884" s="221"/>
      <c r="F884" s="221"/>
      <c r="G884" s="221"/>
      <c r="H884" s="221"/>
      <c r="I884" s="221"/>
      <c r="J884" s="221"/>
      <c r="K884" s="221"/>
      <c r="L884" s="221"/>
      <c r="M884" s="221"/>
      <c r="N884" s="221"/>
      <c r="O884" s="221"/>
      <c r="P884" s="221"/>
      <c r="Q884" s="221"/>
      <c r="R884" s="221"/>
      <c r="S884" s="221"/>
      <c r="T884" s="221"/>
      <c r="U884" s="221"/>
    </row>
    <row r="885" spans="2:21" x14ac:dyDescent="0.2">
      <c r="B885" s="221"/>
      <c r="C885" s="221"/>
      <c r="D885" s="221"/>
      <c r="E885" s="221"/>
      <c r="F885" s="221"/>
      <c r="G885" s="221"/>
      <c r="H885" s="221"/>
      <c r="I885" s="221"/>
      <c r="J885" s="221"/>
      <c r="K885" s="221"/>
      <c r="L885" s="221"/>
      <c r="M885" s="221"/>
      <c r="N885" s="221"/>
      <c r="O885" s="221"/>
      <c r="P885" s="221"/>
      <c r="Q885" s="221"/>
      <c r="R885" s="221"/>
      <c r="S885" s="221"/>
      <c r="T885" s="221"/>
      <c r="U885" s="221"/>
    </row>
    <row r="886" spans="2:21" x14ac:dyDescent="0.2">
      <c r="B886" s="221"/>
      <c r="C886" s="221"/>
      <c r="D886" s="221"/>
      <c r="E886" s="221"/>
      <c r="F886" s="221"/>
      <c r="G886" s="221"/>
      <c r="H886" s="221"/>
      <c r="I886" s="221"/>
      <c r="J886" s="221"/>
      <c r="K886" s="221"/>
      <c r="L886" s="221"/>
      <c r="M886" s="221"/>
      <c r="N886" s="221"/>
      <c r="O886" s="221"/>
      <c r="P886" s="221"/>
      <c r="Q886" s="221"/>
      <c r="R886" s="221"/>
      <c r="S886" s="221"/>
      <c r="T886" s="221"/>
      <c r="U886" s="221"/>
    </row>
    <row r="887" spans="2:21" x14ac:dyDescent="0.2">
      <c r="B887" s="221"/>
      <c r="C887" s="221"/>
      <c r="D887" s="221"/>
      <c r="E887" s="221"/>
      <c r="F887" s="221"/>
      <c r="G887" s="221"/>
      <c r="H887" s="221"/>
      <c r="I887" s="221"/>
      <c r="J887" s="221"/>
      <c r="K887" s="221"/>
      <c r="L887" s="221"/>
      <c r="M887" s="221"/>
      <c r="N887" s="221"/>
      <c r="O887" s="221"/>
      <c r="P887" s="221"/>
      <c r="Q887" s="221"/>
      <c r="R887" s="221"/>
      <c r="S887" s="221"/>
      <c r="T887" s="221"/>
      <c r="U887" s="221"/>
    </row>
    <row r="888" spans="2:21" x14ac:dyDescent="0.2">
      <c r="B888" s="221"/>
      <c r="C888" s="221"/>
      <c r="D888" s="221"/>
      <c r="E888" s="221"/>
      <c r="F888" s="221"/>
      <c r="G888" s="221"/>
      <c r="H888" s="221"/>
      <c r="I888" s="221"/>
      <c r="J888" s="221"/>
      <c r="K888" s="221"/>
      <c r="L888" s="221"/>
      <c r="M888" s="221"/>
      <c r="N888" s="221"/>
      <c r="O888" s="221"/>
      <c r="P888" s="221"/>
      <c r="Q888" s="221"/>
      <c r="R888" s="221"/>
      <c r="S888" s="221"/>
      <c r="T888" s="221"/>
      <c r="U888" s="221"/>
    </row>
    <row r="889" spans="2:21" x14ac:dyDescent="0.2">
      <c r="B889" s="221"/>
      <c r="C889" s="221"/>
      <c r="D889" s="221"/>
      <c r="E889" s="221"/>
      <c r="F889" s="221"/>
      <c r="G889" s="221"/>
      <c r="H889" s="221"/>
      <c r="I889" s="221"/>
      <c r="J889" s="221"/>
      <c r="K889" s="221"/>
      <c r="L889" s="221"/>
      <c r="M889" s="221"/>
      <c r="N889" s="221"/>
      <c r="O889" s="221"/>
      <c r="P889" s="221"/>
      <c r="Q889" s="221"/>
      <c r="R889" s="221"/>
      <c r="S889" s="221"/>
      <c r="T889" s="221"/>
      <c r="U889" s="221"/>
    </row>
    <row r="890" spans="2:21" x14ac:dyDescent="0.2">
      <c r="B890" s="221"/>
      <c r="C890" s="221"/>
      <c r="D890" s="221"/>
      <c r="E890" s="221"/>
      <c r="F890" s="221"/>
      <c r="G890" s="221"/>
      <c r="H890" s="221"/>
      <c r="I890" s="221"/>
      <c r="J890" s="221"/>
      <c r="K890" s="221"/>
      <c r="L890" s="221"/>
      <c r="M890" s="221"/>
      <c r="N890" s="221"/>
      <c r="O890" s="221"/>
      <c r="P890" s="221"/>
      <c r="Q890" s="221"/>
      <c r="R890" s="221"/>
      <c r="S890" s="221"/>
      <c r="T890" s="221"/>
      <c r="U890" s="221"/>
    </row>
    <row r="891" spans="2:21" x14ac:dyDescent="0.2">
      <c r="B891" s="221"/>
      <c r="C891" s="221"/>
      <c r="D891" s="221"/>
      <c r="E891" s="221"/>
      <c r="F891" s="221"/>
      <c r="G891" s="221"/>
      <c r="H891" s="221"/>
      <c r="I891" s="221"/>
      <c r="J891" s="221"/>
      <c r="K891" s="221"/>
      <c r="L891" s="221"/>
      <c r="M891" s="221"/>
      <c r="N891" s="221"/>
      <c r="O891" s="221"/>
      <c r="P891" s="221"/>
      <c r="Q891" s="221"/>
      <c r="R891" s="221"/>
      <c r="S891" s="221"/>
      <c r="T891" s="221"/>
      <c r="U891" s="221"/>
    </row>
    <row r="892" spans="2:21" x14ac:dyDescent="0.2">
      <c r="B892" s="221"/>
      <c r="C892" s="221"/>
      <c r="D892" s="221"/>
      <c r="E892" s="221"/>
      <c r="F892" s="221"/>
      <c r="G892" s="221"/>
      <c r="H892" s="221"/>
      <c r="I892" s="221"/>
      <c r="J892" s="221"/>
      <c r="K892" s="221"/>
      <c r="L892" s="221"/>
      <c r="M892" s="221"/>
      <c r="N892" s="221"/>
      <c r="O892" s="221"/>
      <c r="P892" s="221"/>
      <c r="Q892" s="221"/>
      <c r="R892" s="221"/>
      <c r="S892" s="221"/>
      <c r="T892" s="221"/>
      <c r="U892" s="221"/>
    </row>
    <row r="893" spans="2:21" x14ac:dyDescent="0.2">
      <c r="B893" s="221"/>
      <c r="C893" s="221"/>
      <c r="D893" s="221"/>
      <c r="E893" s="221"/>
      <c r="F893" s="221"/>
      <c r="G893" s="221"/>
      <c r="H893" s="221"/>
      <c r="I893" s="221"/>
      <c r="J893" s="221"/>
      <c r="K893" s="221"/>
      <c r="L893" s="221"/>
      <c r="M893" s="221"/>
      <c r="N893" s="221"/>
      <c r="O893" s="221"/>
      <c r="P893" s="221"/>
      <c r="Q893" s="221"/>
      <c r="R893" s="221"/>
      <c r="S893" s="221"/>
      <c r="T893" s="221"/>
      <c r="U893" s="221"/>
    </row>
    <row r="894" spans="2:21" x14ac:dyDescent="0.2">
      <c r="B894" s="221"/>
      <c r="C894" s="221"/>
      <c r="D894" s="221"/>
      <c r="E894" s="221"/>
      <c r="F894" s="221"/>
      <c r="G894" s="221"/>
      <c r="H894" s="221"/>
      <c r="I894" s="221"/>
      <c r="J894" s="221"/>
      <c r="K894" s="221"/>
      <c r="L894" s="221"/>
      <c r="M894" s="221"/>
      <c r="N894" s="221"/>
      <c r="O894" s="221"/>
      <c r="P894" s="221"/>
      <c r="Q894" s="221"/>
      <c r="R894" s="221"/>
      <c r="S894" s="221"/>
      <c r="T894" s="221"/>
      <c r="U894" s="221"/>
    </row>
    <row r="895" spans="2:21" x14ac:dyDescent="0.2">
      <c r="B895" s="221"/>
      <c r="C895" s="221"/>
      <c r="D895" s="221"/>
      <c r="E895" s="221"/>
      <c r="F895" s="221"/>
      <c r="G895" s="221"/>
      <c r="H895" s="221"/>
      <c r="I895" s="221"/>
      <c r="J895" s="221"/>
      <c r="K895" s="221"/>
      <c r="L895" s="221"/>
      <c r="M895" s="221"/>
      <c r="N895" s="221"/>
      <c r="O895" s="221"/>
      <c r="P895" s="221"/>
      <c r="Q895" s="221"/>
      <c r="R895" s="221"/>
      <c r="S895" s="221"/>
      <c r="T895" s="221"/>
      <c r="U895" s="221"/>
    </row>
    <row r="896" spans="2:21" x14ac:dyDescent="0.2">
      <c r="B896" s="221"/>
      <c r="C896" s="221"/>
      <c r="D896" s="221"/>
      <c r="E896" s="221"/>
      <c r="F896" s="221"/>
      <c r="G896" s="221"/>
      <c r="H896" s="221"/>
      <c r="I896" s="221"/>
      <c r="J896" s="221"/>
      <c r="K896" s="221"/>
      <c r="L896" s="221"/>
      <c r="M896" s="221"/>
      <c r="N896" s="221"/>
      <c r="O896" s="221"/>
      <c r="P896" s="221"/>
      <c r="Q896" s="221"/>
      <c r="R896" s="221"/>
      <c r="S896" s="221"/>
      <c r="T896" s="221"/>
      <c r="U896" s="221"/>
    </row>
    <row r="897" spans="2:21" x14ac:dyDescent="0.2">
      <c r="B897" s="221"/>
      <c r="C897" s="221"/>
      <c r="D897" s="221"/>
      <c r="E897" s="221"/>
      <c r="F897" s="221"/>
      <c r="G897" s="221"/>
      <c r="H897" s="221"/>
      <c r="I897" s="221"/>
      <c r="J897" s="221"/>
      <c r="K897" s="221"/>
      <c r="L897" s="221"/>
      <c r="M897" s="221"/>
      <c r="N897" s="221"/>
      <c r="O897" s="221"/>
      <c r="P897" s="221"/>
      <c r="Q897" s="221"/>
      <c r="R897" s="221"/>
      <c r="S897" s="221"/>
      <c r="T897" s="221"/>
      <c r="U897" s="221"/>
    </row>
    <row r="898" spans="2:21" x14ac:dyDescent="0.2">
      <c r="B898" s="221"/>
      <c r="C898" s="221"/>
      <c r="D898" s="221"/>
      <c r="E898" s="221"/>
      <c r="F898" s="221"/>
      <c r="G898" s="221"/>
      <c r="H898" s="221"/>
      <c r="I898" s="221"/>
      <c r="J898" s="221"/>
      <c r="K898" s="221"/>
      <c r="L898" s="221"/>
      <c r="M898" s="221"/>
      <c r="N898" s="221"/>
      <c r="O898" s="221"/>
      <c r="P898" s="221"/>
      <c r="Q898" s="221"/>
      <c r="R898" s="221"/>
      <c r="S898" s="221"/>
      <c r="T898" s="221"/>
      <c r="U898" s="221"/>
    </row>
    <row r="899" spans="2:21" x14ac:dyDescent="0.2">
      <c r="B899" s="221"/>
      <c r="C899" s="221"/>
      <c r="D899" s="221"/>
      <c r="E899" s="221"/>
      <c r="F899" s="221"/>
      <c r="G899" s="221"/>
      <c r="H899" s="221"/>
      <c r="I899" s="221"/>
      <c r="J899" s="221"/>
      <c r="K899" s="221"/>
      <c r="L899" s="221"/>
      <c r="M899" s="221"/>
      <c r="N899" s="221"/>
      <c r="O899" s="221"/>
      <c r="P899" s="221"/>
      <c r="Q899" s="221"/>
      <c r="R899" s="221"/>
      <c r="S899" s="221"/>
      <c r="T899" s="221"/>
      <c r="U899" s="221"/>
    </row>
    <row r="900" spans="2:21" x14ac:dyDescent="0.2">
      <c r="B900" s="221"/>
      <c r="C900" s="221"/>
      <c r="D900" s="221"/>
      <c r="E900" s="221"/>
      <c r="F900" s="221"/>
      <c r="G900" s="221"/>
      <c r="H900" s="221"/>
      <c r="I900" s="221"/>
      <c r="J900" s="221"/>
      <c r="K900" s="221"/>
      <c r="L900" s="221"/>
      <c r="M900" s="221"/>
      <c r="N900" s="221"/>
      <c r="O900" s="221"/>
      <c r="P900" s="221"/>
      <c r="Q900" s="221"/>
      <c r="R900" s="221"/>
      <c r="S900" s="221"/>
      <c r="T900" s="221"/>
      <c r="U900" s="221"/>
    </row>
    <row r="901" spans="2:21" x14ac:dyDescent="0.2">
      <c r="B901" s="221"/>
      <c r="C901" s="221"/>
      <c r="D901" s="221"/>
      <c r="E901" s="221"/>
      <c r="F901" s="221"/>
      <c r="G901" s="221"/>
      <c r="H901" s="221"/>
      <c r="I901" s="221"/>
      <c r="J901" s="221"/>
      <c r="K901" s="221"/>
      <c r="L901" s="221"/>
      <c r="M901" s="221"/>
      <c r="N901" s="221"/>
      <c r="O901" s="221"/>
      <c r="P901" s="221"/>
      <c r="Q901" s="221"/>
      <c r="R901" s="221"/>
      <c r="S901" s="221"/>
      <c r="T901" s="221"/>
      <c r="U901" s="221"/>
    </row>
    <row r="902" spans="2:21" x14ac:dyDescent="0.2">
      <c r="B902" s="221"/>
      <c r="C902" s="221"/>
      <c r="D902" s="221"/>
      <c r="E902" s="221"/>
      <c r="F902" s="221"/>
      <c r="G902" s="221"/>
      <c r="H902" s="221"/>
      <c r="I902" s="221"/>
      <c r="J902" s="221"/>
      <c r="K902" s="221"/>
      <c r="L902" s="221"/>
      <c r="M902" s="221"/>
      <c r="N902" s="221"/>
      <c r="O902" s="221"/>
      <c r="P902" s="221"/>
      <c r="Q902" s="221"/>
      <c r="R902" s="221"/>
      <c r="S902" s="221"/>
      <c r="T902" s="221"/>
      <c r="U902" s="221"/>
    </row>
    <row r="903" spans="2:21" x14ac:dyDescent="0.2">
      <c r="B903" s="221"/>
      <c r="C903" s="221"/>
      <c r="D903" s="221"/>
      <c r="E903" s="221"/>
      <c r="F903" s="221"/>
      <c r="G903" s="221"/>
      <c r="H903" s="221"/>
      <c r="I903" s="221"/>
      <c r="J903" s="221"/>
      <c r="K903" s="221"/>
      <c r="L903" s="221"/>
      <c r="M903" s="221"/>
      <c r="N903" s="221"/>
      <c r="O903" s="221"/>
      <c r="P903" s="221"/>
      <c r="Q903" s="221"/>
      <c r="R903" s="221"/>
      <c r="S903" s="221"/>
      <c r="T903" s="221"/>
      <c r="U903" s="221"/>
    </row>
    <row r="904" spans="2:21" x14ac:dyDescent="0.2">
      <c r="B904" s="221"/>
      <c r="C904" s="221"/>
      <c r="D904" s="221"/>
      <c r="E904" s="221"/>
      <c r="F904" s="221"/>
      <c r="G904" s="221"/>
      <c r="H904" s="221"/>
      <c r="I904" s="221"/>
      <c r="J904" s="221"/>
      <c r="K904" s="221"/>
      <c r="L904" s="221"/>
      <c r="M904" s="221"/>
      <c r="N904" s="221"/>
      <c r="O904" s="221"/>
      <c r="P904" s="221"/>
      <c r="Q904" s="221"/>
      <c r="R904" s="221"/>
      <c r="S904" s="221"/>
      <c r="T904" s="221"/>
      <c r="U904" s="221"/>
    </row>
    <row r="905" spans="2:21" x14ac:dyDescent="0.2">
      <c r="B905" s="221"/>
      <c r="C905" s="221"/>
      <c r="D905" s="221"/>
      <c r="E905" s="221"/>
      <c r="F905" s="221"/>
      <c r="G905" s="221"/>
      <c r="H905" s="221"/>
      <c r="I905" s="221"/>
      <c r="J905" s="221"/>
      <c r="K905" s="221"/>
      <c r="L905" s="221"/>
      <c r="M905" s="221"/>
      <c r="N905" s="221"/>
      <c r="O905" s="221"/>
      <c r="P905" s="221"/>
      <c r="Q905" s="221"/>
      <c r="R905" s="221"/>
      <c r="S905" s="221"/>
      <c r="T905" s="221"/>
      <c r="U905" s="221"/>
    </row>
    <row r="906" spans="2:21" x14ac:dyDescent="0.2">
      <c r="B906" s="221"/>
      <c r="C906" s="221"/>
      <c r="D906" s="221"/>
      <c r="E906" s="221"/>
      <c r="F906" s="221"/>
      <c r="G906" s="221"/>
      <c r="H906" s="221"/>
      <c r="I906" s="221"/>
      <c r="J906" s="221"/>
      <c r="K906" s="221"/>
      <c r="L906" s="221"/>
      <c r="M906" s="221"/>
      <c r="N906" s="221"/>
      <c r="O906" s="221"/>
      <c r="P906" s="221"/>
      <c r="Q906" s="221"/>
      <c r="R906" s="221"/>
      <c r="S906" s="221"/>
      <c r="T906" s="221"/>
      <c r="U906" s="221"/>
    </row>
    <row r="907" spans="2:21" x14ac:dyDescent="0.2">
      <c r="B907" s="221"/>
      <c r="C907" s="221"/>
      <c r="D907" s="221"/>
      <c r="E907" s="221"/>
      <c r="F907" s="221"/>
      <c r="G907" s="221"/>
      <c r="H907" s="221"/>
      <c r="I907" s="221"/>
      <c r="J907" s="221"/>
      <c r="K907" s="221"/>
      <c r="L907" s="221"/>
      <c r="M907" s="221"/>
      <c r="N907" s="221"/>
      <c r="O907" s="221"/>
      <c r="P907" s="221"/>
      <c r="Q907" s="221"/>
      <c r="R907" s="221"/>
      <c r="S907" s="221"/>
      <c r="T907" s="221"/>
      <c r="U907" s="221"/>
    </row>
    <row r="908" spans="2:21" x14ac:dyDescent="0.2">
      <c r="B908" s="221"/>
      <c r="C908" s="221"/>
      <c r="D908" s="221"/>
      <c r="E908" s="221"/>
      <c r="F908" s="221"/>
      <c r="G908" s="221"/>
      <c r="H908" s="221"/>
      <c r="I908" s="221"/>
      <c r="J908" s="221"/>
      <c r="K908" s="221"/>
      <c r="L908" s="221"/>
      <c r="M908" s="221"/>
      <c r="N908" s="221"/>
      <c r="O908" s="221"/>
      <c r="P908" s="221"/>
      <c r="Q908" s="221"/>
      <c r="R908" s="221"/>
      <c r="S908" s="221"/>
      <c r="T908" s="221"/>
      <c r="U908" s="221"/>
    </row>
    <row r="909" spans="2:21" x14ac:dyDescent="0.2">
      <c r="B909" s="221"/>
      <c r="C909" s="221"/>
      <c r="D909" s="221"/>
      <c r="E909" s="221"/>
      <c r="F909" s="221"/>
      <c r="G909" s="221"/>
      <c r="H909" s="221"/>
      <c r="I909" s="221"/>
      <c r="J909" s="221"/>
      <c r="K909" s="221"/>
      <c r="L909" s="221"/>
      <c r="M909" s="221"/>
      <c r="N909" s="221"/>
      <c r="O909" s="221"/>
      <c r="P909" s="221"/>
      <c r="Q909" s="221"/>
      <c r="R909" s="221"/>
      <c r="S909" s="221"/>
      <c r="T909" s="221"/>
      <c r="U909" s="221"/>
    </row>
    <row r="910" spans="2:21" x14ac:dyDescent="0.2">
      <c r="B910" s="221"/>
      <c r="C910" s="221"/>
      <c r="D910" s="221"/>
      <c r="E910" s="221"/>
      <c r="F910" s="221"/>
      <c r="G910" s="221"/>
      <c r="H910" s="221"/>
      <c r="I910" s="221"/>
      <c r="J910" s="221"/>
      <c r="K910" s="221"/>
      <c r="L910" s="221"/>
      <c r="M910" s="221"/>
      <c r="N910" s="221"/>
      <c r="O910" s="221"/>
      <c r="P910" s="221"/>
      <c r="Q910" s="221"/>
      <c r="R910" s="221"/>
      <c r="S910" s="221"/>
      <c r="T910" s="221"/>
      <c r="U910" s="221"/>
    </row>
    <row r="911" spans="2:21" x14ac:dyDescent="0.2">
      <c r="B911" s="221"/>
      <c r="C911" s="221"/>
      <c r="D911" s="221"/>
      <c r="E911" s="221"/>
      <c r="F911" s="221"/>
      <c r="G911" s="221"/>
      <c r="H911" s="221"/>
      <c r="I911" s="221"/>
      <c r="J911" s="221"/>
      <c r="K911" s="221"/>
      <c r="L911" s="221"/>
      <c r="M911" s="221"/>
      <c r="N911" s="221"/>
      <c r="O911" s="221"/>
      <c r="P911" s="221"/>
      <c r="Q911" s="221"/>
      <c r="R911" s="221"/>
      <c r="S911" s="221"/>
      <c r="T911" s="221"/>
      <c r="U911" s="221"/>
    </row>
    <row r="912" spans="2:21" x14ac:dyDescent="0.2">
      <c r="B912" s="221"/>
      <c r="C912" s="221"/>
      <c r="D912" s="221"/>
      <c r="E912" s="221"/>
      <c r="F912" s="221"/>
      <c r="G912" s="221"/>
      <c r="H912" s="221"/>
      <c r="I912" s="221"/>
      <c r="J912" s="221"/>
      <c r="K912" s="221"/>
      <c r="L912" s="221"/>
      <c r="M912" s="221"/>
      <c r="N912" s="221"/>
      <c r="O912" s="221"/>
      <c r="P912" s="221"/>
      <c r="Q912" s="221"/>
      <c r="R912" s="221"/>
      <c r="S912" s="221"/>
      <c r="T912" s="221"/>
      <c r="U912" s="221"/>
    </row>
    <row r="913" spans="2:21" x14ac:dyDescent="0.2">
      <c r="B913" s="221"/>
      <c r="C913" s="221"/>
      <c r="D913" s="221"/>
      <c r="E913" s="221"/>
      <c r="F913" s="221"/>
      <c r="G913" s="221"/>
      <c r="H913" s="221"/>
      <c r="I913" s="221"/>
      <c r="J913" s="221"/>
      <c r="K913" s="221"/>
      <c r="L913" s="221"/>
      <c r="M913" s="221"/>
      <c r="N913" s="221"/>
      <c r="O913" s="221"/>
      <c r="P913" s="221"/>
      <c r="Q913" s="221"/>
      <c r="R913" s="221"/>
      <c r="S913" s="221"/>
      <c r="T913" s="221"/>
      <c r="U913" s="221"/>
    </row>
    <row r="914" spans="2:21" x14ac:dyDescent="0.2">
      <c r="B914" s="221"/>
      <c r="C914" s="221"/>
      <c r="D914" s="221"/>
      <c r="E914" s="221"/>
      <c r="F914" s="221"/>
      <c r="G914" s="221"/>
      <c r="H914" s="221"/>
      <c r="I914" s="221"/>
      <c r="J914" s="221"/>
      <c r="K914" s="221"/>
      <c r="L914" s="221"/>
      <c r="M914" s="221"/>
      <c r="N914" s="221"/>
      <c r="O914" s="221"/>
      <c r="P914" s="221"/>
      <c r="Q914" s="221"/>
      <c r="R914" s="221"/>
      <c r="S914" s="221"/>
      <c r="T914" s="221"/>
      <c r="U914" s="221"/>
    </row>
    <row r="915" spans="2:21" x14ac:dyDescent="0.2">
      <c r="B915" s="221"/>
      <c r="C915" s="221"/>
      <c r="D915" s="221"/>
      <c r="E915" s="221"/>
      <c r="F915" s="221"/>
      <c r="G915" s="221"/>
      <c r="H915" s="221"/>
      <c r="I915" s="221"/>
      <c r="J915" s="221"/>
      <c r="K915" s="221"/>
      <c r="L915" s="221"/>
      <c r="M915" s="221"/>
      <c r="N915" s="221"/>
      <c r="O915" s="221"/>
      <c r="P915" s="221"/>
      <c r="Q915" s="221"/>
      <c r="R915" s="221"/>
      <c r="S915" s="221"/>
      <c r="T915" s="221"/>
      <c r="U915" s="221"/>
    </row>
    <row r="916" spans="2:21" x14ac:dyDescent="0.2">
      <c r="B916" s="221"/>
      <c r="C916" s="221"/>
      <c r="D916" s="221"/>
      <c r="E916" s="221"/>
      <c r="F916" s="221"/>
      <c r="G916" s="221"/>
      <c r="H916" s="221"/>
      <c r="I916" s="221"/>
      <c r="J916" s="221"/>
      <c r="K916" s="221"/>
      <c r="L916" s="221"/>
      <c r="M916" s="221"/>
      <c r="N916" s="221"/>
      <c r="O916" s="221"/>
      <c r="P916" s="221"/>
      <c r="Q916" s="221"/>
      <c r="R916" s="221"/>
      <c r="S916" s="221"/>
      <c r="T916" s="221"/>
      <c r="U916" s="221"/>
    </row>
    <row r="917" spans="2:21" x14ac:dyDescent="0.2">
      <c r="B917" s="221"/>
      <c r="C917" s="221"/>
      <c r="D917" s="221"/>
      <c r="E917" s="221"/>
      <c r="F917" s="221"/>
      <c r="G917" s="221"/>
      <c r="H917" s="221"/>
      <c r="I917" s="221"/>
      <c r="J917" s="221"/>
      <c r="K917" s="221"/>
      <c r="L917" s="221"/>
      <c r="M917" s="221"/>
      <c r="N917" s="221"/>
      <c r="O917" s="221"/>
      <c r="P917" s="221"/>
      <c r="Q917" s="221"/>
      <c r="R917" s="221"/>
      <c r="S917" s="221"/>
      <c r="T917" s="221"/>
      <c r="U917" s="221"/>
    </row>
    <row r="918" spans="2:21" x14ac:dyDescent="0.2">
      <c r="B918" s="221"/>
      <c r="C918" s="221"/>
      <c r="D918" s="221"/>
      <c r="E918" s="221"/>
      <c r="F918" s="221"/>
      <c r="G918" s="221"/>
      <c r="H918" s="221"/>
      <c r="I918" s="221"/>
      <c r="J918" s="221"/>
      <c r="K918" s="221"/>
      <c r="L918" s="221"/>
      <c r="M918" s="221"/>
      <c r="N918" s="221"/>
      <c r="O918" s="221"/>
      <c r="P918" s="221"/>
      <c r="Q918" s="221"/>
      <c r="R918" s="221"/>
      <c r="S918" s="221"/>
      <c r="T918" s="221"/>
      <c r="U918" s="221"/>
    </row>
    <row r="919" spans="2:21" x14ac:dyDescent="0.2">
      <c r="B919" s="221"/>
      <c r="C919" s="221"/>
      <c r="D919" s="221"/>
      <c r="E919" s="221"/>
      <c r="F919" s="221"/>
      <c r="G919" s="221"/>
      <c r="H919" s="221"/>
      <c r="I919" s="221"/>
      <c r="J919" s="221"/>
      <c r="K919" s="221"/>
      <c r="L919" s="221"/>
      <c r="M919" s="221"/>
      <c r="N919" s="221"/>
      <c r="O919" s="221"/>
      <c r="P919" s="221"/>
      <c r="Q919" s="221"/>
      <c r="R919" s="221"/>
      <c r="S919" s="221"/>
      <c r="T919" s="221"/>
      <c r="U919" s="221"/>
    </row>
    <row r="920" spans="2:21" x14ac:dyDescent="0.2">
      <c r="B920" s="221"/>
      <c r="C920" s="221"/>
      <c r="D920" s="221"/>
      <c r="E920" s="221"/>
      <c r="F920" s="221"/>
      <c r="G920" s="221"/>
      <c r="H920" s="221"/>
      <c r="I920" s="221"/>
      <c r="J920" s="221"/>
      <c r="K920" s="221"/>
      <c r="L920" s="221"/>
      <c r="M920" s="221"/>
      <c r="N920" s="221"/>
      <c r="O920" s="221"/>
      <c r="P920" s="221"/>
      <c r="Q920" s="221"/>
      <c r="R920" s="221"/>
      <c r="S920" s="221"/>
      <c r="T920" s="221"/>
      <c r="U920" s="221"/>
    </row>
    <row r="921" spans="2:21" x14ac:dyDescent="0.2">
      <c r="B921" s="221"/>
      <c r="C921" s="221"/>
      <c r="D921" s="221"/>
      <c r="E921" s="221"/>
      <c r="F921" s="221"/>
      <c r="G921" s="221"/>
      <c r="H921" s="221"/>
      <c r="I921" s="221"/>
      <c r="J921" s="221"/>
      <c r="K921" s="221"/>
      <c r="L921" s="221"/>
      <c r="M921" s="221"/>
      <c r="N921" s="221"/>
      <c r="O921" s="221"/>
      <c r="P921" s="221"/>
      <c r="Q921" s="221"/>
      <c r="R921" s="221"/>
      <c r="S921" s="221"/>
      <c r="T921" s="221"/>
      <c r="U921" s="221"/>
    </row>
    <row r="922" spans="2:21" x14ac:dyDescent="0.2">
      <c r="B922" s="221"/>
      <c r="C922" s="221"/>
      <c r="D922" s="221"/>
      <c r="E922" s="221"/>
      <c r="F922" s="221"/>
      <c r="G922" s="221"/>
      <c r="H922" s="221"/>
      <c r="I922" s="221"/>
      <c r="J922" s="221"/>
      <c r="K922" s="221"/>
      <c r="L922" s="221"/>
      <c r="M922" s="221"/>
      <c r="N922" s="221"/>
      <c r="O922" s="221"/>
      <c r="P922" s="221"/>
      <c r="Q922" s="221"/>
      <c r="R922" s="221"/>
      <c r="S922" s="221"/>
      <c r="T922" s="221"/>
      <c r="U922" s="221"/>
    </row>
    <row r="923" spans="2:21" x14ac:dyDescent="0.2">
      <c r="B923" s="221"/>
      <c r="C923" s="221"/>
      <c r="D923" s="221"/>
      <c r="E923" s="221"/>
      <c r="F923" s="221"/>
      <c r="G923" s="221"/>
      <c r="H923" s="221"/>
      <c r="I923" s="221"/>
      <c r="J923" s="221"/>
      <c r="K923" s="221"/>
      <c r="L923" s="221"/>
      <c r="M923" s="221"/>
      <c r="N923" s="221"/>
      <c r="O923" s="221"/>
      <c r="P923" s="221"/>
      <c r="Q923" s="221"/>
      <c r="R923" s="221"/>
      <c r="S923" s="221"/>
      <c r="T923" s="221"/>
      <c r="U923" s="221"/>
    </row>
    <row r="924" spans="2:21" x14ac:dyDescent="0.2">
      <c r="B924" s="221"/>
      <c r="C924" s="221"/>
      <c r="D924" s="221"/>
      <c r="E924" s="221"/>
      <c r="F924" s="221"/>
      <c r="G924" s="221"/>
      <c r="H924" s="221"/>
      <c r="I924" s="221"/>
      <c r="J924" s="221"/>
      <c r="K924" s="221"/>
      <c r="L924" s="221"/>
      <c r="M924" s="221"/>
      <c r="N924" s="221"/>
      <c r="O924" s="221"/>
      <c r="P924" s="221"/>
      <c r="Q924" s="221"/>
      <c r="R924" s="221"/>
      <c r="S924" s="221"/>
      <c r="T924" s="221"/>
      <c r="U924" s="221"/>
    </row>
    <row r="925" spans="2:21" x14ac:dyDescent="0.2">
      <c r="B925" s="221"/>
      <c r="C925" s="221"/>
      <c r="D925" s="221"/>
      <c r="E925" s="221"/>
      <c r="F925" s="221"/>
      <c r="G925" s="221"/>
      <c r="H925" s="221"/>
      <c r="I925" s="221"/>
      <c r="J925" s="221"/>
      <c r="K925" s="221"/>
      <c r="L925" s="221"/>
      <c r="M925" s="221"/>
      <c r="N925" s="221"/>
      <c r="O925" s="221"/>
      <c r="P925" s="221"/>
      <c r="Q925" s="221"/>
      <c r="R925" s="221"/>
      <c r="S925" s="221"/>
      <c r="T925" s="221"/>
      <c r="U925" s="221"/>
    </row>
    <row r="926" spans="2:21" x14ac:dyDescent="0.2">
      <c r="B926" s="221"/>
      <c r="C926" s="221"/>
      <c r="D926" s="221"/>
      <c r="E926" s="221"/>
      <c r="F926" s="221"/>
      <c r="G926" s="221"/>
      <c r="H926" s="221"/>
      <c r="I926" s="221"/>
      <c r="J926" s="221"/>
      <c r="K926" s="221"/>
      <c r="L926" s="221"/>
      <c r="M926" s="221"/>
      <c r="N926" s="221"/>
      <c r="O926" s="221"/>
      <c r="P926" s="221"/>
      <c r="Q926" s="221"/>
      <c r="R926" s="221"/>
      <c r="S926" s="221"/>
      <c r="T926" s="221"/>
      <c r="U926" s="221"/>
    </row>
    <row r="927" spans="2:21" x14ac:dyDescent="0.2">
      <c r="B927" s="221"/>
      <c r="C927" s="221"/>
      <c r="D927" s="221"/>
      <c r="E927" s="221"/>
      <c r="F927" s="221"/>
      <c r="G927" s="221"/>
      <c r="H927" s="221"/>
      <c r="I927" s="221"/>
      <c r="J927" s="221"/>
      <c r="K927" s="221"/>
      <c r="L927" s="221"/>
      <c r="M927" s="221"/>
      <c r="N927" s="221"/>
      <c r="O927" s="221"/>
      <c r="P927" s="221"/>
      <c r="Q927" s="221"/>
      <c r="R927" s="221"/>
      <c r="S927" s="221"/>
      <c r="T927" s="221"/>
      <c r="U927" s="221"/>
    </row>
    <row r="928" spans="2:21" x14ac:dyDescent="0.2">
      <c r="B928" s="221"/>
      <c r="C928" s="221"/>
      <c r="D928" s="221"/>
      <c r="E928" s="221"/>
      <c r="F928" s="221"/>
      <c r="G928" s="221"/>
      <c r="H928" s="221"/>
      <c r="I928" s="221"/>
      <c r="J928" s="221"/>
      <c r="K928" s="221"/>
      <c r="L928" s="221"/>
      <c r="M928" s="221"/>
      <c r="N928" s="221"/>
      <c r="O928" s="221"/>
      <c r="P928" s="221"/>
      <c r="Q928" s="221"/>
      <c r="R928" s="221"/>
      <c r="S928" s="221"/>
      <c r="T928" s="221"/>
      <c r="U928" s="221"/>
    </row>
    <row r="929" spans="2:21" x14ac:dyDescent="0.2">
      <c r="B929" s="221"/>
      <c r="C929" s="221"/>
      <c r="D929" s="221"/>
      <c r="E929" s="221"/>
      <c r="F929" s="221"/>
      <c r="G929" s="221"/>
      <c r="H929" s="221"/>
      <c r="I929" s="221"/>
      <c r="J929" s="221"/>
      <c r="K929" s="221"/>
      <c r="L929" s="221"/>
      <c r="M929" s="221"/>
      <c r="N929" s="221"/>
      <c r="O929" s="221"/>
      <c r="P929" s="221"/>
      <c r="Q929" s="221"/>
      <c r="R929" s="221"/>
      <c r="S929" s="221"/>
      <c r="T929" s="221"/>
      <c r="U929" s="221"/>
    </row>
    <row r="930" spans="2:21" x14ac:dyDescent="0.2">
      <c r="B930" s="221"/>
      <c r="C930" s="221"/>
      <c r="D930" s="221"/>
      <c r="E930" s="221"/>
      <c r="F930" s="221"/>
      <c r="G930" s="221"/>
      <c r="H930" s="221"/>
      <c r="I930" s="221"/>
      <c r="J930" s="221"/>
      <c r="K930" s="221"/>
      <c r="L930" s="221"/>
      <c r="M930" s="221"/>
      <c r="N930" s="221"/>
      <c r="O930" s="221"/>
      <c r="P930" s="221"/>
      <c r="Q930" s="221"/>
      <c r="R930" s="221"/>
      <c r="S930" s="221"/>
      <c r="T930" s="221"/>
      <c r="U930" s="221"/>
    </row>
    <row r="931" spans="2:21" x14ac:dyDescent="0.2">
      <c r="B931" s="221"/>
      <c r="C931" s="221"/>
      <c r="D931" s="221"/>
      <c r="E931" s="221"/>
      <c r="F931" s="221"/>
      <c r="G931" s="221"/>
      <c r="H931" s="221"/>
      <c r="I931" s="221"/>
      <c r="J931" s="221"/>
      <c r="K931" s="221"/>
      <c r="L931" s="221"/>
      <c r="M931" s="221"/>
      <c r="N931" s="221"/>
      <c r="O931" s="221"/>
      <c r="P931" s="221"/>
      <c r="Q931" s="221"/>
      <c r="R931" s="221"/>
      <c r="S931" s="221"/>
      <c r="T931" s="221"/>
      <c r="U931" s="221"/>
    </row>
    <row r="932" spans="2:21" x14ac:dyDescent="0.2">
      <c r="B932" s="221"/>
      <c r="C932" s="221"/>
      <c r="D932" s="221"/>
      <c r="E932" s="221"/>
      <c r="F932" s="221"/>
      <c r="G932" s="221"/>
      <c r="H932" s="221"/>
      <c r="I932" s="221"/>
      <c r="J932" s="221"/>
      <c r="K932" s="221"/>
      <c r="L932" s="221"/>
      <c r="M932" s="221"/>
      <c r="N932" s="221"/>
      <c r="O932" s="221"/>
      <c r="P932" s="221"/>
      <c r="Q932" s="221"/>
      <c r="R932" s="221"/>
      <c r="S932" s="221"/>
      <c r="T932" s="221"/>
      <c r="U932" s="221"/>
    </row>
    <row r="933" spans="2:21" x14ac:dyDescent="0.2">
      <c r="B933" s="221"/>
      <c r="C933" s="221"/>
      <c r="D933" s="221"/>
      <c r="E933" s="221"/>
      <c r="F933" s="221"/>
      <c r="G933" s="221"/>
      <c r="H933" s="221"/>
      <c r="I933" s="221"/>
      <c r="J933" s="221"/>
      <c r="K933" s="221"/>
      <c r="L933" s="221"/>
      <c r="M933" s="221"/>
      <c r="N933" s="221"/>
      <c r="O933" s="221"/>
      <c r="P933" s="221"/>
      <c r="Q933" s="221"/>
      <c r="R933" s="221"/>
      <c r="S933" s="221"/>
      <c r="T933" s="221"/>
      <c r="U933" s="221"/>
    </row>
    <row r="934" spans="2:21" x14ac:dyDescent="0.2">
      <c r="B934" s="221"/>
      <c r="C934" s="221"/>
      <c r="D934" s="221"/>
      <c r="E934" s="221"/>
      <c r="F934" s="221"/>
      <c r="G934" s="221"/>
      <c r="H934" s="221"/>
      <c r="I934" s="221"/>
      <c r="J934" s="221"/>
      <c r="K934" s="221"/>
      <c r="L934" s="221"/>
      <c r="M934" s="221"/>
      <c r="N934" s="221"/>
      <c r="O934" s="221"/>
      <c r="P934" s="221"/>
      <c r="Q934" s="221"/>
      <c r="R934" s="221"/>
      <c r="S934" s="221"/>
      <c r="T934" s="221"/>
      <c r="U934" s="221"/>
    </row>
    <row r="935" spans="2:21" x14ac:dyDescent="0.2">
      <c r="B935" s="221"/>
      <c r="C935" s="221"/>
      <c r="D935" s="221"/>
      <c r="E935" s="221"/>
      <c r="F935" s="221"/>
      <c r="G935" s="221"/>
      <c r="H935" s="221"/>
      <c r="I935" s="221"/>
      <c r="J935" s="221"/>
      <c r="K935" s="221"/>
      <c r="L935" s="221"/>
      <c r="M935" s="221"/>
      <c r="N935" s="221"/>
      <c r="O935" s="221"/>
      <c r="P935" s="221"/>
      <c r="Q935" s="221"/>
      <c r="R935" s="221"/>
      <c r="S935" s="221"/>
      <c r="T935" s="221"/>
      <c r="U935" s="221"/>
    </row>
    <row r="936" spans="2:21" x14ac:dyDescent="0.2">
      <c r="B936" s="221"/>
      <c r="C936" s="221"/>
      <c r="D936" s="221"/>
      <c r="E936" s="221"/>
      <c r="F936" s="221"/>
      <c r="G936" s="221"/>
      <c r="H936" s="221"/>
      <c r="I936" s="221"/>
      <c r="J936" s="221"/>
      <c r="K936" s="221"/>
      <c r="L936" s="221"/>
      <c r="M936" s="221"/>
      <c r="N936" s="221"/>
      <c r="O936" s="221"/>
      <c r="P936" s="221"/>
      <c r="Q936" s="221"/>
      <c r="R936" s="221"/>
      <c r="S936" s="221"/>
      <c r="T936" s="221"/>
      <c r="U936" s="221"/>
    </row>
    <row r="937" spans="2:21" x14ac:dyDescent="0.2">
      <c r="B937" s="221"/>
      <c r="C937" s="221"/>
      <c r="D937" s="221"/>
      <c r="E937" s="221"/>
      <c r="F937" s="221"/>
      <c r="G937" s="221"/>
      <c r="H937" s="221"/>
      <c r="I937" s="221"/>
      <c r="J937" s="221"/>
      <c r="K937" s="221"/>
      <c r="L937" s="221"/>
      <c r="M937" s="221"/>
      <c r="N937" s="221"/>
      <c r="O937" s="221"/>
      <c r="P937" s="221"/>
      <c r="Q937" s="221"/>
      <c r="R937" s="221"/>
      <c r="S937" s="221"/>
      <c r="T937" s="221"/>
      <c r="U937" s="221"/>
    </row>
    <row r="938" spans="2:21" x14ac:dyDescent="0.2">
      <c r="B938" s="221"/>
      <c r="C938" s="221"/>
      <c r="D938" s="221"/>
      <c r="E938" s="221"/>
      <c r="F938" s="221"/>
      <c r="G938" s="221"/>
      <c r="H938" s="221"/>
      <c r="I938" s="221"/>
      <c r="J938" s="221"/>
      <c r="K938" s="221"/>
      <c r="L938" s="221"/>
      <c r="M938" s="221"/>
      <c r="N938" s="221"/>
      <c r="O938" s="221"/>
      <c r="P938" s="221"/>
      <c r="Q938" s="221"/>
      <c r="R938" s="221"/>
      <c r="S938" s="221"/>
      <c r="T938" s="221"/>
      <c r="U938" s="221"/>
    </row>
    <row r="939" spans="2:21" x14ac:dyDescent="0.2">
      <c r="B939" s="221"/>
      <c r="C939" s="221"/>
      <c r="D939" s="221"/>
      <c r="E939" s="221"/>
      <c r="F939" s="221"/>
      <c r="G939" s="221"/>
      <c r="H939" s="221"/>
      <c r="I939" s="221"/>
      <c r="J939" s="221"/>
      <c r="K939" s="221"/>
      <c r="L939" s="221"/>
      <c r="M939" s="221"/>
      <c r="N939" s="221"/>
      <c r="O939" s="221"/>
      <c r="P939" s="221"/>
      <c r="Q939" s="221"/>
      <c r="R939" s="221"/>
      <c r="S939" s="221"/>
      <c r="T939" s="221"/>
      <c r="U939" s="221"/>
    </row>
    <row r="940" spans="2:21" x14ac:dyDescent="0.2">
      <c r="B940" s="221"/>
      <c r="C940" s="221"/>
      <c r="D940" s="221"/>
      <c r="E940" s="221"/>
      <c r="F940" s="221"/>
      <c r="G940" s="221"/>
      <c r="H940" s="221"/>
      <c r="I940" s="221"/>
      <c r="J940" s="221"/>
      <c r="K940" s="221"/>
      <c r="L940" s="221"/>
      <c r="M940" s="221"/>
      <c r="N940" s="221"/>
      <c r="O940" s="221"/>
      <c r="P940" s="221"/>
      <c r="Q940" s="221"/>
      <c r="R940" s="221"/>
      <c r="S940" s="221"/>
      <c r="T940" s="221"/>
      <c r="U940" s="221"/>
    </row>
    <row r="941" spans="2:21" x14ac:dyDescent="0.2">
      <c r="B941" s="221"/>
      <c r="C941" s="221"/>
      <c r="D941" s="221"/>
      <c r="E941" s="221"/>
      <c r="F941" s="221"/>
      <c r="G941" s="221"/>
      <c r="H941" s="221"/>
      <c r="I941" s="221"/>
      <c r="J941" s="221"/>
      <c r="K941" s="221"/>
      <c r="L941" s="221"/>
      <c r="M941" s="221"/>
      <c r="N941" s="221"/>
      <c r="O941" s="221"/>
      <c r="P941" s="221"/>
      <c r="Q941" s="221"/>
      <c r="R941" s="221"/>
      <c r="S941" s="221"/>
      <c r="T941" s="221"/>
      <c r="U941" s="221"/>
    </row>
    <row r="942" spans="2:21" x14ac:dyDescent="0.2">
      <c r="B942" s="221"/>
      <c r="C942" s="221"/>
      <c r="D942" s="221"/>
      <c r="E942" s="221"/>
      <c r="F942" s="221"/>
      <c r="G942" s="221"/>
      <c r="H942" s="221"/>
      <c r="I942" s="221"/>
      <c r="J942" s="221"/>
      <c r="K942" s="221"/>
      <c r="L942" s="221"/>
      <c r="M942" s="221"/>
      <c r="N942" s="221"/>
      <c r="O942" s="221"/>
      <c r="P942" s="221"/>
      <c r="Q942" s="221"/>
      <c r="R942" s="221"/>
      <c r="S942" s="221"/>
      <c r="T942" s="221"/>
      <c r="U942" s="221"/>
    </row>
    <row r="943" spans="2:21" x14ac:dyDescent="0.2">
      <c r="B943" s="221"/>
      <c r="C943" s="221"/>
      <c r="D943" s="221"/>
      <c r="E943" s="221"/>
      <c r="F943" s="221"/>
      <c r="G943" s="221"/>
      <c r="H943" s="221"/>
      <c r="I943" s="221"/>
      <c r="J943" s="221"/>
      <c r="K943" s="221"/>
      <c r="L943" s="221"/>
      <c r="M943" s="221"/>
      <c r="N943" s="221"/>
      <c r="O943" s="221"/>
      <c r="P943" s="221"/>
      <c r="Q943" s="221"/>
      <c r="R943" s="221"/>
      <c r="S943" s="221"/>
      <c r="T943" s="221"/>
      <c r="U943" s="221"/>
    </row>
    <row r="944" spans="2:21" x14ac:dyDescent="0.2">
      <c r="B944" s="221"/>
      <c r="C944" s="221"/>
      <c r="D944" s="221"/>
      <c r="E944" s="221"/>
      <c r="F944" s="221"/>
      <c r="G944" s="221"/>
      <c r="H944" s="221"/>
      <c r="I944" s="221"/>
      <c r="J944" s="221"/>
      <c r="K944" s="221"/>
      <c r="L944" s="221"/>
      <c r="M944" s="221"/>
      <c r="N944" s="221"/>
      <c r="O944" s="221"/>
      <c r="P944" s="221"/>
      <c r="Q944" s="221"/>
      <c r="R944" s="221"/>
      <c r="S944" s="221"/>
      <c r="T944" s="221"/>
      <c r="U944" s="221"/>
    </row>
    <row r="945" spans="2:21" x14ac:dyDescent="0.2">
      <c r="B945" s="221"/>
      <c r="C945" s="221"/>
      <c r="D945" s="221"/>
      <c r="E945" s="221"/>
      <c r="F945" s="221"/>
      <c r="G945" s="221"/>
      <c r="H945" s="221"/>
      <c r="I945" s="221"/>
      <c r="J945" s="221"/>
      <c r="K945" s="221"/>
      <c r="L945" s="221"/>
      <c r="M945" s="221"/>
      <c r="N945" s="221"/>
      <c r="O945" s="221"/>
      <c r="P945" s="221"/>
      <c r="Q945" s="221"/>
      <c r="R945" s="221"/>
      <c r="S945" s="221"/>
      <c r="T945" s="221"/>
      <c r="U945" s="221"/>
    </row>
    <row r="946" spans="2:21" x14ac:dyDescent="0.2">
      <c r="B946" s="221"/>
      <c r="C946" s="221"/>
      <c r="D946" s="221"/>
      <c r="E946" s="221"/>
      <c r="F946" s="221"/>
      <c r="G946" s="221"/>
      <c r="H946" s="221"/>
      <c r="I946" s="221"/>
      <c r="J946" s="221"/>
      <c r="K946" s="221"/>
      <c r="L946" s="221"/>
      <c r="M946" s="221"/>
      <c r="N946" s="221"/>
      <c r="O946" s="221"/>
      <c r="P946" s="221"/>
      <c r="Q946" s="221"/>
      <c r="R946" s="221"/>
      <c r="S946" s="221"/>
      <c r="T946" s="221"/>
      <c r="U946" s="221"/>
    </row>
    <row r="947" spans="2:21" x14ac:dyDescent="0.2">
      <c r="B947" s="221"/>
      <c r="C947" s="221"/>
      <c r="D947" s="221"/>
      <c r="E947" s="221"/>
      <c r="F947" s="221"/>
      <c r="G947" s="221"/>
      <c r="H947" s="221"/>
      <c r="I947" s="221"/>
      <c r="J947" s="221"/>
      <c r="K947" s="221"/>
      <c r="L947" s="221"/>
      <c r="M947" s="221"/>
      <c r="N947" s="221"/>
      <c r="O947" s="221"/>
      <c r="P947" s="221"/>
      <c r="Q947" s="221"/>
      <c r="R947" s="221"/>
      <c r="S947" s="221"/>
      <c r="T947" s="221"/>
      <c r="U947" s="221"/>
    </row>
    <row r="948" spans="2:21" x14ac:dyDescent="0.2">
      <c r="B948" s="221"/>
      <c r="C948" s="221"/>
      <c r="D948" s="221"/>
      <c r="E948" s="221"/>
      <c r="F948" s="221"/>
      <c r="G948" s="221"/>
      <c r="H948" s="221"/>
      <c r="I948" s="221"/>
      <c r="J948" s="221"/>
      <c r="K948" s="221"/>
      <c r="L948" s="221"/>
      <c r="M948" s="221"/>
      <c r="N948" s="221"/>
      <c r="O948" s="221"/>
      <c r="P948" s="221"/>
      <c r="Q948" s="221"/>
      <c r="R948" s="221"/>
      <c r="S948" s="221"/>
      <c r="T948" s="221"/>
      <c r="U948" s="221"/>
    </row>
    <row r="949" spans="2:21" x14ac:dyDescent="0.2">
      <c r="B949" s="221"/>
      <c r="C949" s="221"/>
      <c r="D949" s="221"/>
      <c r="E949" s="221"/>
      <c r="F949" s="221"/>
      <c r="G949" s="221"/>
      <c r="H949" s="221"/>
      <c r="I949" s="221"/>
      <c r="J949" s="221"/>
      <c r="K949" s="221"/>
      <c r="L949" s="221"/>
      <c r="M949" s="221"/>
      <c r="N949" s="221"/>
      <c r="O949" s="221"/>
      <c r="P949" s="221"/>
      <c r="Q949" s="221"/>
      <c r="R949" s="221"/>
      <c r="S949" s="221"/>
      <c r="T949" s="221"/>
      <c r="U949" s="221"/>
    </row>
    <row r="950" spans="2:21" x14ac:dyDescent="0.2">
      <c r="B950" s="221"/>
      <c r="C950" s="221"/>
      <c r="D950" s="221"/>
      <c r="E950" s="221"/>
      <c r="F950" s="221"/>
      <c r="G950" s="221"/>
      <c r="H950" s="221"/>
      <c r="I950" s="221"/>
      <c r="J950" s="221"/>
      <c r="K950" s="221"/>
      <c r="L950" s="221"/>
      <c r="M950" s="221"/>
      <c r="N950" s="221"/>
      <c r="O950" s="221"/>
      <c r="P950" s="221"/>
      <c r="Q950" s="221"/>
      <c r="R950" s="221"/>
      <c r="S950" s="221"/>
      <c r="T950" s="221"/>
      <c r="U950" s="221"/>
    </row>
    <row r="951" spans="2:21" x14ac:dyDescent="0.2">
      <c r="B951" s="221"/>
      <c r="C951" s="221"/>
      <c r="D951" s="221"/>
      <c r="E951" s="221"/>
      <c r="F951" s="221"/>
      <c r="G951" s="221"/>
      <c r="H951" s="221"/>
      <c r="I951" s="221"/>
      <c r="J951" s="221"/>
      <c r="K951" s="221"/>
      <c r="L951" s="221"/>
      <c r="M951" s="221"/>
      <c r="N951" s="221"/>
      <c r="O951" s="221"/>
      <c r="P951" s="221"/>
      <c r="Q951" s="221"/>
      <c r="R951" s="221"/>
      <c r="S951" s="221"/>
      <c r="T951" s="221"/>
      <c r="U951" s="221"/>
    </row>
    <row r="952" spans="2:21" x14ac:dyDescent="0.2">
      <c r="B952" s="221"/>
      <c r="C952" s="221"/>
      <c r="D952" s="221"/>
      <c r="E952" s="221"/>
      <c r="F952" s="221"/>
      <c r="G952" s="221"/>
      <c r="H952" s="221"/>
      <c r="I952" s="221"/>
      <c r="J952" s="221"/>
      <c r="K952" s="221"/>
      <c r="L952" s="221"/>
      <c r="M952" s="221"/>
      <c r="N952" s="221"/>
      <c r="O952" s="221"/>
      <c r="P952" s="221"/>
      <c r="Q952" s="221"/>
      <c r="R952" s="221"/>
      <c r="S952" s="221"/>
      <c r="T952" s="221"/>
      <c r="U952" s="221"/>
    </row>
    <row r="953" spans="2:21" x14ac:dyDescent="0.2">
      <c r="B953" s="221"/>
      <c r="C953" s="221"/>
      <c r="D953" s="221"/>
      <c r="E953" s="221"/>
      <c r="F953" s="221"/>
      <c r="G953" s="221"/>
      <c r="H953" s="221"/>
      <c r="I953" s="221"/>
      <c r="J953" s="221"/>
      <c r="K953" s="221"/>
      <c r="L953" s="221"/>
      <c r="M953" s="221"/>
      <c r="N953" s="221"/>
      <c r="O953" s="221"/>
      <c r="P953" s="221"/>
      <c r="Q953" s="221"/>
      <c r="R953" s="221"/>
      <c r="S953" s="221"/>
      <c r="T953" s="221"/>
      <c r="U953" s="221"/>
    </row>
    <row r="954" spans="2:21" x14ac:dyDescent="0.2">
      <c r="B954" s="221"/>
      <c r="C954" s="221"/>
      <c r="D954" s="221"/>
      <c r="E954" s="221"/>
      <c r="F954" s="221"/>
      <c r="G954" s="221"/>
      <c r="H954" s="221"/>
      <c r="I954" s="221"/>
      <c r="J954" s="221"/>
      <c r="K954" s="221"/>
      <c r="L954" s="221"/>
      <c r="M954" s="221"/>
      <c r="N954" s="221"/>
      <c r="O954" s="221"/>
      <c r="P954" s="221"/>
      <c r="Q954" s="221"/>
      <c r="R954" s="221"/>
      <c r="S954" s="221"/>
      <c r="T954" s="221"/>
      <c r="U954" s="221"/>
    </row>
    <row r="955" spans="2:21" x14ac:dyDescent="0.2">
      <c r="B955" s="221"/>
      <c r="C955" s="221"/>
      <c r="D955" s="221"/>
      <c r="E955" s="221"/>
      <c r="F955" s="221"/>
      <c r="G955" s="221"/>
      <c r="H955" s="221"/>
      <c r="I955" s="221"/>
      <c r="J955" s="221"/>
      <c r="K955" s="221"/>
      <c r="L955" s="221"/>
      <c r="M955" s="221"/>
      <c r="N955" s="221"/>
      <c r="O955" s="221"/>
      <c r="P955" s="221"/>
      <c r="Q955" s="221"/>
      <c r="R955" s="221"/>
      <c r="S955" s="221"/>
      <c r="T955" s="221"/>
      <c r="U955" s="221"/>
    </row>
    <row r="956" spans="2:21" x14ac:dyDescent="0.2">
      <c r="B956" s="221"/>
      <c r="C956" s="221"/>
      <c r="D956" s="221"/>
      <c r="E956" s="221"/>
      <c r="F956" s="221"/>
      <c r="G956" s="221"/>
      <c r="H956" s="221"/>
      <c r="I956" s="221"/>
      <c r="J956" s="221"/>
      <c r="K956" s="221"/>
      <c r="L956" s="221"/>
      <c r="M956" s="221"/>
      <c r="N956" s="221"/>
      <c r="O956" s="221"/>
      <c r="P956" s="221"/>
      <c r="Q956" s="221"/>
      <c r="R956" s="221"/>
      <c r="S956" s="221"/>
      <c r="T956" s="221"/>
      <c r="U956" s="221"/>
    </row>
    <row r="957" spans="2:21" x14ac:dyDescent="0.2">
      <c r="B957" s="221"/>
      <c r="C957" s="221"/>
      <c r="D957" s="221"/>
      <c r="E957" s="221"/>
      <c r="F957" s="221"/>
      <c r="G957" s="221"/>
      <c r="H957" s="221"/>
      <c r="I957" s="221"/>
      <c r="J957" s="221"/>
      <c r="K957" s="221"/>
      <c r="L957" s="221"/>
      <c r="M957" s="221"/>
      <c r="N957" s="221"/>
      <c r="O957" s="221"/>
      <c r="P957" s="221"/>
      <c r="Q957" s="221"/>
      <c r="R957" s="221"/>
      <c r="S957" s="221"/>
      <c r="T957" s="221"/>
      <c r="U957" s="221"/>
    </row>
    <row r="958" spans="2:21" x14ac:dyDescent="0.2">
      <c r="B958" s="221"/>
      <c r="C958" s="221"/>
      <c r="D958" s="221"/>
      <c r="E958" s="221"/>
      <c r="F958" s="221"/>
      <c r="G958" s="221"/>
      <c r="H958" s="221"/>
      <c r="I958" s="221"/>
      <c r="J958" s="221"/>
      <c r="K958" s="221"/>
      <c r="L958" s="221"/>
      <c r="M958" s="221"/>
      <c r="N958" s="221"/>
      <c r="O958" s="221"/>
      <c r="P958" s="221"/>
      <c r="Q958" s="221"/>
      <c r="R958" s="221"/>
      <c r="S958" s="221"/>
      <c r="T958" s="221"/>
      <c r="U958" s="221"/>
    </row>
    <row r="959" spans="2:21" x14ac:dyDescent="0.2">
      <c r="B959" s="221"/>
      <c r="C959" s="221"/>
      <c r="D959" s="221"/>
      <c r="E959" s="221"/>
      <c r="F959" s="221"/>
      <c r="G959" s="221"/>
      <c r="H959" s="221"/>
      <c r="I959" s="221"/>
      <c r="J959" s="221"/>
      <c r="K959" s="221"/>
      <c r="L959" s="221"/>
      <c r="M959" s="221"/>
      <c r="N959" s="221"/>
      <c r="O959" s="221"/>
      <c r="P959" s="221"/>
      <c r="Q959" s="221"/>
      <c r="R959" s="221"/>
      <c r="S959" s="221"/>
      <c r="T959" s="221"/>
      <c r="U959" s="221"/>
    </row>
    <row r="960" spans="2:21" x14ac:dyDescent="0.2">
      <c r="B960" s="221"/>
      <c r="C960" s="221"/>
      <c r="D960" s="221"/>
      <c r="E960" s="221"/>
      <c r="F960" s="221"/>
      <c r="G960" s="221"/>
      <c r="H960" s="221"/>
      <c r="I960" s="221"/>
      <c r="J960" s="221"/>
      <c r="K960" s="221"/>
      <c r="L960" s="221"/>
      <c r="M960" s="221"/>
      <c r="N960" s="221"/>
      <c r="O960" s="221"/>
      <c r="P960" s="221"/>
      <c r="Q960" s="221"/>
      <c r="R960" s="221"/>
      <c r="S960" s="221"/>
      <c r="T960" s="221"/>
      <c r="U960" s="221"/>
    </row>
    <row r="961" spans="2:21" x14ac:dyDescent="0.2">
      <c r="B961" s="221"/>
      <c r="C961" s="221"/>
      <c r="D961" s="221"/>
      <c r="E961" s="221"/>
      <c r="F961" s="221"/>
      <c r="G961" s="221"/>
      <c r="H961" s="221"/>
      <c r="I961" s="221"/>
      <c r="J961" s="221"/>
      <c r="K961" s="221"/>
      <c r="L961" s="221"/>
      <c r="M961" s="221"/>
      <c r="N961" s="221"/>
      <c r="O961" s="221"/>
      <c r="P961" s="221"/>
      <c r="Q961" s="221"/>
      <c r="R961" s="221"/>
      <c r="S961" s="221"/>
      <c r="T961" s="221"/>
      <c r="U961" s="221"/>
    </row>
    <row r="962" spans="2:21" x14ac:dyDescent="0.2">
      <c r="B962" s="221"/>
      <c r="C962" s="221"/>
      <c r="D962" s="221"/>
      <c r="E962" s="221"/>
      <c r="F962" s="221"/>
      <c r="G962" s="221"/>
      <c r="H962" s="221"/>
      <c r="I962" s="221"/>
      <c r="J962" s="221"/>
      <c r="K962" s="221"/>
      <c r="L962" s="221"/>
      <c r="M962" s="221"/>
      <c r="N962" s="221"/>
      <c r="O962" s="221"/>
      <c r="P962" s="221"/>
      <c r="Q962" s="221"/>
      <c r="R962" s="221"/>
      <c r="S962" s="221"/>
      <c r="T962" s="221"/>
      <c r="U962" s="221"/>
    </row>
    <row r="963" spans="2:21" x14ac:dyDescent="0.2">
      <c r="B963" s="221"/>
      <c r="C963" s="221"/>
      <c r="D963" s="221"/>
      <c r="E963" s="221"/>
      <c r="F963" s="221"/>
      <c r="G963" s="221"/>
      <c r="H963" s="221"/>
      <c r="I963" s="221"/>
      <c r="J963" s="221"/>
      <c r="K963" s="221"/>
      <c r="L963" s="221"/>
      <c r="M963" s="221"/>
      <c r="N963" s="221"/>
      <c r="O963" s="221"/>
      <c r="P963" s="221"/>
      <c r="Q963" s="221"/>
      <c r="R963" s="221"/>
      <c r="S963" s="221"/>
      <c r="T963" s="221"/>
      <c r="U963" s="221"/>
    </row>
    <row r="964" spans="2:21" x14ac:dyDescent="0.2">
      <c r="B964" s="221"/>
      <c r="C964" s="221"/>
      <c r="D964" s="221"/>
      <c r="E964" s="221"/>
      <c r="F964" s="221"/>
      <c r="G964" s="221"/>
      <c r="H964" s="221"/>
      <c r="I964" s="221"/>
      <c r="J964" s="221"/>
      <c r="K964" s="221"/>
      <c r="L964" s="221"/>
      <c r="M964" s="221"/>
      <c r="N964" s="221"/>
      <c r="O964" s="221"/>
      <c r="P964" s="221"/>
      <c r="Q964" s="221"/>
      <c r="R964" s="221"/>
      <c r="S964" s="221"/>
      <c r="T964" s="221"/>
      <c r="U964" s="221"/>
    </row>
    <row r="965" spans="2:21" x14ac:dyDescent="0.2">
      <c r="B965" s="221"/>
      <c r="C965" s="221"/>
      <c r="D965" s="221"/>
      <c r="E965" s="221"/>
      <c r="F965" s="221"/>
      <c r="G965" s="221"/>
      <c r="H965" s="221"/>
      <c r="I965" s="221"/>
      <c r="J965" s="221"/>
      <c r="K965" s="221"/>
      <c r="L965" s="221"/>
      <c r="M965" s="221"/>
      <c r="N965" s="221"/>
      <c r="O965" s="221"/>
      <c r="P965" s="221"/>
      <c r="Q965" s="221"/>
      <c r="R965" s="221"/>
      <c r="S965" s="221"/>
      <c r="T965" s="221"/>
      <c r="U965" s="221"/>
    </row>
    <row r="966" spans="2:21" x14ac:dyDescent="0.2">
      <c r="B966" s="221"/>
      <c r="C966" s="221"/>
      <c r="D966" s="221"/>
      <c r="E966" s="221"/>
      <c r="F966" s="221"/>
      <c r="G966" s="221"/>
      <c r="H966" s="221"/>
      <c r="I966" s="221"/>
      <c r="J966" s="221"/>
      <c r="K966" s="221"/>
      <c r="L966" s="221"/>
      <c r="M966" s="221"/>
      <c r="N966" s="221"/>
      <c r="O966" s="221"/>
      <c r="P966" s="221"/>
      <c r="Q966" s="221"/>
      <c r="R966" s="221"/>
      <c r="S966" s="221"/>
      <c r="T966" s="221"/>
      <c r="U966" s="221"/>
    </row>
    <row r="967" spans="2:21" x14ac:dyDescent="0.2">
      <c r="B967" s="221"/>
      <c r="C967" s="221"/>
      <c r="D967" s="221"/>
      <c r="E967" s="221"/>
      <c r="F967" s="221"/>
      <c r="G967" s="221"/>
      <c r="H967" s="221"/>
      <c r="I967" s="221"/>
      <c r="J967" s="221"/>
      <c r="K967" s="221"/>
      <c r="L967" s="221"/>
      <c r="M967" s="221"/>
      <c r="N967" s="221"/>
      <c r="O967" s="221"/>
      <c r="P967" s="221"/>
      <c r="Q967" s="221"/>
      <c r="R967" s="221"/>
      <c r="S967" s="221"/>
      <c r="T967" s="221"/>
      <c r="U967" s="221"/>
    </row>
    <row r="968" spans="2:21" x14ac:dyDescent="0.2">
      <c r="B968" s="221"/>
      <c r="C968" s="221"/>
      <c r="D968" s="221"/>
      <c r="E968" s="221"/>
      <c r="F968" s="221"/>
      <c r="G968" s="221"/>
      <c r="H968" s="221"/>
      <c r="I968" s="221"/>
      <c r="J968" s="221"/>
      <c r="K968" s="221"/>
      <c r="L968" s="221"/>
      <c r="M968" s="221"/>
      <c r="N968" s="221"/>
      <c r="O968" s="221"/>
      <c r="P968" s="221"/>
      <c r="Q968" s="221"/>
      <c r="R968" s="221"/>
      <c r="S968" s="221"/>
      <c r="T968" s="221"/>
      <c r="U968" s="221"/>
    </row>
    <row r="969" spans="2:21" x14ac:dyDescent="0.2">
      <c r="B969" s="221"/>
      <c r="C969" s="221"/>
      <c r="D969" s="221"/>
      <c r="E969" s="221"/>
      <c r="F969" s="221"/>
      <c r="G969" s="221"/>
      <c r="H969" s="221"/>
      <c r="I969" s="221"/>
      <c r="J969" s="221"/>
      <c r="K969" s="221"/>
      <c r="L969" s="221"/>
      <c r="M969" s="221"/>
      <c r="N969" s="221"/>
      <c r="O969" s="221"/>
      <c r="P969" s="221"/>
      <c r="Q969" s="221"/>
      <c r="R969" s="221"/>
      <c r="S969" s="221"/>
      <c r="T969" s="221"/>
      <c r="U969" s="221"/>
    </row>
    <row r="970" spans="2:21" x14ac:dyDescent="0.2">
      <c r="B970" s="221"/>
      <c r="C970" s="221"/>
      <c r="D970" s="221"/>
      <c r="E970" s="221"/>
      <c r="F970" s="221"/>
      <c r="G970" s="221"/>
      <c r="H970" s="221"/>
      <c r="I970" s="221"/>
      <c r="J970" s="221"/>
      <c r="K970" s="221"/>
      <c r="L970" s="221"/>
      <c r="M970" s="221"/>
      <c r="N970" s="221"/>
      <c r="O970" s="221"/>
      <c r="P970" s="221"/>
      <c r="Q970" s="221"/>
      <c r="R970" s="221"/>
      <c r="S970" s="221"/>
      <c r="T970" s="221"/>
      <c r="U970" s="221"/>
    </row>
    <row r="971" spans="2:21" x14ac:dyDescent="0.2">
      <c r="B971" s="221"/>
      <c r="C971" s="221"/>
      <c r="D971" s="221"/>
      <c r="E971" s="221"/>
      <c r="F971" s="221"/>
      <c r="G971" s="221"/>
      <c r="H971" s="221"/>
      <c r="I971" s="221"/>
      <c r="J971" s="221"/>
      <c r="K971" s="221"/>
      <c r="L971" s="221"/>
      <c r="M971" s="221"/>
      <c r="N971" s="221"/>
      <c r="O971" s="221"/>
      <c r="P971" s="221"/>
      <c r="Q971" s="221"/>
      <c r="R971" s="221"/>
      <c r="S971" s="221"/>
      <c r="T971" s="221"/>
      <c r="U971" s="221"/>
    </row>
    <row r="972" spans="2:21" x14ac:dyDescent="0.2">
      <c r="B972" s="221"/>
      <c r="C972" s="221"/>
      <c r="D972" s="221"/>
      <c r="E972" s="221"/>
      <c r="F972" s="221"/>
      <c r="G972" s="221"/>
      <c r="H972" s="221"/>
      <c r="I972" s="221"/>
      <c r="J972" s="221"/>
      <c r="K972" s="221"/>
      <c r="L972" s="221"/>
      <c r="M972" s="221"/>
      <c r="N972" s="221"/>
      <c r="O972" s="221"/>
      <c r="P972" s="221"/>
      <c r="Q972" s="221"/>
      <c r="R972" s="221"/>
      <c r="S972" s="221"/>
      <c r="T972" s="221"/>
      <c r="U972" s="221"/>
    </row>
    <row r="973" spans="2:21" x14ac:dyDescent="0.2">
      <c r="B973" s="221"/>
      <c r="C973" s="221"/>
      <c r="D973" s="221"/>
      <c r="E973" s="221"/>
      <c r="F973" s="221"/>
      <c r="G973" s="221"/>
      <c r="H973" s="221"/>
      <c r="I973" s="221"/>
      <c r="J973" s="221"/>
      <c r="K973" s="221"/>
      <c r="L973" s="221"/>
      <c r="M973" s="221"/>
      <c r="N973" s="221"/>
      <c r="O973" s="221"/>
      <c r="P973" s="221"/>
      <c r="Q973" s="221"/>
      <c r="R973" s="221"/>
      <c r="S973" s="221"/>
      <c r="T973" s="221"/>
      <c r="U973" s="221"/>
    </row>
    <row r="974" spans="2:21" x14ac:dyDescent="0.2">
      <c r="B974" s="221"/>
      <c r="C974" s="221"/>
      <c r="D974" s="221"/>
      <c r="E974" s="221"/>
      <c r="F974" s="221"/>
      <c r="G974" s="221"/>
      <c r="H974" s="221"/>
      <c r="I974" s="221"/>
      <c r="J974" s="221"/>
      <c r="K974" s="221"/>
      <c r="L974" s="221"/>
      <c r="M974" s="221"/>
      <c r="N974" s="221"/>
      <c r="O974" s="221"/>
      <c r="P974" s="221"/>
      <c r="Q974" s="221"/>
      <c r="R974" s="221"/>
      <c r="S974" s="221"/>
      <c r="T974" s="221"/>
      <c r="U974" s="221"/>
    </row>
    <row r="975" spans="2:21" x14ac:dyDescent="0.2">
      <c r="B975" s="221"/>
      <c r="C975" s="221"/>
      <c r="D975" s="221"/>
      <c r="E975" s="221"/>
      <c r="F975" s="221"/>
      <c r="G975" s="221"/>
      <c r="H975" s="221"/>
      <c r="I975" s="221"/>
      <c r="J975" s="221"/>
      <c r="K975" s="221"/>
      <c r="L975" s="221"/>
      <c r="M975" s="221"/>
      <c r="N975" s="221"/>
      <c r="O975" s="221"/>
      <c r="P975" s="221"/>
      <c r="Q975" s="221"/>
      <c r="R975" s="221"/>
      <c r="S975" s="221"/>
      <c r="T975" s="221"/>
      <c r="U975" s="221"/>
    </row>
    <row r="976" spans="2:21" x14ac:dyDescent="0.2">
      <c r="B976" s="221"/>
      <c r="C976" s="221"/>
      <c r="D976" s="221"/>
      <c r="E976" s="221"/>
      <c r="F976" s="221"/>
      <c r="G976" s="221"/>
      <c r="H976" s="221"/>
      <c r="I976" s="221"/>
      <c r="J976" s="221"/>
      <c r="K976" s="221"/>
      <c r="L976" s="221"/>
      <c r="M976" s="221"/>
      <c r="N976" s="221"/>
      <c r="O976" s="221"/>
      <c r="P976" s="221"/>
      <c r="Q976" s="221"/>
      <c r="R976" s="221"/>
      <c r="S976" s="221"/>
      <c r="T976" s="221"/>
      <c r="U976" s="221"/>
    </row>
    <row r="977" spans="2:21" x14ac:dyDescent="0.2">
      <c r="B977" s="221"/>
      <c r="C977" s="221"/>
      <c r="D977" s="221"/>
      <c r="E977" s="221"/>
      <c r="F977" s="221"/>
      <c r="G977" s="221"/>
      <c r="H977" s="221"/>
      <c r="I977" s="221"/>
      <c r="J977" s="221"/>
      <c r="K977" s="221"/>
      <c r="L977" s="221"/>
      <c r="M977" s="221"/>
      <c r="N977" s="221"/>
      <c r="O977" s="221"/>
      <c r="P977" s="221"/>
      <c r="Q977" s="221"/>
      <c r="R977" s="221"/>
      <c r="S977" s="221"/>
      <c r="T977" s="221"/>
      <c r="U977" s="221"/>
    </row>
    <row r="978" spans="2:21" x14ac:dyDescent="0.2">
      <c r="B978" s="221"/>
      <c r="C978" s="221"/>
      <c r="D978" s="221"/>
      <c r="E978" s="221"/>
      <c r="F978" s="221"/>
      <c r="G978" s="221"/>
      <c r="H978" s="221"/>
      <c r="I978" s="221"/>
      <c r="J978" s="221"/>
      <c r="K978" s="221"/>
      <c r="L978" s="221"/>
      <c r="M978" s="221"/>
      <c r="N978" s="221"/>
      <c r="O978" s="221"/>
      <c r="P978" s="221"/>
      <c r="Q978" s="221"/>
      <c r="R978" s="221"/>
      <c r="S978" s="221"/>
      <c r="T978" s="221"/>
      <c r="U978" s="221"/>
    </row>
    <row r="979" spans="2:21" x14ac:dyDescent="0.2">
      <c r="B979" s="221"/>
      <c r="C979" s="221"/>
      <c r="D979" s="221"/>
      <c r="E979" s="221"/>
      <c r="F979" s="221"/>
      <c r="G979" s="221"/>
      <c r="H979" s="221"/>
      <c r="I979" s="221"/>
      <c r="J979" s="221"/>
      <c r="K979" s="221"/>
      <c r="L979" s="221"/>
      <c r="M979" s="221"/>
      <c r="N979" s="221"/>
      <c r="O979" s="221"/>
      <c r="P979" s="221"/>
      <c r="Q979" s="221"/>
      <c r="R979" s="221"/>
      <c r="S979" s="221"/>
      <c r="T979" s="221"/>
      <c r="U979" s="221"/>
    </row>
    <row r="980" spans="2:21" x14ac:dyDescent="0.2">
      <c r="B980" s="221"/>
      <c r="C980" s="221"/>
      <c r="D980" s="221"/>
      <c r="E980" s="221"/>
      <c r="F980" s="221"/>
      <c r="G980" s="221"/>
      <c r="H980" s="221"/>
      <c r="I980" s="221"/>
      <c r="J980" s="221"/>
      <c r="K980" s="221"/>
      <c r="L980" s="221"/>
      <c r="M980" s="221"/>
      <c r="N980" s="221"/>
      <c r="O980" s="221"/>
      <c r="P980" s="221"/>
      <c r="Q980" s="221"/>
      <c r="R980" s="221"/>
      <c r="S980" s="221"/>
      <c r="T980" s="221"/>
      <c r="U980" s="221"/>
    </row>
    <row r="981" spans="2:21" x14ac:dyDescent="0.2">
      <c r="B981" s="221"/>
      <c r="C981" s="221"/>
      <c r="D981" s="221"/>
      <c r="E981" s="221"/>
      <c r="F981" s="221"/>
      <c r="G981" s="221"/>
      <c r="H981" s="221"/>
      <c r="I981" s="221"/>
      <c r="J981" s="221"/>
      <c r="K981" s="221"/>
      <c r="L981" s="221"/>
      <c r="M981" s="221"/>
      <c r="N981" s="221"/>
      <c r="O981" s="221"/>
      <c r="P981" s="221"/>
      <c r="Q981" s="221"/>
      <c r="R981" s="221"/>
      <c r="S981" s="221"/>
      <c r="T981" s="221"/>
      <c r="U981" s="221"/>
    </row>
    <row r="982" spans="2:21" x14ac:dyDescent="0.2">
      <c r="B982" s="221"/>
      <c r="C982" s="221"/>
      <c r="D982" s="221"/>
      <c r="E982" s="221"/>
      <c r="F982" s="221"/>
      <c r="G982" s="221"/>
      <c r="H982" s="221"/>
      <c r="I982" s="221"/>
      <c r="J982" s="221"/>
      <c r="K982" s="221"/>
      <c r="L982" s="221"/>
      <c r="M982" s="221"/>
      <c r="N982" s="221"/>
      <c r="O982" s="221"/>
      <c r="P982" s="221"/>
      <c r="Q982" s="221"/>
      <c r="R982" s="221"/>
      <c r="S982" s="221"/>
      <c r="T982" s="221"/>
      <c r="U982" s="221"/>
    </row>
    <row r="983" spans="2:21" x14ac:dyDescent="0.2">
      <c r="B983" s="221"/>
      <c r="C983" s="221"/>
      <c r="D983" s="221"/>
      <c r="E983" s="221"/>
      <c r="F983" s="221"/>
      <c r="G983" s="221"/>
      <c r="H983" s="221"/>
      <c r="I983" s="221"/>
      <c r="J983" s="221"/>
      <c r="K983" s="221"/>
      <c r="L983" s="221"/>
      <c r="M983" s="221"/>
      <c r="N983" s="221"/>
      <c r="O983" s="221"/>
      <c r="P983" s="221"/>
      <c r="Q983" s="221"/>
      <c r="R983" s="221"/>
      <c r="S983" s="221"/>
      <c r="T983" s="221"/>
      <c r="U983" s="221"/>
    </row>
    <row r="984" spans="2:21" x14ac:dyDescent="0.2">
      <c r="B984" s="221"/>
      <c r="C984" s="221"/>
      <c r="D984" s="221"/>
      <c r="E984" s="221"/>
      <c r="F984" s="221"/>
      <c r="G984" s="221"/>
      <c r="H984" s="221"/>
      <c r="I984" s="221"/>
      <c r="J984" s="221"/>
      <c r="K984" s="221"/>
      <c r="L984" s="221"/>
      <c r="M984" s="221"/>
      <c r="N984" s="221"/>
      <c r="O984" s="221"/>
      <c r="P984" s="221"/>
      <c r="Q984" s="221"/>
      <c r="R984" s="221"/>
      <c r="S984" s="221"/>
      <c r="T984" s="221"/>
      <c r="U984" s="221"/>
    </row>
    <row r="985" spans="2:21" x14ac:dyDescent="0.2">
      <c r="B985" s="221"/>
      <c r="C985" s="221"/>
      <c r="D985" s="221"/>
      <c r="E985" s="221"/>
      <c r="F985" s="221"/>
      <c r="G985" s="221"/>
      <c r="H985" s="221"/>
      <c r="I985" s="221"/>
      <c r="J985" s="221"/>
      <c r="K985" s="221"/>
      <c r="L985" s="221"/>
      <c r="M985" s="221"/>
      <c r="N985" s="221"/>
      <c r="O985" s="221"/>
      <c r="P985" s="221"/>
      <c r="Q985" s="221"/>
      <c r="R985" s="221"/>
      <c r="S985" s="221"/>
      <c r="T985" s="221"/>
      <c r="U985" s="221"/>
    </row>
    <row r="986" spans="2:21" x14ac:dyDescent="0.2">
      <c r="B986" s="221"/>
      <c r="C986" s="221"/>
      <c r="D986" s="221"/>
      <c r="E986" s="221"/>
      <c r="F986" s="221"/>
      <c r="G986" s="221"/>
      <c r="H986" s="221"/>
      <c r="I986" s="221"/>
      <c r="J986" s="221"/>
      <c r="K986" s="221"/>
      <c r="L986" s="221"/>
      <c r="M986" s="221"/>
      <c r="N986" s="221"/>
      <c r="O986" s="221"/>
      <c r="P986" s="221"/>
      <c r="Q986" s="221"/>
      <c r="R986" s="221"/>
      <c r="S986" s="221"/>
      <c r="T986" s="221"/>
      <c r="U986" s="221"/>
    </row>
    <row r="987" spans="2:21" x14ac:dyDescent="0.2">
      <c r="B987" s="221"/>
      <c r="C987" s="221"/>
      <c r="D987" s="221"/>
      <c r="E987" s="221"/>
      <c r="F987" s="221"/>
      <c r="G987" s="221"/>
      <c r="H987" s="221"/>
      <c r="I987" s="221"/>
      <c r="J987" s="221"/>
      <c r="K987" s="221"/>
      <c r="L987" s="221"/>
      <c r="M987" s="221"/>
      <c r="N987" s="221"/>
      <c r="O987" s="221"/>
      <c r="P987" s="221"/>
      <c r="Q987" s="221"/>
      <c r="R987" s="221"/>
      <c r="S987" s="221"/>
      <c r="T987" s="221"/>
      <c r="U987" s="221"/>
    </row>
    <row r="988" spans="2:21" x14ac:dyDescent="0.2">
      <c r="B988" s="221"/>
      <c r="C988" s="221"/>
      <c r="D988" s="221"/>
      <c r="E988" s="221"/>
      <c r="F988" s="221"/>
      <c r="G988" s="221"/>
      <c r="H988" s="221"/>
      <c r="I988" s="221"/>
      <c r="J988" s="221"/>
      <c r="K988" s="221"/>
      <c r="L988" s="221"/>
      <c r="M988" s="221"/>
      <c r="N988" s="221"/>
      <c r="O988" s="221"/>
      <c r="P988" s="221"/>
      <c r="Q988" s="221"/>
      <c r="R988" s="221"/>
      <c r="S988" s="221"/>
      <c r="T988" s="221"/>
      <c r="U988" s="221"/>
    </row>
    <row r="989" spans="2:21" x14ac:dyDescent="0.2">
      <c r="B989" s="221"/>
      <c r="C989" s="221"/>
      <c r="D989" s="221"/>
      <c r="E989" s="221"/>
      <c r="F989" s="221"/>
      <c r="G989" s="221"/>
      <c r="H989" s="221"/>
      <c r="I989" s="221"/>
      <c r="J989" s="221"/>
      <c r="K989" s="221"/>
      <c r="L989" s="221"/>
      <c r="M989" s="221"/>
      <c r="N989" s="221"/>
      <c r="O989" s="221"/>
      <c r="P989" s="221"/>
      <c r="Q989" s="221"/>
      <c r="R989" s="221"/>
      <c r="S989" s="221"/>
      <c r="T989" s="221"/>
      <c r="U989" s="221"/>
    </row>
    <row r="990" spans="2:21" x14ac:dyDescent="0.2">
      <c r="B990" s="221"/>
      <c r="C990" s="221"/>
      <c r="D990" s="221"/>
      <c r="E990" s="221"/>
      <c r="F990" s="221"/>
      <c r="G990" s="221"/>
      <c r="H990" s="221"/>
      <c r="I990" s="221"/>
      <c r="J990" s="221"/>
      <c r="K990" s="221"/>
      <c r="L990" s="221"/>
      <c r="M990" s="221"/>
      <c r="N990" s="221"/>
      <c r="O990" s="221"/>
      <c r="P990" s="221"/>
      <c r="Q990" s="221"/>
      <c r="R990" s="221"/>
      <c r="S990" s="221"/>
      <c r="T990" s="221"/>
      <c r="U990" s="221"/>
    </row>
    <row r="991" spans="2:21" x14ac:dyDescent="0.2">
      <c r="B991" s="221"/>
      <c r="C991" s="221"/>
      <c r="D991" s="221"/>
      <c r="E991" s="221"/>
      <c r="F991" s="221"/>
      <c r="G991" s="221"/>
      <c r="H991" s="221"/>
      <c r="I991" s="221"/>
      <c r="J991" s="221"/>
      <c r="K991" s="221"/>
      <c r="L991" s="221"/>
      <c r="M991" s="221"/>
      <c r="N991" s="221"/>
      <c r="O991" s="221"/>
      <c r="P991" s="221"/>
      <c r="Q991" s="221"/>
      <c r="R991" s="221"/>
      <c r="S991" s="221"/>
      <c r="T991" s="221"/>
      <c r="U991" s="221"/>
    </row>
    <row r="992" spans="2:21" x14ac:dyDescent="0.2">
      <c r="B992" s="221"/>
      <c r="C992" s="221"/>
      <c r="D992" s="221"/>
      <c r="E992" s="221"/>
      <c r="F992" s="221"/>
      <c r="G992" s="221"/>
      <c r="H992" s="221"/>
      <c r="I992" s="221"/>
      <c r="J992" s="221"/>
      <c r="K992" s="221"/>
      <c r="L992" s="221"/>
      <c r="M992" s="221"/>
      <c r="N992" s="221"/>
      <c r="O992" s="221"/>
      <c r="P992" s="221"/>
      <c r="Q992" s="221"/>
      <c r="R992" s="221"/>
      <c r="S992" s="221"/>
      <c r="T992" s="221"/>
      <c r="U992" s="221"/>
    </row>
    <row r="993" spans="2:21" x14ac:dyDescent="0.2">
      <c r="B993" s="221"/>
      <c r="C993" s="221"/>
      <c r="D993" s="221"/>
      <c r="E993" s="221"/>
      <c r="F993" s="221"/>
      <c r="G993" s="221"/>
      <c r="H993" s="221"/>
      <c r="I993" s="221"/>
      <c r="J993" s="221"/>
      <c r="K993" s="221"/>
      <c r="L993" s="221"/>
      <c r="M993" s="221"/>
      <c r="N993" s="221"/>
      <c r="O993" s="221"/>
      <c r="P993" s="221"/>
      <c r="Q993" s="221"/>
      <c r="R993" s="221"/>
      <c r="S993" s="221"/>
      <c r="T993" s="221"/>
      <c r="U993" s="221"/>
    </row>
    <row r="994" spans="2:21" x14ac:dyDescent="0.2">
      <c r="B994" s="221"/>
      <c r="C994" s="221"/>
      <c r="D994" s="221"/>
      <c r="E994" s="221"/>
      <c r="F994" s="221"/>
      <c r="G994" s="221"/>
      <c r="H994" s="221"/>
      <c r="I994" s="221"/>
      <c r="J994" s="221"/>
      <c r="K994" s="221"/>
      <c r="L994" s="221"/>
      <c r="M994" s="221"/>
      <c r="N994" s="221"/>
      <c r="O994" s="221"/>
      <c r="P994" s="221"/>
      <c r="Q994" s="221"/>
      <c r="R994" s="221"/>
      <c r="S994" s="221"/>
      <c r="T994" s="221"/>
      <c r="U994" s="221"/>
    </row>
    <row r="995" spans="2:21" x14ac:dyDescent="0.2">
      <c r="B995" s="221"/>
      <c r="C995" s="221"/>
      <c r="D995" s="221"/>
      <c r="E995" s="221"/>
      <c r="F995" s="221"/>
      <c r="G995" s="221"/>
      <c r="H995" s="221"/>
      <c r="I995" s="221"/>
      <c r="J995" s="221"/>
      <c r="K995" s="221"/>
      <c r="L995" s="221"/>
      <c r="M995" s="221"/>
      <c r="N995" s="221"/>
      <c r="O995" s="221"/>
      <c r="P995" s="221"/>
      <c r="Q995" s="221"/>
      <c r="R995" s="221"/>
      <c r="S995" s="221"/>
      <c r="T995" s="221"/>
      <c r="U995" s="221"/>
    </row>
    <row r="996" spans="2:21" x14ac:dyDescent="0.2">
      <c r="B996" s="221"/>
      <c r="C996" s="221"/>
      <c r="D996" s="221"/>
      <c r="E996" s="221"/>
      <c r="F996" s="221"/>
      <c r="G996" s="221"/>
      <c r="H996" s="221"/>
      <c r="I996" s="221"/>
      <c r="J996" s="221"/>
      <c r="K996" s="221"/>
      <c r="L996" s="221"/>
      <c r="M996" s="221"/>
      <c r="N996" s="221"/>
      <c r="O996" s="221"/>
      <c r="P996" s="221"/>
      <c r="Q996" s="221"/>
      <c r="R996" s="221"/>
      <c r="S996" s="221"/>
      <c r="T996" s="221"/>
      <c r="U996" s="221"/>
    </row>
    <row r="997" spans="2:21" x14ac:dyDescent="0.2">
      <c r="B997" s="221"/>
      <c r="C997" s="221"/>
      <c r="D997" s="221"/>
      <c r="E997" s="221"/>
      <c r="F997" s="221"/>
      <c r="G997" s="221"/>
      <c r="H997" s="221"/>
      <c r="I997" s="221"/>
      <c r="J997" s="221"/>
      <c r="K997" s="221"/>
      <c r="L997" s="221"/>
      <c r="M997" s="221"/>
      <c r="N997" s="221"/>
      <c r="O997" s="221"/>
      <c r="P997" s="221"/>
      <c r="Q997" s="221"/>
      <c r="R997" s="221"/>
      <c r="S997" s="221"/>
      <c r="T997" s="221"/>
      <c r="U997" s="221"/>
    </row>
    <row r="998" spans="2:21" x14ac:dyDescent="0.2">
      <c r="B998" s="221"/>
      <c r="C998" s="221"/>
      <c r="D998" s="221"/>
      <c r="E998" s="221"/>
      <c r="F998" s="221"/>
      <c r="G998" s="221"/>
      <c r="H998" s="221"/>
      <c r="I998" s="221"/>
      <c r="J998" s="221"/>
      <c r="K998" s="221"/>
      <c r="L998" s="221"/>
      <c r="M998" s="221"/>
      <c r="N998" s="221"/>
      <c r="O998" s="221"/>
      <c r="P998" s="221"/>
      <c r="Q998" s="221"/>
      <c r="R998" s="221"/>
      <c r="S998" s="221"/>
      <c r="T998" s="221"/>
      <c r="U998" s="221"/>
    </row>
    <row r="999" spans="2:21" x14ac:dyDescent="0.2">
      <c r="B999" s="221"/>
      <c r="C999" s="221"/>
      <c r="D999" s="221"/>
      <c r="E999" s="221"/>
      <c r="F999" s="221"/>
      <c r="G999" s="221"/>
      <c r="H999" s="221"/>
      <c r="I999" s="221"/>
      <c r="J999" s="221"/>
      <c r="K999" s="221"/>
      <c r="L999" s="221"/>
      <c r="M999" s="221"/>
      <c r="N999" s="221"/>
      <c r="O999" s="221"/>
      <c r="P999" s="221"/>
      <c r="Q999" s="221"/>
      <c r="R999" s="221"/>
      <c r="S999" s="221"/>
      <c r="T999" s="221"/>
      <c r="U999" s="221"/>
    </row>
    <row r="1000" spans="2:21" x14ac:dyDescent="0.2">
      <c r="B1000" s="221"/>
      <c r="C1000" s="221"/>
      <c r="D1000" s="221"/>
      <c r="E1000" s="221"/>
      <c r="F1000" s="221"/>
      <c r="G1000" s="221"/>
      <c r="H1000" s="221"/>
      <c r="I1000" s="221"/>
      <c r="J1000" s="221"/>
      <c r="K1000" s="221"/>
      <c r="L1000" s="221"/>
      <c r="M1000" s="221"/>
      <c r="N1000" s="221"/>
      <c r="O1000" s="221"/>
      <c r="P1000" s="221"/>
      <c r="Q1000" s="221"/>
      <c r="R1000" s="221"/>
      <c r="S1000" s="221"/>
      <c r="T1000" s="221"/>
      <c r="U1000" s="221"/>
    </row>
    <row r="1001" spans="2:21" x14ac:dyDescent="0.2">
      <c r="B1001" s="221"/>
      <c r="C1001" s="221"/>
      <c r="D1001" s="221"/>
      <c r="E1001" s="221"/>
      <c r="F1001" s="221"/>
      <c r="G1001" s="221"/>
      <c r="H1001" s="221"/>
      <c r="I1001" s="221"/>
      <c r="J1001" s="221"/>
      <c r="K1001" s="221"/>
      <c r="L1001" s="221"/>
      <c r="M1001" s="221"/>
      <c r="N1001" s="221"/>
      <c r="O1001" s="221"/>
      <c r="P1001" s="221"/>
      <c r="Q1001" s="221"/>
      <c r="R1001" s="221"/>
      <c r="S1001" s="221"/>
      <c r="T1001" s="221"/>
      <c r="U1001" s="221"/>
    </row>
    <row r="1002" spans="2:21" x14ac:dyDescent="0.2">
      <c r="B1002" s="221"/>
      <c r="C1002" s="221"/>
      <c r="D1002" s="221"/>
      <c r="E1002" s="221"/>
      <c r="F1002" s="221"/>
      <c r="G1002" s="221"/>
      <c r="H1002" s="221"/>
      <c r="I1002" s="221"/>
      <c r="J1002" s="221"/>
      <c r="K1002" s="221"/>
      <c r="L1002" s="221"/>
      <c r="M1002" s="221"/>
      <c r="N1002" s="221"/>
      <c r="O1002" s="221"/>
      <c r="P1002" s="221"/>
      <c r="Q1002" s="221"/>
      <c r="R1002" s="221"/>
      <c r="S1002" s="221"/>
      <c r="T1002" s="221"/>
      <c r="U1002" s="221"/>
    </row>
    <row r="1003" spans="2:21" x14ac:dyDescent="0.2">
      <c r="B1003" s="221"/>
      <c r="C1003" s="221"/>
      <c r="D1003" s="221"/>
      <c r="E1003" s="221"/>
      <c r="F1003" s="221"/>
      <c r="G1003" s="221"/>
      <c r="H1003" s="221"/>
      <c r="I1003" s="221"/>
      <c r="J1003" s="221"/>
      <c r="K1003" s="221"/>
      <c r="L1003" s="221"/>
      <c r="M1003" s="221"/>
      <c r="N1003" s="221"/>
      <c r="O1003" s="221"/>
      <c r="P1003" s="221"/>
      <c r="Q1003" s="221"/>
      <c r="R1003" s="221"/>
      <c r="S1003" s="221"/>
      <c r="T1003" s="221"/>
      <c r="U1003" s="221"/>
    </row>
    <row r="1004" spans="2:21" x14ac:dyDescent="0.2">
      <c r="B1004" s="221"/>
      <c r="C1004" s="221"/>
      <c r="D1004" s="221"/>
      <c r="E1004" s="221"/>
      <c r="F1004" s="221"/>
      <c r="G1004" s="221"/>
      <c r="H1004" s="221"/>
      <c r="I1004" s="221"/>
      <c r="J1004" s="221"/>
      <c r="K1004" s="221"/>
      <c r="L1004" s="221"/>
      <c r="M1004" s="221"/>
      <c r="N1004" s="221"/>
      <c r="O1004" s="221"/>
      <c r="P1004" s="221"/>
      <c r="Q1004" s="221"/>
      <c r="R1004" s="221"/>
      <c r="S1004" s="221"/>
      <c r="T1004" s="221"/>
      <c r="U1004" s="221"/>
    </row>
    <row r="1005" spans="2:21" x14ac:dyDescent="0.2">
      <c r="B1005" s="221"/>
      <c r="C1005" s="221"/>
      <c r="D1005" s="221"/>
      <c r="E1005" s="221"/>
      <c r="F1005" s="221"/>
      <c r="G1005" s="221"/>
      <c r="H1005" s="221"/>
      <c r="I1005" s="221"/>
      <c r="J1005" s="221"/>
      <c r="K1005" s="221"/>
      <c r="L1005" s="221"/>
      <c r="M1005" s="221"/>
      <c r="N1005" s="221"/>
      <c r="O1005" s="221"/>
      <c r="P1005" s="221"/>
      <c r="Q1005" s="221"/>
      <c r="R1005" s="221"/>
      <c r="S1005" s="221"/>
      <c r="T1005" s="221"/>
      <c r="U1005" s="221"/>
    </row>
    <row r="1006" spans="2:21" x14ac:dyDescent="0.2">
      <c r="B1006" s="221"/>
      <c r="C1006" s="221"/>
      <c r="D1006" s="221"/>
      <c r="E1006" s="221"/>
      <c r="F1006" s="221"/>
      <c r="G1006" s="221"/>
      <c r="H1006" s="221"/>
      <c r="I1006" s="221"/>
      <c r="J1006" s="221"/>
      <c r="K1006" s="221"/>
      <c r="L1006" s="221"/>
      <c r="M1006" s="221"/>
      <c r="N1006" s="221"/>
      <c r="O1006" s="221"/>
      <c r="P1006" s="221"/>
      <c r="Q1006" s="221"/>
      <c r="R1006" s="221"/>
      <c r="S1006" s="221"/>
      <c r="T1006" s="221"/>
      <c r="U1006" s="221"/>
    </row>
    <row r="1007" spans="2:21" x14ac:dyDescent="0.2">
      <c r="B1007" s="221"/>
      <c r="C1007" s="221"/>
      <c r="D1007" s="221"/>
      <c r="E1007" s="221"/>
      <c r="F1007" s="221"/>
      <c r="G1007" s="221"/>
      <c r="H1007" s="221"/>
      <c r="I1007" s="221"/>
      <c r="J1007" s="221"/>
      <c r="K1007" s="221"/>
      <c r="L1007" s="221"/>
      <c r="M1007" s="221"/>
      <c r="N1007" s="221"/>
      <c r="O1007" s="221"/>
      <c r="P1007" s="221"/>
      <c r="Q1007" s="221"/>
      <c r="R1007" s="221"/>
      <c r="S1007" s="221"/>
      <c r="T1007" s="221"/>
      <c r="U1007" s="221"/>
    </row>
    <row r="1008" spans="2:21" x14ac:dyDescent="0.2">
      <c r="B1008" s="221"/>
      <c r="C1008" s="221"/>
      <c r="D1008" s="221"/>
      <c r="E1008" s="221"/>
      <c r="F1008" s="221"/>
      <c r="G1008" s="221"/>
      <c r="H1008" s="221"/>
      <c r="I1008" s="221"/>
      <c r="J1008" s="221"/>
      <c r="K1008" s="221"/>
      <c r="L1008" s="221"/>
      <c r="M1008" s="221"/>
      <c r="N1008" s="221"/>
      <c r="O1008" s="221"/>
      <c r="P1008" s="221"/>
      <c r="Q1008" s="221"/>
      <c r="R1008" s="221"/>
      <c r="S1008" s="221"/>
      <c r="T1008" s="221"/>
      <c r="U1008" s="221"/>
    </row>
    <row r="1009" spans="2:21" x14ac:dyDescent="0.2">
      <c r="B1009" s="221"/>
      <c r="C1009" s="221"/>
      <c r="D1009" s="221"/>
      <c r="E1009" s="221"/>
      <c r="F1009" s="221"/>
      <c r="G1009" s="221"/>
      <c r="H1009" s="221"/>
      <c r="I1009" s="221"/>
      <c r="J1009" s="221"/>
      <c r="K1009" s="221"/>
      <c r="L1009" s="221"/>
      <c r="M1009" s="221"/>
      <c r="N1009" s="221"/>
      <c r="O1009" s="221"/>
      <c r="P1009" s="221"/>
      <c r="Q1009" s="221"/>
      <c r="R1009" s="221"/>
      <c r="S1009" s="221"/>
      <c r="T1009" s="221"/>
      <c r="U1009" s="221"/>
    </row>
    <row r="1010" spans="2:21" x14ac:dyDescent="0.2">
      <c r="B1010" s="221"/>
      <c r="C1010" s="221"/>
      <c r="D1010" s="221"/>
      <c r="E1010" s="221"/>
      <c r="F1010" s="221"/>
      <c r="G1010" s="221"/>
      <c r="H1010" s="221"/>
      <c r="I1010" s="221"/>
      <c r="J1010" s="221"/>
      <c r="K1010" s="221"/>
      <c r="L1010" s="221"/>
      <c r="M1010" s="221"/>
      <c r="N1010" s="221"/>
      <c r="O1010" s="221"/>
      <c r="P1010" s="221"/>
      <c r="Q1010" s="221"/>
      <c r="R1010" s="221"/>
      <c r="S1010" s="221"/>
      <c r="T1010" s="221"/>
      <c r="U1010" s="221"/>
    </row>
    <row r="1011" spans="2:21" x14ac:dyDescent="0.2">
      <c r="B1011" s="221"/>
      <c r="C1011" s="221"/>
      <c r="D1011" s="221"/>
      <c r="E1011" s="221"/>
      <c r="F1011" s="221"/>
      <c r="G1011" s="221"/>
      <c r="H1011" s="221"/>
      <c r="I1011" s="221"/>
      <c r="J1011" s="221"/>
      <c r="K1011" s="221"/>
      <c r="L1011" s="221"/>
      <c r="M1011" s="221"/>
      <c r="N1011" s="221"/>
      <c r="O1011" s="221"/>
      <c r="P1011" s="221"/>
      <c r="Q1011" s="221"/>
      <c r="R1011" s="221"/>
      <c r="S1011" s="221"/>
      <c r="T1011" s="221"/>
      <c r="U1011" s="221"/>
    </row>
    <row r="1012" spans="2:21" x14ac:dyDescent="0.2">
      <c r="B1012" s="221"/>
      <c r="C1012" s="221"/>
      <c r="D1012" s="221"/>
      <c r="E1012" s="221"/>
      <c r="F1012" s="221"/>
      <c r="G1012" s="221"/>
      <c r="H1012" s="221"/>
      <c r="I1012" s="221"/>
      <c r="J1012" s="221"/>
      <c r="K1012" s="221"/>
      <c r="L1012" s="221"/>
      <c r="M1012" s="221"/>
      <c r="N1012" s="221"/>
      <c r="O1012" s="221"/>
      <c r="P1012" s="221"/>
      <c r="Q1012" s="221"/>
      <c r="R1012" s="221"/>
      <c r="S1012" s="221"/>
      <c r="T1012" s="221"/>
      <c r="U1012" s="221"/>
    </row>
    <row r="1013" spans="2:21" x14ac:dyDescent="0.2">
      <c r="B1013" s="221"/>
      <c r="C1013" s="221"/>
      <c r="D1013" s="221"/>
      <c r="E1013" s="221"/>
      <c r="F1013" s="221"/>
      <c r="G1013" s="221"/>
      <c r="H1013" s="221"/>
      <c r="I1013" s="221"/>
      <c r="J1013" s="221"/>
      <c r="K1013" s="221"/>
      <c r="L1013" s="221"/>
      <c r="M1013" s="221"/>
      <c r="N1013" s="221"/>
      <c r="O1013" s="221"/>
      <c r="P1013" s="221"/>
      <c r="Q1013" s="221"/>
      <c r="R1013" s="221"/>
      <c r="S1013" s="221"/>
      <c r="T1013" s="221"/>
      <c r="U1013" s="221"/>
    </row>
    <row r="1014" spans="2:21" x14ac:dyDescent="0.2">
      <c r="B1014" s="221"/>
      <c r="C1014" s="221"/>
      <c r="D1014" s="221"/>
      <c r="E1014" s="221"/>
      <c r="F1014" s="221"/>
      <c r="G1014" s="221"/>
      <c r="H1014" s="221"/>
      <c r="I1014" s="221"/>
      <c r="J1014" s="221"/>
      <c r="K1014" s="221"/>
      <c r="L1014" s="221"/>
      <c r="M1014" s="221"/>
      <c r="N1014" s="221"/>
      <c r="O1014" s="221"/>
      <c r="P1014" s="221"/>
      <c r="Q1014" s="221"/>
      <c r="R1014" s="221"/>
      <c r="S1014" s="221"/>
      <c r="T1014" s="221"/>
      <c r="U1014" s="221"/>
    </row>
    <row r="1015" spans="2:21" x14ac:dyDescent="0.2">
      <c r="B1015" s="221"/>
      <c r="C1015" s="221"/>
      <c r="D1015" s="221"/>
      <c r="E1015" s="221"/>
      <c r="F1015" s="221"/>
      <c r="G1015" s="221"/>
      <c r="H1015" s="221"/>
      <c r="I1015" s="221"/>
      <c r="J1015" s="221"/>
      <c r="K1015" s="221"/>
      <c r="L1015" s="221"/>
      <c r="M1015" s="221"/>
      <c r="N1015" s="221"/>
      <c r="O1015" s="221"/>
      <c r="P1015" s="221"/>
      <c r="Q1015" s="221"/>
      <c r="R1015" s="221"/>
      <c r="S1015" s="221"/>
      <c r="T1015" s="221"/>
      <c r="U1015" s="221"/>
    </row>
    <row r="1016" spans="2:21" x14ac:dyDescent="0.2">
      <c r="B1016" s="221"/>
      <c r="C1016" s="221"/>
      <c r="D1016" s="221"/>
      <c r="E1016" s="221"/>
      <c r="F1016" s="221"/>
      <c r="G1016" s="221"/>
      <c r="H1016" s="221"/>
      <c r="I1016" s="221"/>
      <c r="J1016" s="221"/>
      <c r="K1016" s="221"/>
      <c r="L1016" s="221"/>
      <c r="M1016" s="221"/>
      <c r="N1016" s="221"/>
      <c r="O1016" s="221"/>
      <c r="P1016" s="221"/>
      <c r="Q1016" s="221"/>
      <c r="R1016" s="221"/>
      <c r="S1016" s="221"/>
      <c r="T1016" s="221"/>
      <c r="U1016" s="221"/>
    </row>
    <row r="1017" spans="2:21" x14ac:dyDescent="0.2">
      <c r="B1017" s="221"/>
      <c r="C1017" s="221"/>
      <c r="D1017" s="221"/>
      <c r="E1017" s="221"/>
      <c r="F1017" s="221"/>
      <c r="G1017" s="221"/>
      <c r="H1017" s="221"/>
      <c r="I1017" s="221"/>
      <c r="J1017" s="221"/>
      <c r="K1017" s="221"/>
      <c r="L1017" s="221"/>
      <c r="M1017" s="221"/>
      <c r="N1017" s="221"/>
      <c r="O1017" s="221"/>
      <c r="P1017" s="221"/>
      <c r="Q1017" s="221"/>
      <c r="R1017" s="221"/>
      <c r="S1017" s="221"/>
      <c r="T1017" s="221"/>
      <c r="U1017" s="221"/>
    </row>
    <row r="1018" spans="2:21" x14ac:dyDescent="0.2">
      <c r="B1018" s="221"/>
      <c r="C1018" s="221"/>
      <c r="D1018" s="221"/>
      <c r="E1018" s="221"/>
      <c r="F1018" s="221"/>
      <c r="G1018" s="221"/>
      <c r="H1018" s="221"/>
      <c r="I1018" s="221"/>
      <c r="J1018" s="221"/>
      <c r="K1018" s="221"/>
      <c r="L1018" s="221"/>
      <c r="M1018" s="221"/>
      <c r="N1018" s="221"/>
      <c r="O1018" s="221"/>
      <c r="P1018" s="221"/>
      <c r="Q1018" s="221"/>
      <c r="R1018" s="221"/>
      <c r="S1018" s="221"/>
      <c r="T1018" s="221"/>
      <c r="U1018" s="221"/>
    </row>
    <row r="1019" spans="2:21" x14ac:dyDescent="0.2">
      <c r="B1019" s="221"/>
      <c r="C1019" s="221"/>
      <c r="D1019" s="221"/>
      <c r="E1019" s="221"/>
      <c r="F1019" s="221"/>
      <c r="G1019" s="221"/>
      <c r="H1019" s="221"/>
      <c r="I1019" s="221"/>
      <c r="J1019" s="221"/>
      <c r="K1019" s="221"/>
      <c r="L1019" s="221"/>
      <c r="M1019" s="221"/>
      <c r="N1019" s="221"/>
      <c r="O1019" s="221"/>
      <c r="P1019" s="221"/>
      <c r="Q1019" s="221"/>
      <c r="R1019" s="221"/>
      <c r="S1019" s="221"/>
      <c r="T1019" s="221"/>
      <c r="U1019" s="221"/>
    </row>
    <row r="1020" spans="2:21" x14ac:dyDescent="0.2">
      <c r="B1020" s="221"/>
      <c r="C1020" s="221"/>
      <c r="D1020" s="221"/>
      <c r="E1020" s="221"/>
      <c r="F1020" s="221"/>
      <c r="G1020" s="221"/>
      <c r="H1020" s="221"/>
      <c r="I1020" s="221"/>
      <c r="J1020" s="221"/>
      <c r="K1020" s="221"/>
      <c r="L1020" s="221"/>
      <c r="M1020" s="221"/>
      <c r="N1020" s="221"/>
      <c r="O1020" s="221"/>
      <c r="P1020" s="221"/>
      <c r="Q1020" s="221"/>
      <c r="R1020" s="221"/>
      <c r="S1020" s="221"/>
      <c r="T1020" s="221"/>
      <c r="U1020" s="221"/>
    </row>
    <row r="1021" spans="2:21" x14ac:dyDescent="0.2">
      <c r="B1021" s="221"/>
      <c r="C1021" s="221"/>
      <c r="D1021" s="221"/>
      <c r="E1021" s="221"/>
      <c r="F1021" s="221"/>
      <c r="G1021" s="221"/>
      <c r="H1021" s="221"/>
      <c r="I1021" s="221"/>
      <c r="J1021" s="221"/>
      <c r="K1021" s="221"/>
      <c r="L1021" s="221"/>
      <c r="M1021" s="221"/>
      <c r="N1021" s="221"/>
      <c r="O1021" s="221"/>
      <c r="P1021" s="221"/>
      <c r="Q1021" s="221"/>
      <c r="R1021" s="221"/>
      <c r="S1021" s="221"/>
      <c r="T1021" s="221"/>
      <c r="U1021" s="221"/>
    </row>
    <row r="1022" spans="2:21" x14ac:dyDescent="0.2">
      <c r="B1022" s="221"/>
      <c r="C1022" s="221"/>
      <c r="D1022" s="221"/>
      <c r="E1022" s="221"/>
      <c r="F1022" s="221"/>
      <c r="G1022" s="221"/>
      <c r="H1022" s="221"/>
      <c r="I1022" s="221"/>
      <c r="J1022" s="221"/>
      <c r="K1022" s="221"/>
      <c r="L1022" s="221"/>
      <c r="M1022" s="221"/>
      <c r="N1022" s="221"/>
      <c r="O1022" s="221"/>
      <c r="P1022" s="221"/>
      <c r="Q1022" s="221"/>
      <c r="R1022" s="221"/>
      <c r="S1022" s="221"/>
      <c r="T1022" s="221"/>
      <c r="U1022" s="221"/>
    </row>
    <row r="1023" spans="2:21" x14ac:dyDescent="0.2">
      <c r="B1023" s="221"/>
      <c r="C1023" s="221"/>
      <c r="D1023" s="221"/>
      <c r="E1023" s="221"/>
      <c r="F1023" s="221"/>
      <c r="G1023" s="221"/>
      <c r="H1023" s="221"/>
      <c r="I1023" s="221"/>
      <c r="J1023" s="221"/>
      <c r="K1023" s="221"/>
      <c r="L1023" s="221"/>
      <c r="M1023" s="221"/>
      <c r="N1023" s="221"/>
      <c r="O1023" s="221"/>
      <c r="P1023" s="221"/>
      <c r="Q1023" s="221"/>
      <c r="R1023" s="221"/>
      <c r="S1023" s="221"/>
      <c r="T1023" s="221"/>
      <c r="U1023" s="221"/>
    </row>
    <row r="1024" spans="2:21" x14ac:dyDescent="0.2">
      <c r="B1024" s="221"/>
      <c r="C1024" s="221"/>
      <c r="D1024" s="221"/>
      <c r="E1024" s="221"/>
      <c r="F1024" s="221"/>
      <c r="G1024" s="221"/>
      <c r="H1024" s="221"/>
      <c r="I1024" s="221"/>
      <c r="J1024" s="221"/>
      <c r="K1024" s="221"/>
      <c r="L1024" s="221"/>
      <c r="M1024" s="221"/>
      <c r="N1024" s="221"/>
      <c r="O1024" s="221"/>
      <c r="P1024" s="221"/>
      <c r="Q1024" s="221"/>
      <c r="R1024" s="221"/>
      <c r="S1024" s="221"/>
      <c r="T1024" s="221"/>
      <c r="U1024" s="221"/>
    </row>
    <row r="1025" spans="2:21" x14ac:dyDescent="0.2">
      <c r="B1025" s="221"/>
      <c r="C1025" s="221"/>
      <c r="D1025" s="221"/>
      <c r="E1025" s="221"/>
      <c r="F1025" s="221"/>
      <c r="G1025" s="221"/>
      <c r="H1025" s="221"/>
      <c r="I1025" s="221"/>
      <c r="J1025" s="221"/>
      <c r="K1025" s="221"/>
      <c r="L1025" s="221"/>
      <c r="M1025" s="221"/>
      <c r="N1025" s="221"/>
      <c r="O1025" s="221"/>
      <c r="P1025" s="221"/>
      <c r="Q1025" s="221"/>
      <c r="R1025" s="221"/>
      <c r="S1025" s="221"/>
      <c r="T1025" s="221"/>
      <c r="U1025" s="221"/>
    </row>
    <row r="1026" spans="2:21" x14ac:dyDescent="0.2">
      <c r="B1026" s="221"/>
      <c r="C1026" s="221"/>
      <c r="D1026" s="221"/>
      <c r="E1026" s="221"/>
      <c r="F1026" s="221"/>
      <c r="G1026" s="221"/>
      <c r="H1026" s="221"/>
      <c r="I1026" s="221"/>
      <c r="J1026" s="221"/>
      <c r="K1026" s="221"/>
      <c r="L1026" s="221"/>
      <c r="M1026" s="221"/>
      <c r="N1026" s="221"/>
      <c r="O1026" s="221"/>
      <c r="P1026" s="221"/>
      <c r="Q1026" s="221"/>
      <c r="R1026" s="221"/>
      <c r="S1026" s="221"/>
      <c r="T1026" s="221"/>
      <c r="U1026" s="221"/>
    </row>
    <row r="1027" spans="2:21" x14ac:dyDescent="0.2">
      <c r="B1027" s="221"/>
      <c r="C1027" s="221"/>
      <c r="D1027" s="221"/>
      <c r="E1027" s="221"/>
      <c r="F1027" s="221"/>
      <c r="G1027" s="221"/>
      <c r="H1027" s="221"/>
      <c r="I1027" s="221"/>
      <c r="J1027" s="221"/>
      <c r="K1027" s="221"/>
      <c r="L1027" s="221"/>
      <c r="M1027" s="221"/>
      <c r="N1027" s="221"/>
      <c r="O1027" s="221"/>
      <c r="P1027" s="221"/>
      <c r="Q1027" s="221"/>
      <c r="R1027" s="221"/>
      <c r="S1027" s="221"/>
      <c r="T1027" s="221"/>
      <c r="U1027" s="221"/>
    </row>
    <row r="1028" spans="2:21" x14ac:dyDescent="0.2">
      <c r="B1028" s="221"/>
      <c r="C1028" s="221"/>
      <c r="D1028" s="221"/>
      <c r="E1028" s="221"/>
      <c r="F1028" s="221"/>
      <c r="G1028" s="221"/>
      <c r="H1028" s="221"/>
      <c r="I1028" s="221"/>
      <c r="J1028" s="221"/>
      <c r="K1028" s="221"/>
      <c r="L1028" s="221"/>
      <c r="M1028" s="221"/>
      <c r="N1028" s="221"/>
      <c r="O1028" s="221"/>
      <c r="P1028" s="221"/>
      <c r="Q1028" s="221"/>
      <c r="R1028" s="221"/>
      <c r="S1028" s="221"/>
      <c r="T1028" s="221"/>
      <c r="U1028" s="221"/>
    </row>
    <row r="1029" spans="2:21" x14ac:dyDescent="0.2">
      <c r="B1029" s="221"/>
      <c r="C1029" s="221"/>
      <c r="D1029" s="221"/>
      <c r="E1029" s="221"/>
      <c r="F1029" s="221"/>
      <c r="G1029" s="221"/>
      <c r="H1029" s="221"/>
      <c r="I1029" s="221"/>
      <c r="J1029" s="221"/>
      <c r="K1029" s="221"/>
      <c r="L1029" s="221"/>
      <c r="M1029" s="221"/>
      <c r="N1029" s="221"/>
      <c r="O1029" s="221"/>
      <c r="P1029" s="221"/>
      <c r="Q1029" s="221"/>
      <c r="R1029" s="221"/>
      <c r="S1029" s="221"/>
      <c r="T1029" s="221"/>
      <c r="U1029" s="221"/>
    </row>
    <row r="1030" spans="2:21" x14ac:dyDescent="0.2">
      <c r="B1030" s="221"/>
      <c r="C1030" s="221"/>
      <c r="D1030" s="221"/>
      <c r="E1030" s="221"/>
      <c r="F1030" s="221"/>
      <c r="G1030" s="221"/>
      <c r="H1030" s="221"/>
      <c r="I1030" s="221"/>
      <c r="J1030" s="221"/>
      <c r="K1030" s="221"/>
      <c r="L1030" s="221"/>
      <c r="M1030" s="221"/>
      <c r="N1030" s="221"/>
      <c r="O1030" s="221"/>
      <c r="P1030" s="221"/>
      <c r="Q1030" s="221"/>
      <c r="R1030" s="221"/>
      <c r="S1030" s="221"/>
      <c r="T1030" s="221"/>
      <c r="U1030" s="221"/>
    </row>
    <row r="1031" spans="2:21" x14ac:dyDescent="0.2">
      <c r="B1031" s="221"/>
      <c r="C1031" s="221"/>
      <c r="D1031" s="221"/>
      <c r="E1031" s="221"/>
      <c r="F1031" s="221"/>
      <c r="G1031" s="221"/>
      <c r="H1031" s="221"/>
      <c r="I1031" s="221"/>
      <c r="J1031" s="221"/>
      <c r="K1031" s="221"/>
      <c r="L1031" s="221"/>
      <c r="M1031" s="221"/>
      <c r="N1031" s="221"/>
      <c r="O1031" s="221"/>
      <c r="P1031" s="221"/>
      <c r="Q1031" s="221"/>
      <c r="R1031" s="221"/>
      <c r="S1031" s="221"/>
      <c r="T1031" s="221"/>
      <c r="U1031" s="221"/>
    </row>
    <row r="1032" spans="2:21" x14ac:dyDescent="0.2">
      <c r="B1032" s="221"/>
      <c r="C1032" s="221"/>
      <c r="D1032" s="221"/>
      <c r="E1032" s="221"/>
      <c r="F1032" s="221"/>
      <c r="G1032" s="221"/>
      <c r="H1032" s="221"/>
      <c r="I1032" s="221"/>
      <c r="J1032" s="221"/>
      <c r="K1032" s="221"/>
      <c r="L1032" s="221"/>
      <c r="M1032" s="221"/>
      <c r="N1032" s="221"/>
      <c r="O1032" s="221"/>
      <c r="P1032" s="221"/>
      <c r="Q1032" s="221"/>
      <c r="R1032" s="221"/>
      <c r="S1032" s="221"/>
      <c r="T1032" s="221"/>
      <c r="U1032" s="221"/>
    </row>
    <row r="1033" spans="2:21" x14ac:dyDescent="0.2">
      <c r="B1033" s="221"/>
      <c r="C1033" s="221"/>
      <c r="D1033" s="221"/>
      <c r="E1033" s="221"/>
      <c r="F1033" s="221"/>
      <c r="G1033" s="221"/>
      <c r="H1033" s="221"/>
      <c r="I1033" s="221"/>
      <c r="J1033" s="221"/>
      <c r="K1033" s="221"/>
      <c r="L1033" s="221"/>
      <c r="M1033" s="221"/>
      <c r="N1033" s="221"/>
      <c r="O1033" s="221"/>
      <c r="P1033" s="221"/>
      <c r="Q1033" s="221"/>
      <c r="R1033" s="221"/>
      <c r="S1033" s="221"/>
      <c r="T1033" s="221"/>
      <c r="U1033" s="221"/>
    </row>
    <row r="1034" spans="2:21" x14ac:dyDescent="0.2">
      <c r="B1034" s="221"/>
      <c r="C1034" s="221"/>
      <c r="D1034" s="221"/>
      <c r="E1034" s="221"/>
      <c r="F1034" s="221"/>
      <c r="G1034" s="221"/>
      <c r="H1034" s="221"/>
      <c r="I1034" s="221"/>
      <c r="J1034" s="221"/>
      <c r="K1034" s="221"/>
      <c r="L1034" s="221"/>
      <c r="M1034" s="221"/>
      <c r="N1034" s="221"/>
      <c r="O1034" s="221"/>
      <c r="P1034" s="221"/>
      <c r="Q1034" s="221"/>
      <c r="R1034" s="221"/>
      <c r="S1034" s="221"/>
      <c r="T1034" s="221"/>
      <c r="U1034" s="221"/>
    </row>
    <row r="1035" spans="2:21" x14ac:dyDescent="0.2">
      <c r="B1035" s="221"/>
      <c r="C1035" s="221"/>
      <c r="D1035" s="221"/>
      <c r="E1035" s="221"/>
      <c r="F1035" s="221"/>
      <c r="G1035" s="221"/>
      <c r="H1035" s="221"/>
      <c r="I1035" s="221"/>
      <c r="J1035" s="221"/>
      <c r="K1035" s="221"/>
      <c r="L1035" s="221"/>
      <c r="M1035" s="221"/>
      <c r="N1035" s="221"/>
      <c r="O1035" s="221"/>
      <c r="P1035" s="221"/>
      <c r="Q1035" s="221"/>
      <c r="R1035" s="221"/>
      <c r="S1035" s="221"/>
      <c r="T1035" s="221"/>
      <c r="U1035" s="221"/>
    </row>
    <row r="1036" spans="2:21" x14ac:dyDescent="0.2">
      <c r="B1036" s="221"/>
      <c r="C1036" s="221"/>
      <c r="D1036" s="221"/>
      <c r="E1036" s="221"/>
      <c r="F1036" s="221"/>
      <c r="G1036" s="221"/>
      <c r="H1036" s="221"/>
      <c r="I1036" s="221"/>
      <c r="J1036" s="221"/>
      <c r="K1036" s="221"/>
      <c r="L1036" s="221"/>
      <c r="M1036" s="221"/>
      <c r="N1036" s="221"/>
      <c r="O1036" s="221"/>
      <c r="P1036" s="221"/>
      <c r="Q1036" s="221"/>
      <c r="R1036" s="221"/>
      <c r="S1036" s="221"/>
      <c r="T1036" s="221"/>
      <c r="U1036" s="221"/>
    </row>
    <row r="1037" spans="2:21" x14ac:dyDescent="0.2">
      <c r="B1037" s="221"/>
      <c r="C1037" s="221"/>
      <c r="D1037" s="221"/>
      <c r="E1037" s="221"/>
      <c r="F1037" s="221"/>
      <c r="G1037" s="221"/>
      <c r="H1037" s="221"/>
      <c r="I1037" s="221"/>
      <c r="J1037" s="221"/>
      <c r="K1037" s="221"/>
      <c r="L1037" s="221"/>
      <c r="M1037" s="221"/>
      <c r="N1037" s="221"/>
      <c r="O1037" s="221"/>
      <c r="P1037" s="221"/>
      <c r="Q1037" s="221"/>
      <c r="R1037" s="221"/>
      <c r="S1037" s="221"/>
      <c r="T1037" s="221"/>
      <c r="U1037" s="221"/>
    </row>
    <row r="1038" spans="2:21" x14ac:dyDescent="0.2">
      <c r="B1038" s="221"/>
      <c r="C1038" s="221"/>
      <c r="D1038" s="221"/>
      <c r="E1038" s="221"/>
      <c r="F1038" s="221"/>
      <c r="G1038" s="221"/>
      <c r="H1038" s="221"/>
      <c r="I1038" s="221"/>
      <c r="J1038" s="221"/>
      <c r="K1038" s="221"/>
      <c r="L1038" s="221"/>
      <c r="M1038" s="221"/>
      <c r="N1038" s="221"/>
      <c r="O1038" s="221"/>
      <c r="P1038" s="221"/>
      <c r="Q1038" s="221"/>
      <c r="R1038" s="221"/>
      <c r="S1038" s="221"/>
      <c r="T1038" s="221"/>
      <c r="U1038" s="221"/>
    </row>
    <row r="1039" spans="2:21" x14ac:dyDescent="0.2">
      <c r="B1039" s="221"/>
      <c r="C1039" s="221"/>
      <c r="D1039" s="221"/>
      <c r="E1039" s="221"/>
      <c r="F1039" s="221"/>
      <c r="G1039" s="221"/>
      <c r="H1039" s="221"/>
      <c r="I1039" s="221"/>
      <c r="J1039" s="221"/>
      <c r="K1039" s="221"/>
      <c r="L1039" s="221"/>
      <c r="M1039" s="221"/>
      <c r="N1039" s="221"/>
      <c r="O1039" s="221"/>
      <c r="P1039" s="221"/>
      <c r="Q1039" s="221"/>
      <c r="R1039" s="221"/>
      <c r="S1039" s="221"/>
      <c r="T1039" s="221"/>
      <c r="U1039" s="221"/>
    </row>
    <row r="1040" spans="2:21" x14ac:dyDescent="0.2">
      <c r="B1040" s="221"/>
      <c r="C1040" s="221"/>
      <c r="D1040" s="221"/>
      <c r="E1040" s="221"/>
      <c r="F1040" s="221"/>
      <c r="G1040" s="221"/>
      <c r="H1040" s="221"/>
      <c r="I1040" s="221"/>
      <c r="J1040" s="221"/>
      <c r="K1040" s="221"/>
      <c r="L1040" s="221"/>
      <c r="M1040" s="221"/>
      <c r="N1040" s="221"/>
      <c r="O1040" s="221"/>
      <c r="P1040" s="221"/>
      <c r="Q1040" s="221"/>
      <c r="R1040" s="221"/>
      <c r="S1040" s="221"/>
      <c r="T1040" s="221"/>
      <c r="U1040" s="221"/>
    </row>
    <row r="1041" spans="2:21" x14ac:dyDescent="0.2">
      <c r="B1041" s="221"/>
      <c r="C1041" s="221"/>
      <c r="D1041" s="221"/>
      <c r="E1041" s="221"/>
      <c r="F1041" s="221"/>
      <c r="G1041" s="221"/>
      <c r="H1041" s="221"/>
      <c r="I1041" s="221"/>
      <c r="J1041" s="221"/>
      <c r="K1041" s="221"/>
      <c r="L1041" s="221"/>
      <c r="M1041" s="221"/>
      <c r="N1041" s="221"/>
      <c r="O1041" s="221"/>
      <c r="P1041" s="221"/>
      <c r="Q1041" s="221"/>
      <c r="R1041" s="221"/>
      <c r="S1041" s="221"/>
      <c r="T1041" s="221"/>
      <c r="U1041" s="221"/>
    </row>
    <row r="1042" spans="2:21" x14ac:dyDescent="0.2">
      <c r="B1042" s="221"/>
      <c r="C1042" s="221"/>
      <c r="D1042" s="221"/>
      <c r="E1042" s="221"/>
      <c r="F1042" s="221"/>
      <c r="G1042" s="221"/>
      <c r="H1042" s="221"/>
      <c r="I1042" s="221"/>
      <c r="J1042" s="221"/>
      <c r="K1042" s="221"/>
      <c r="L1042" s="221"/>
      <c r="M1042" s="221"/>
      <c r="N1042" s="221"/>
      <c r="O1042" s="221"/>
      <c r="P1042" s="221"/>
      <c r="Q1042" s="221"/>
      <c r="R1042" s="221"/>
      <c r="S1042" s="221"/>
      <c r="T1042" s="221"/>
      <c r="U1042" s="221"/>
    </row>
    <row r="1043" spans="2:21" x14ac:dyDescent="0.2">
      <c r="B1043" s="221"/>
      <c r="C1043" s="221"/>
      <c r="D1043" s="221"/>
      <c r="E1043" s="221"/>
      <c r="F1043" s="221"/>
      <c r="G1043" s="221"/>
      <c r="H1043" s="221"/>
      <c r="I1043" s="221"/>
      <c r="J1043" s="221"/>
      <c r="K1043" s="221"/>
      <c r="L1043" s="221"/>
      <c r="M1043" s="221"/>
      <c r="N1043" s="221"/>
      <c r="O1043" s="221"/>
      <c r="P1043" s="221"/>
      <c r="Q1043" s="221"/>
      <c r="R1043" s="221"/>
      <c r="S1043" s="221"/>
      <c r="T1043" s="221"/>
      <c r="U1043" s="221"/>
    </row>
    <row r="1044" spans="2:21" x14ac:dyDescent="0.2">
      <c r="B1044" s="221"/>
      <c r="C1044" s="221"/>
      <c r="D1044" s="221"/>
      <c r="E1044" s="221"/>
      <c r="F1044" s="221"/>
      <c r="G1044" s="221"/>
      <c r="H1044" s="221"/>
      <c r="I1044" s="221"/>
      <c r="J1044" s="221"/>
      <c r="K1044" s="221"/>
      <c r="L1044" s="221"/>
      <c r="M1044" s="221"/>
      <c r="N1044" s="221"/>
      <c r="O1044" s="221"/>
      <c r="P1044" s="221"/>
      <c r="Q1044" s="221"/>
      <c r="R1044" s="221"/>
      <c r="S1044" s="221"/>
      <c r="T1044" s="221"/>
      <c r="U1044" s="221"/>
    </row>
    <row r="1045" spans="2:21" x14ac:dyDescent="0.2">
      <c r="B1045" s="221"/>
      <c r="C1045" s="221"/>
      <c r="D1045" s="221"/>
      <c r="E1045" s="221"/>
      <c r="F1045" s="221"/>
      <c r="G1045" s="221"/>
      <c r="H1045" s="221"/>
      <c r="I1045" s="221"/>
      <c r="J1045" s="221"/>
      <c r="K1045" s="221"/>
      <c r="L1045" s="221"/>
      <c r="M1045" s="221"/>
      <c r="N1045" s="221"/>
      <c r="O1045" s="221"/>
      <c r="P1045" s="221"/>
      <c r="Q1045" s="221"/>
      <c r="R1045" s="221"/>
      <c r="S1045" s="221"/>
      <c r="T1045" s="221"/>
      <c r="U1045" s="221"/>
    </row>
    <row r="1046" spans="2:21" x14ac:dyDescent="0.2">
      <c r="B1046" s="221"/>
      <c r="C1046" s="221"/>
      <c r="D1046" s="221"/>
      <c r="E1046" s="221"/>
      <c r="F1046" s="221"/>
      <c r="G1046" s="221"/>
      <c r="H1046" s="221"/>
      <c r="I1046" s="221"/>
      <c r="J1046" s="221"/>
      <c r="K1046" s="221"/>
      <c r="L1046" s="221"/>
      <c r="M1046" s="221"/>
      <c r="N1046" s="221"/>
      <c r="O1046" s="221"/>
      <c r="P1046" s="221"/>
      <c r="Q1046" s="221"/>
      <c r="R1046" s="221"/>
      <c r="S1046" s="221"/>
      <c r="T1046" s="221"/>
      <c r="U1046" s="221"/>
    </row>
    <row r="1047" spans="2:21" x14ac:dyDescent="0.2">
      <c r="B1047" s="221"/>
      <c r="C1047" s="221"/>
      <c r="D1047" s="221"/>
      <c r="E1047" s="221"/>
      <c r="F1047" s="221"/>
      <c r="G1047" s="221"/>
      <c r="H1047" s="221"/>
      <c r="I1047" s="221"/>
      <c r="J1047" s="221"/>
      <c r="K1047" s="221"/>
      <c r="L1047" s="221"/>
      <c r="M1047" s="221"/>
      <c r="N1047" s="221"/>
      <c r="O1047" s="221"/>
      <c r="P1047" s="221"/>
      <c r="Q1047" s="221"/>
      <c r="R1047" s="221"/>
      <c r="S1047" s="221"/>
      <c r="T1047" s="221"/>
      <c r="U1047" s="221"/>
    </row>
    <row r="1048" spans="2:21" x14ac:dyDescent="0.2">
      <c r="B1048" s="221"/>
      <c r="C1048" s="221"/>
      <c r="D1048" s="221"/>
      <c r="E1048" s="221"/>
      <c r="F1048" s="221"/>
      <c r="G1048" s="221"/>
      <c r="H1048" s="221"/>
      <c r="I1048" s="221"/>
      <c r="J1048" s="221"/>
      <c r="K1048" s="221"/>
      <c r="L1048" s="221"/>
      <c r="M1048" s="221"/>
      <c r="N1048" s="221"/>
      <c r="O1048" s="221"/>
      <c r="P1048" s="221"/>
      <c r="Q1048" s="221"/>
      <c r="R1048" s="221"/>
      <c r="S1048" s="221"/>
      <c r="T1048" s="221"/>
      <c r="U1048" s="221"/>
    </row>
    <row r="1049" spans="2:21" x14ac:dyDescent="0.2">
      <c r="B1049" s="221"/>
      <c r="C1049" s="221"/>
      <c r="D1049" s="221"/>
      <c r="E1049" s="221"/>
      <c r="F1049" s="221"/>
      <c r="G1049" s="221"/>
      <c r="H1049" s="221"/>
      <c r="I1049" s="221"/>
      <c r="J1049" s="221"/>
      <c r="K1049" s="221"/>
      <c r="L1049" s="221"/>
      <c r="M1049" s="221"/>
      <c r="N1049" s="221"/>
      <c r="O1049" s="221"/>
      <c r="P1049" s="221"/>
      <c r="Q1049" s="221"/>
      <c r="R1049" s="221"/>
      <c r="S1049" s="221"/>
      <c r="T1049" s="221"/>
      <c r="U1049" s="221"/>
    </row>
    <row r="1050" spans="2:21" x14ac:dyDescent="0.2">
      <c r="B1050" s="221"/>
      <c r="C1050" s="221"/>
      <c r="D1050" s="221"/>
      <c r="E1050" s="221"/>
      <c r="F1050" s="221"/>
      <c r="G1050" s="221"/>
      <c r="H1050" s="221"/>
      <c r="I1050" s="221"/>
      <c r="J1050" s="221"/>
      <c r="K1050" s="221"/>
      <c r="L1050" s="221"/>
      <c r="M1050" s="221"/>
      <c r="N1050" s="221"/>
      <c r="O1050" s="221"/>
      <c r="P1050" s="221"/>
      <c r="Q1050" s="221"/>
      <c r="R1050" s="221"/>
      <c r="S1050" s="221"/>
      <c r="T1050" s="221"/>
      <c r="U1050" s="221"/>
    </row>
    <row r="1051" spans="2:21" x14ac:dyDescent="0.2">
      <c r="B1051" s="221"/>
      <c r="C1051" s="221"/>
      <c r="D1051" s="221"/>
      <c r="E1051" s="221"/>
      <c r="F1051" s="221"/>
      <c r="G1051" s="221"/>
      <c r="H1051" s="221"/>
      <c r="I1051" s="221"/>
      <c r="J1051" s="221"/>
      <c r="K1051" s="221"/>
      <c r="L1051" s="221"/>
      <c r="M1051" s="221"/>
      <c r="N1051" s="221"/>
      <c r="O1051" s="221"/>
      <c r="P1051" s="221"/>
      <c r="Q1051" s="221"/>
      <c r="R1051" s="221"/>
      <c r="S1051" s="221"/>
      <c r="T1051" s="221"/>
      <c r="U1051" s="221"/>
    </row>
    <row r="1052" spans="2:21" x14ac:dyDescent="0.2">
      <c r="B1052" s="221"/>
      <c r="C1052" s="221"/>
      <c r="D1052" s="221"/>
      <c r="E1052" s="221"/>
      <c r="F1052" s="221"/>
      <c r="G1052" s="221"/>
      <c r="H1052" s="221"/>
      <c r="I1052" s="221"/>
      <c r="J1052" s="221"/>
      <c r="K1052" s="221"/>
      <c r="L1052" s="221"/>
      <c r="M1052" s="221"/>
      <c r="N1052" s="221"/>
      <c r="O1052" s="221"/>
      <c r="P1052" s="221"/>
      <c r="Q1052" s="221"/>
      <c r="R1052" s="221"/>
      <c r="S1052" s="221"/>
      <c r="T1052" s="221"/>
      <c r="U1052" s="221"/>
    </row>
    <row r="1053" spans="2:21" x14ac:dyDescent="0.2">
      <c r="B1053" s="221"/>
      <c r="C1053" s="221"/>
      <c r="D1053" s="221"/>
      <c r="E1053" s="221"/>
      <c r="F1053" s="221"/>
      <c r="G1053" s="221"/>
      <c r="H1053" s="221"/>
      <c r="I1053" s="221"/>
      <c r="J1053" s="221"/>
      <c r="K1053" s="221"/>
      <c r="L1053" s="221"/>
      <c r="M1053" s="221"/>
      <c r="N1053" s="221"/>
      <c r="O1053" s="221"/>
      <c r="P1053" s="221"/>
      <c r="Q1053" s="221"/>
      <c r="R1053" s="221"/>
      <c r="S1053" s="221"/>
      <c r="T1053" s="221"/>
      <c r="U1053" s="221"/>
    </row>
    <row r="1054" spans="2:21" x14ac:dyDescent="0.2">
      <c r="B1054" s="221"/>
      <c r="C1054" s="221"/>
      <c r="D1054" s="221"/>
      <c r="E1054" s="221"/>
      <c r="F1054" s="221"/>
      <c r="G1054" s="221"/>
      <c r="H1054" s="221"/>
      <c r="I1054" s="221"/>
      <c r="J1054" s="221"/>
      <c r="K1054" s="221"/>
      <c r="L1054" s="221"/>
      <c r="M1054" s="221"/>
      <c r="N1054" s="221"/>
      <c r="O1054" s="221"/>
      <c r="P1054" s="221"/>
      <c r="Q1054" s="221"/>
      <c r="R1054" s="221"/>
      <c r="S1054" s="221"/>
      <c r="T1054" s="221"/>
      <c r="U1054" s="221"/>
    </row>
    <row r="1055" spans="2:21" x14ac:dyDescent="0.2">
      <c r="B1055" s="221"/>
      <c r="C1055" s="221"/>
      <c r="D1055" s="221"/>
      <c r="E1055" s="221"/>
      <c r="F1055" s="221"/>
      <c r="G1055" s="221"/>
      <c r="H1055" s="221"/>
      <c r="I1055" s="221"/>
      <c r="J1055" s="221"/>
      <c r="K1055" s="221"/>
      <c r="L1055" s="221"/>
      <c r="M1055" s="221"/>
      <c r="N1055" s="221"/>
      <c r="O1055" s="221"/>
      <c r="P1055" s="221"/>
      <c r="Q1055" s="221"/>
      <c r="R1055" s="221"/>
      <c r="S1055" s="221"/>
      <c r="T1055" s="221"/>
      <c r="U1055" s="221"/>
    </row>
    <row r="1056" spans="2:21" x14ac:dyDescent="0.2">
      <c r="B1056" s="221"/>
      <c r="C1056" s="221"/>
      <c r="D1056" s="221"/>
      <c r="E1056" s="221"/>
      <c r="F1056" s="221"/>
      <c r="G1056" s="221"/>
      <c r="H1056" s="221"/>
      <c r="I1056" s="221"/>
      <c r="J1056" s="221"/>
      <c r="K1056" s="221"/>
      <c r="L1056" s="221"/>
      <c r="M1056" s="221"/>
      <c r="N1056" s="221"/>
      <c r="O1056" s="221"/>
      <c r="P1056" s="221"/>
      <c r="Q1056" s="221"/>
      <c r="R1056" s="221"/>
      <c r="S1056" s="221"/>
      <c r="T1056" s="221"/>
      <c r="U1056" s="221"/>
    </row>
    <row r="1057" spans="2:21" x14ac:dyDescent="0.2">
      <c r="B1057" s="221"/>
      <c r="C1057" s="221"/>
      <c r="D1057" s="221"/>
      <c r="E1057" s="221"/>
      <c r="F1057" s="221"/>
      <c r="G1057" s="221"/>
      <c r="H1057" s="221"/>
      <c r="I1057" s="221"/>
      <c r="J1057" s="221"/>
      <c r="K1057" s="221"/>
      <c r="L1057" s="221"/>
      <c r="M1057" s="221"/>
      <c r="N1057" s="221"/>
      <c r="O1057" s="221"/>
      <c r="P1057" s="221"/>
      <c r="Q1057" s="221"/>
      <c r="R1057" s="221"/>
      <c r="S1057" s="221"/>
      <c r="T1057" s="221"/>
      <c r="U1057" s="221"/>
    </row>
    <row r="1058" spans="2:21" x14ac:dyDescent="0.2">
      <c r="B1058" s="221"/>
      <c r="C1058" s="221"/>
      <c r="D1058" s="221"/>
      <c r="E1058" s="221"/>
      <c r="F1058" s="221"/>
      <c r="G1058" s="221"/>
      <c r="H1058" s="221"/>
      <c r="I1058" s="221"/>
      <c r="J1058" s="221"/>
      <c r="K1058" s="221"/>
      <c r="L1058" s="221"/>
      <c r="M1058" s="221"/>
      <c r="N1058" s="221"/>
      <c r="O1058" s="221"/>
      <c r="P1058" s="221"/>
      <c r="Q1058" s="221"/>
      <c r="R1058" s="221"/>
      <c r="S1058" s="221"/>
      <c r="T1058" s="221"/>
      <c r="U1058" s="221"/>
    </row>
    <row r="1059" spans="2:21" x14ac:dyDescent="0.2">
      <c r="B1059" s="221"/>
      <c r="C1059" s="221"/>
      <c r="D1059" s="221"/>
      <c r="E1059" s="221"/>
      <c r="F1059" s="221"/>
      <c r="G1059" s="221"/>
      <c r="H1059" s="221"/>
      <c r="I1059" s="221"/>
      <c r="J1059" s="221"/>
      <c r="K1059" s="221"/>
      <c r="L1059" s="221"/>
      <c r="M1059" s="221"/>
      <c r="N1059" s="221"/>
      <c r="O1059" s="221"/>
      <c r="P1059" s="221"/>
      <c r="Q1059" s="221"/>
      <c r="R1059" s="221"/>
      <c r="S1059" s="221"/>
      <c r="T1059" s="221"/>
      <c r="U1059" s="221"/>
    </row>
    <row r="1060" spans="2:21" x14ac:dyDescent="0.2">
      <c r="B1060" s="221"/>
      <c r="C1060" s="221"/>
      <c r="D1060" s="221"/>
      <c r="E1060" s="221"/>
      <c r="F1060" s="221"/>
      <c r="G1060" s="221"/>
      <c r="H1060" s="221"/>
      <c r="I1060" s="221"/>
      <c r="J1060" s="221"/>
      <c r="K1060" s="221"/>
      <c r="L1060" s="221"/>
      <c r="M1060" s="221"/>
      <c r="N1060" s="221"/>
      <c r="O1060" s="221"/>
      <c r="P1060" s="221"/>
      <c r="Q1060" s="221"/>
      <c r="R1060" s="221"/>
      <c r="S1060" s="221"/>
      <c r="T1060" s="221"/>
      <c r="U1060" s="221"/>
    </row>
    <row r="1061" spans="2:21" x14ac:dyDescent="0.2">
      <c r="B1061" s="221"/>
      <c r="C1061" s="221"/>
      <c r="D1061" s="221"/>
      <c r="E1061" s="221"/>
      <c r="F1061" s="221"/>
      <c r="G1061" s="221"/>
      <c r="H1061" s="221"/>
      <c r="I1061" s="221"/>
      <c r="J1061" s="221"/>
      <c r="K1061" s="221"/>
      <c r="L1061" s="221"/>
      <c r="M1061" s="221"/>
      <c r="N1061" s="221"/>
      <c r="O1061" s="221"/>
      <c r="P1061" s="221"/>
      <c r="Q1061" s="221"/>
      <c r="R1061" s="221"/>
      <c r="S1061" s="221"/>
      <c r="T1061" s="221"/>
      <c r="U1061" s="221"/>
    </row>
    <row r="1062" spans="2:21" x14ac:dyDescent="0.2">
      <c r="B1062" s="221"/>
      <c r="C1062" s="221"/>
      <c r="D1062" s="221"/>
      <c r="E1062" s="221"/>
      <c r="F1062" s="221"/>
      <c r="G1062" s="221"/>
      <c r="H1062" s="221"/>
      <c r="I1062" s="221"/>
      <c r="J1062" s="221"/>
      <c r="K1062" s="221"/>
      <c r="L1062" s="221"/>
      <c r="M1062" s="221"/>
      <c r="N1062" s="221"/>
      <c r="O1062" s="221"/>
      <c r="P1062" s="221"/>
      <c r="Q1062" s="221"/>
      <c r="R1062" s="221"/>
      <c r="S1062" s="221"/>
      <c r="T1062" s="221"/>
      <c r="U1062" s="221"/>
    </row>
    <row r="1063" spans="2:21" x14ac:dyDescent="0.2">
      <c r="B1063" s="221"/>
      <c r="C1063" s="221"/>
      <c r="D1063" s="221"/>
      <c r="E1063" s="221"/>
      <c r="F1063" s="221"/>
      <c r="G1063" s="221"/>
      <c r="H1063" s="221"/>
      <c r="I1063" s="221"/>
      <c r="J1063" s="221"/>
      <c r="K1063" s="221"/>
      <c r="L1063" s="221"/>
      <c r="M1063" s="221"/>
      <c r="N1063" s="221"/>
      <c r="O1063" s="221"/>
      <c r="P1063" s="221"/>
      <c r="Q1063" s="221"/>
      <c r="R1063" s="221"/>
      <c r="S1063" s="221"/>
      <c r="T1063" s="221"/>
      <c r="U1063" s="221"/>
    </row>
    <row r="1064" spans="2:21" x14ac:dyDescent="0.2">
      <c r="B1064" s="221"/>
      <c r="C1064" s="221"/>
      <c r="D1064" s="221"/>
      <c r="E1064" s="221"/>
      <c r="F1064" s="221"/>
      <c r="G1064" s="221"/>
      <c r="H1064" s="221"/>
      <c r="I1064" s="221"/>
      <c r="J1064" s="221"/>
      <c r="K1064" s="221"/>
      <c r="L1064" s="221"/>
      <c r="M1064" s="221"/>
      <c r="N1064" s="221"/>
      <c r="O1064" s="221"/>
      <c r="P1064" s="221"/>
      <c r="Q1064" s="221"/>
      <c r="R1064" s="221"/>
      <c r="S1064" s="221"/>
      <c r="T1064" s="221"/>
      <c r="U1064" s="221"/>
    </row>
    <row r="1065" spans="2:21" x14ac:dyDescent="0.2">
      <c r="B1065" s="221"/>
      <c r="C1065" s="221"/>
      <c r="D1065" s="221"/>
      <c r="E1065" s="221"/>
      <c r="F1065" s="221"/>
      <c r="G1065" s="221"/>
      <c r="H1065" s="221"/>
      <c r="I1065" s="221"/>
      <c r="J1065" s="221"/>
      <c r="K1065" s="221"/>
      <c r="L1065" s="221"/>
      <c r="M1065" s="221"/>
      <c r="N1065" s="221"/>
      <c r="O1065" s="221"/>
      <c r="P1065" s="221"/>
      <c r="Q1065" s="221"/>
      <c r="R1065" s="221"/>
      <c r="S1065" s="221"/>
      <c r="T1065" s="221"/>
      <c r="U1065" s="221"/>
    </row>
    <row r="1066" spans="2:21" x14ac:dyDescent="0.2">
      <c r="B1066" s="221"/>
      <c r="C1066" s="221"/>
      <c r="D1066" s="221"/>
      <c r="E1066" s="221"/>
      <c r="F1066" s="221"/>
      <c r="G1066" s="221"/>
      <c r="H1066" s="221"/>
      <c r="I1066" s="221"/>
      <c r="J1066" s="221"/>
      <c r="K1066" s="221"/>
      <c r="L1066" s="221"/>
      <c r="M1066" s="221"/>
      <c r="N1066" s="221"/>
      <c r="O1066" s="221"/>
      <c r="P1066" s="221"/>
      <c r="Q1066" s="221"/>
      <c r="R1066" s="221"/>
      <c r="S1066" s="221"/>
      <c r="T1066" s="221"/>
      <c r="U1066" s="221"/>
    </row>
    <row r="1067" spans="2:21" x14ac:dyDescent="0.2">
      <c r="B1067" s="221"/>
      <c r="C1067" s="221"/>
      <c r="D1067" s="221"/>
      <c r="E1067" s="221"/>
      <c r="F1067" s="221"/>
      <c r="G1067" s="221"/>
      <c r="H1067" s="221"/>
      <c r="I1067" s="221"/>
      <c r="J1067" s="221"/>
      <c r="K1067" s="221"/>
      <c r="L1067" s="221"/>
      <c r="M1067" s="221"/>
      <c r="N1067" s="221"/>
      <c r="O1067" s="221"/>
      <c r="P1067" s="221"/>
      <c r="Q1067" s="221"/>
      <c r="R1067" s="221"/>
      <c r="S1067" s="221"/>
      <c r="T1067" s="221"/>
      <c r="U1067" s="221"/>
    </row>
    <row r="1068" spans="2:21" x14ac:dyDescent="0.2">
      <c r="B1068" s="221"/>
      <c r="C1068" s="221"/>
      <c r="D1068" s="221"/>
      <c r="E1068" s="221"/>
      <c r="F1068" s="221"/>
      <c r="G1068" s="221"/>
      <c r="H1068" s="221"/>
      <c r="I1068" s="221"/>
      <c r="J1068" s="221"/>
      <c r="K1068" s="221"/>
      <c r="L1068" s="221"/>
      <c r="M1068" s="221"/>
      <c r="N1068" s="221"/>
      <c r="O1068" s="221"/>
      <c r="P1068" s="221"/>
      <c r="Q1068" s="221"/>
      <c r="R1068" s="221"/>
      <c r="S1068" s="221"/>
      <c r="T1068" s="221"/>
      <c r="U1068" s="221"/>
    </row>
    <row r="1069" spans="2:21" x14ac:dyDescent="0.2">
      <c r="B1069" s="221"/>
      <c r="C1069" s="221"/>
      <c r="D1069" s="221"/>
      <c r="E1069" s="221"/>
      <c r="F1069" s="221"/>
      <c r="G1069" s="221"/>
      <c r="H1069" s="221"/>
      <c r="I1069" s="221"/>
      <c r="J1069" s="221"/>
      <c r="K1069" s="221"/>
      <c r="L1069" s="221"/>
      <c r="M1069" s="221"/>
      <c r="N1069" s="221"/>
      <c r="O1069" s="221"/>
      <c r="P1069" s="221"/>
      <c r="Q1069" s="221"/>
      <c r="R1069" s="221"/>
      <c r="S1069" s="221"/>
      <c r="T1069" s="221"/>
      <c r="U1069" s="221"/>
    </row>
    <row r="1070" spans="2:21" x14ac:dyDescent="0.2">
      <c r="B1070" s="221"/>
      <c r="C1070" s="221"/>
      <c r="D1070" s="221"/>
      <c r="E1070" s="221"/>
      <c r="F1070" s="221"/>
      <c r="G1070" s="221"/>
      <c r="H1070" s="221"/>
      <c r="I1070" s="221"/>
      <c r="J1070" s="221"/>
      <c r="K1070" s="221"/>
      <c r="L1070" s="221"/>
      <c r="M1070" s="221"/>
      <c r="N1070" s="221"/>
      <c r="O1070" s="221"/>
      <c r="P1070" s="221"/>
      <c r="Q1070" s="221"/>
      <c r="R1070" s="221"/>
      <c r="S1070" s="221"/>
      <c r="T1070" s="221"/>
      <c r="U1070" s="221"/>
    </row>
    <row r="1071" spans="2:21" x14ac:dyDescent="0.2">
      <c r="B1071" s="221"/>
      <c r="C1071" s="221"/>
      <c r="D1071" s="221"/>
      <c r="E1071" s="221"/>
      <c r="F1071" s="221"/>
      <c r="G1071" s="221"/>
      <c r="H1071" s="221"/>
      <c r="I1071" s="221"/>
      <c r="J1071" s="221"/>
      <c r="K1071" s="221"/>
      <c r="L1071" s="221"/>
      <c r="M1071" s="221"/>
      <c r="N1071" s="221"/>
      <c r="O1071" s="221"/>
      <c r="P1071" s="221"/>
      <c r="Q1071" s="221"/>
      <c r="R1071" s="221"/>
      <c r="S1071" s="221"/>
      <c r="T1071" s="221"/>
      <c r="U1071" s="221"/>
    </row>
    <row r="1072" spans="2:21" x14ac:dyDescent="0.2">
      <c r="B1072" s="221"/>
      <c r="C1072" s="221"/>
      <c r="D1072" s="221"/>
      <c r="E1072" s="221"/>
      <c r="F1072" s="221"/>
      <c r="G1072" s="221"/>
      <c r="H1072" s="221"/>
      <c r="I1072" s="221"/>
      <c r="J1072" s="221"/>
      <c r="K1072" s="221"/>
      <c r="L1072" s="221"/>
      <c r="M1072" s="221"/>
      <c r="N1072" s="221"/>
      <c r="O1072" s="221"/>
      <c r="P1072" s="221"/>
      <c r="Q1072" s="221"/>
      <c r="R1072" s="221"/>
      <c r="S1072" s="221"/>
      <c r="T1072" s="221"/>
      <c r="U1072" s="221"/>
    </row>
    <row r="1073" spans="2:21" x14ac:dyDescent="0.2">
      <c r="B1073" s="221"/>
      <c r="C1073" s="221"/>
      <c r="D1073" s="221"/>
      <c r="E1073" s="221"/>
      <c r="F1073" s="221"/>
      <c r="G1073" s="221"/>
      <c r="H1073" s="221"/>
      <c r="I1073" s="221"/>
      <c r="J1073" s="221"/>
      <c r="K1073" s="221"/>
      <c r="L1073" s="221"/>
      <c r="M1073" s="221"/>
      <c r="N1073" s="221"/>
      <c r="O1073" s="221"/>
      <c r="P1073" s="221"/>
      <c r="Q1073" s="221"/>
      <c r="R1073" s="221"/>
      <c r="S1073" s="221"/>
      <c r="T1073" s="221"/>
      <c r="U1073" s="221"/>
    </row>
    <row r="1074" spans="2:21" x14ac:dyDescent="0.2">
      <c r="B1074" s="221"/>
      <c r="C1074" s="221"/>
      <c r="D1074" s="221"/>
      <c r="E1074" s="221"/>
      <c r="F1074" s="221"/>
      <c r="G1074" s="221"/>
      <c r="H1074" s="221"/>
      <c r="I1074" s="221"/>
      <c r="J1074" s="221"/>
      <c r="K1074" s="221"/>
      <c r="L1074" s="221"/>
      <c r="M1074" s="221"/>
      <c r="N1074" s="221"/>
      <c r="O1074" s="221"/>
      <c r="P1074" s="221"/>
      <c r="Q1074" s="221"/>
      <c r="R1074" s="221"/>
      <c r="S1074" s="221"/>
      <c r="T1074" s="221"/>
      <c r="U1074" s="221"/>
    </row>
    <row r="1075" spans="2:21" x14ac:dyDescent="0.2">
      <c r="B1075" s="221"/>
      <c r="C1075" s="221"/>
      <c r="D1075" s="221"/>
      <c r="E1075" s="221"/>
      <c r="F1075" s="221"/>
      <c r="G1075" s="221"/>
      <c r="H1075" s="221"/>
      <c r="I1075" s="221"/>
      <c r="J1075" s="221"/>
      <c r="K1075" s="221"/>
      <c r="L1075" s="221"/>
      <c r="M1075" s="221"/>
      <c r="N1075" s="221"/>
      <c r="O1075" s="221"/>
      <c r="P1075" s="221"/>
      <c r="Q1075" s="221"/>
      <c r="R1075" s="221"/>
      <c r="S1075" s="221"/>
      <c r="T1075" s="221"/>
      <c r="U1075" s="221"/>
    </row>
    <row r="1076" spans="2:21" x14ac:dyDescent="0.2">
      <c r="B1076" s="221"/>
      <c r="C1076" s="221"/>
      <c r="D1076" s="221"/>
      <c r="E1076" s="221"/>
      <c r="F1076" s="221"/>
      <c r="G1076" s="221"/>
      <c r="H1076" s="221"/>
      <c r="I1076" s="221"/>
      <c r="J1076" s="221"/>
      <c r="K1076" s="221"/>
      <c r="L1076" s="221"/>
      <c r="M1076" s="221"/>
      <c r="N1076" s="221"/>
      <c r="O1076" s="221"/>
      <c r="P1076" s="221"/>
      <c r="Q1076" s="221"/>
      <c r="R1076" s="221"/>
      <c r="S1076" s="221"/>
      <c r="T1076" s="221"/>
      <c r="U1076" s="221"/>
    </row>
    <row r="1077" spans="2:21" x14ac:dyDescent="0.2">
      <c r="B1077" s="221"/>
      <c r="C1077" s="221"/>
      <c r="D1077" s="221"/>
      <c r="E1077" s="221"/>
      <c r="F1077" s="221"/>
      <c r="G1077" s="221"/>
      <c r="H1077" s="221"/>
      <c r="I1077" s="221"/>
      <c r="J1077" s="221"/>
      <c r="K1077" s="221"/>
      <c r="L1077" s="221"/>
      <c r="M1077" s="221"/>
      <c r="N1077" s="221"/>
      <c r="O1077" s="221"/>
      <c r="P1077" s="221"/>
      <c r="Q1077" s="221"/>
      <c r="R1077" s="221"/>
      <c r="S1077" s="221"/>
      <c r="T1077" s="221"/>
      <c r="U1077" s="221"/>
    </row>
    <row r="1078" spans="2:21" x14ac:dyDescent="0.2">
      <c r="B1078" s="221"/>
      <c r="C1078" s="221"/>
      <c r="D1078" s="221"/>
      <c r="E1078" s="221"/>
      <c r="F1078" s="221"/>
      <c r="G1078" s="221"/>
      <c r="H1078" s="221"/>
      <c r="I1078" s="221"/>
      <c r="J1078" s="221"/>
      <c r="K1078" s="221"/>
      <c r="L1078" s="221"/>
      <c r="M1078" s="221"/>
      <c r="N1078" s="221"/>
      <c r="O1078" s="221"/>
      <c r="P1078" s="221"/>
      <c r="Q1078" s="221"/>
      <c r="R1078" s="221"/>
      <c r="S1078" s="221"/>
      <c r="T1078" s="221"/>
      <c r="U1078" s="221"/>
    </row>
    <row r="1079" spans="2:21" x14ac:dyDescent="0.2">
      <c r="B1079" s="221"/>
      <c r="C1079" s="221"/>
      <c r="D1079" s="221"/>
      <c r="E1079" s="221"/>
      <c r="F1079" s="221"/>
      <c r="G1079" s="221"/>
      <c r="H1079" s="221"/>
      <c r="I1079" s="221"/>
      <c r="J1079" s="221"/>
      <c r="K1079" s="221"/>
      <c r="L1079" s="221"/>
      <c r="M1079" s="221"/>
      <c r="N1079" s="221"/>
      <c r="O1079" s="221"/>
      <c r="P1079" s="221"/>
      <c r="Q1079" s="221"/>
      <c r="R1079" s="221"/>
      <c r="S1079" s="221"/>
      <c r="T1079" s="221"/>
      <c r="U1079" s="221"/>
    </row>
    <row r="1080" spans="2:21" x14ac:dyDescent="0.2">
      <c r="B1080" s="221"/>
      <c r="C1080" s="221"/>
      <c r="D1080" s="221"/>
      <c r="E1080" s="221"/>
      <c r="F1080" s="221"/>
      <c r="G1080" s="221"/>
      <c r="H1080" s="221"/>
      <c r="I1080" s="221"/>
      <c r="J1080" s="221"/>
      <c r="K1080" s="221"/>
      <c r="L1080" s="221"/>
      <c r="M1080" s="221"/>
      <c r="N1080" s="221"/>
      <c r="O1080" s="221"/>
      <c r="P1080" s="221"/>
      <c r="Q1080" s="221"/>
      <c r="R1080" s="221"/>
      <c r="S1080" s="221"/>
      <c r="T1080" s="221"/>
      <c r="U1080" s="221"/>
    </row>
    <row r="1081" spans="2:21" x14ac:dyDescent="0.2">
      <c r="B1081" s="221"/>
      <c r="C1081" s="221"/>
      <c r="D1081" s="221"/>
      <c r="E1081" s="221"/>
      <c r="F1081" s="221"/>
      <c r="G1081" s="221"/>
      <c r="H1081" s="221"/>
      <c r="I1081" s="221"/>
      <c r="J1081" s="221"/>
      <c r="K1081" s="221"/>
      <c r="L1081" s="221"/>
      <c r="M1081" s="221"/>
      <c r="N1081" s="221"/>
      <c r="O1081" s="221"/>
      <c r="P1081" s="221"/>
      <c r="Q1081" s="221"/>
      <c r="R1081" s="221"/>
      <c r="S1081" s="221"/>
      <c r="T1081" s="221"/>
      <c r="U1081" s="221"/>
    </row>
    <row r="1082" spans="2:21" x14ac:dyDescent="0.2">
      <c r="B1082" s="221"/>
      <c r="C1082" s="221"/>
      <c r="D1082" s="221"/>
      <c r="E1082" s="221"/>
      <c r="F1082" s="221"/>
      <c r="G1082" s="221"/>
      <c r="H1082" s="221"/>
      <c r="I1082" s="221"/>
      <c r="J1082" s="221"/>
      <c r="K1082" s="221"/>
      <c r="L1082" s="221"/>
      <c r="M1082" s="221"/>
      <c r="N1082" s="221"/>
      <c r="O1082" s="221"/>
      <c r="P1082" s="221"/>
      <c r="Q1082" s="221"/>
      <c r="R1082" s="221"/>
      <c r="S1082" s="221"/>
      <c r="T1082" s="221"/>
      <c r="U1082" s="221"/>
    </row>
    <row r="1083" spans="2:21" x14ac:dyDescent="0.2">
      <c r="B1083" s="221"/>
      <c r="C1083" s="221"/>
      <c r="D1083" s="221"/>
      <c r="E1083" s="221"/>
      <c r="F1083" s="221"/>
      <c r="G1083" s="221"/>
      <c r="H1083" s="221"/>
      <c r="I1083" s="221"/>
      <c r="J1083" s="221"/>
      <c r="K1083" s="221"/>
      <c r="L1083" s="221"/>
      <c r="M1083" s="221"/>
      <c r="N1083" s="221"/>
      <c r="O1083" s="221"/>
      <c r="P1083" s="221"/>
      <c r="Q1083" s="221"/>
      <c r="R1083" s="221"/>
      <c r="S1083" s="221"/>
      <c r="T1083" s="221"/>
      <c r="U1083" s="221"/>
    </row>
    <row r="1084" spans="2:21" x14ac:dyDescent="0.2">
      <c r="B1084" s="221"/>
      <c r="C1084" s="221"/>
      <c r="D1084" s="221"/>
      <c r="E1084" s="221"/>
      <c r="F1084" s="221"/>
      <c r="G1084" s="221"/>
      <c r="H1084" s="221"/>
      <c r="I1084" s="221"/>
      <c r="J1084" s="221"/>
      <c r="K1084" s="221"/>
      <c r="L1084" s="221"/>
      <c r="M1084" s="221"/>
      <c r="N1084" s="221"/>
      <c r="O1084" s="221"/>
      <c r="P1084" s="221"/>
      <c r="Q1084" s="221"/>
      <c r="R1084" s="221"/>
      <c r="S1084" s="221"/>
      <c r="T1084" s="221"/>
      <c r="U1084" s="221"/>
    </row>
    <row r="1085" spans="2:21" x14ac:dyDescent="0.2">
      <c r="B1085" s="221"/>
      <c r="C1085" s="221"/>
      <c r="D1085" s="221"/>
      <c r="E1085" s="221"/>
      <c r="F1085" s="221"/>
      <c r="G1085" s="221"/>
      <c r="H1085" s="221"/>
      <c r="I1085" s="221"/>
      <c r="J1085" s="221"/>
      <c r="K1085" s="221"/>
      <c r="L1085" s="221"/>
      <c r="M1085" s="221"/>
      <c r="N1085" s="221"/>
      <c r="O1085" s="221"/>
      <c r="P1085" s="221"/>
      <c r="Q1085" s="221"/>
      <c r="R1085" s="221"/>
      <c r="S1085" s="221"/>
      <c r="T1085" s="221"/>
      <c r="U1085" s="221"/>
    </row>
    <row r="1086" spans="2:21" x14ac:dyDescent="0.2">
      <c r="B1086" s="221"/>
      <c r="C1086" s="221"/>
      <c r="D1086" s="221"/>
      <c r="E1086" s="221"/>
      <c r="F1086" s="221"/>
      <c r="G1086" s="221"/>
      <c r="H1086" s="221"/>
      <c r="I1086" s="221"/>
      <c r="J1086" s="221"/>
      <c r="K1086" s="221"/>
      <c r="L1086" s="221"/>
      <c r="M1086" s="221"/>
      <c r="N1086" s="221"/>
      <c r="O1086" s="221"/>
      <c r="P1086" s="221"/>
      <c r="Q1086" s="221"/>
      <c r="R1086" s="221"/>
      <c r="S1086" s="221"/>
      <c r="T1086" s="221"/>
      <c r="U1086" s="221"/>
    </row>
    <row r="1087" spans="2:21" x14ac:dyDescent="0.2">
      <c r="B1087" s="221"/>
      <c r="C1087" s="221"/>
      <c r="D1087" s="221"/>
      <c r="E1087" s="221"/>
      <c r="F1087" s="221"/>
      <c r="G1087" s="221"/>
      <c r="H1087" s="221"/>
      <c r="I1087" s="221"/>
      <c r="J1087" s="221"/>
      <c r="K1087" s="221"/>
      <c r="L1087" s="221"/>
      <c r="M1087" s="221"/>
      <c r="N1087" s="221"/>
      <c r="O1087" s="221"/>
      <c r="P1087" s="221"/>
      <c r="Q1087" s="221"/>
      <c r="R1087" s="221"/>
      <c r="S1087" s="221"/>
      <c r="T1087" s="221"/>
      <c r="U1087" s="221"/>
    </row>
    <row r="1088" spans="2:21" x14ac:dyDescent="0.2">
      <c r="B1088" s="221"/>
      <c r="C1088" s="221"/>
      <c r="D1088" s="221"/>
      <c r="E1088" s="221"/>
      <c r="F1088" s="221"/>
      <c r="G1088" s="221"/>
      <c r="H1088" s="221"/>
      <c r="I1088" s="221"/>
      <c r="J1088" s="221"/>
      <c r="K1088" s="221"/>
      <c r="L1088" s="221"/>
      <c r="M1088" s="221"/>
      <c r="N1088" s="221"/>
      <c r="O1088" s="221"/>
      <c r="P1088" s="221"/>
      <c r="Q1088" s="221"/>
      <c r="R1088" s="221"/>
      <c r="S1088" s="221"/>
      <c r="T1088" s="221"/>
      <c r="U1088" s="221"/>
    </row>
    <row r="1089" spans="2:21" x14ac:dyDescent="0.2">
      <c r="B1089" s="221"/>
      <c r="C1089" s="221"/>
      <c r="D1089" s="221"/>
      <c r="E1089" s="221"/>
      <c r="F1089" s="221"/>
      <c r="G1089" s="221"/>
      <c r="H1089" s="221"/>
      <c r="I1089" s="221"/>
      <c r="J1089" s="221"/>
      <c r="K1089" s="221"/>
      <c r="L1089" s="221"/>
      <c r="M1089" s="221"/>
      <c r="N1089" s="221"/>
      <c r="O1089" s="221"/>
      <c r="P1089" s="221"/>
      <c r="Q1089" s="221"/>
      <c r="R1089" s="221"/>
      <c r="S1089" s="221"/>
      <c r="T1089" s="221"/>
      <c r="U1089" s="221"/>
    </row>
    <row r="1090" spans="2:21" x14ac:dyDescent="0.2">
      <c r="B1090" s="221"/>
      <c r="C1090" s="221"/>
      <c r="D1090" s="221"/>
      <c r="E1090" s="221"/>
      <c r="F1090" s="221"/>
      <c r="G1090" s="221"/>
      <c r="H1090" s="221"/>
      <c r="I1090" s="221"/>
      <c r="J1090" s="221"/>
      <c r="K1090" s="221"/>
      <c r="L1090" s="221"/>
      <c r="M1090" s="221"/>
      <c r="N1090" s="221"/>
      <c r="O1090" s="221"/>
      <c r="P1090" s="221"/>
      <c r="Q1090" s="221"/>
      <c r="R1090" s="221"/>
      <c r="S1090" s="221"/>
      <c r="T1090" s="221"/>
      <c r="U1090" s="221"/>
    </row>
    <row r="1091" spans="2:21" x14ac:dyDescent="0.2">
      <c r="B1091" s="221"/>
      <c r="C1091" s="221"/>
      <c r="D1091" s="221"/>
      <c r="E1091" s="221"/>
      <c r="F1091" s="221"/>
      <c r="G1091" s="221"/>
      <c r="H1091" s="221"/>
      <c r="I1091" s="221"/>
      <c r="J1091" s="221"/>
      <c r="K1091" s="221"/>
      <c r="L1091" s="221"/>
      <c r="M1091" s="221"/>
      <c r="N1091" s="221"/>
      <c r="O1091" s="221"/>
      <c r="P1091" s="221"/>
      <c r="Q1091" s="221"/>
      <c r="R1091" s="221"/>
      <c r="S1091" s="221"/>
      <c r="T1091" s="221"/>
      <c r="U1091" s="221"/>
    </row>
    <row r="1092" spans="2:21" x14ac:dyDescent="0.2">
      <c r="B1092" s="221"/>
      <c r="C1092" s="221"/>
      <c r="D1092" s="221"/>
      <c r="E1092" s="221"/>
      <c r="F1092" s="221"/>
      <c r="G1092" s="221"/>
      <c r="H1092" s="221"/>
      <c r="I1092" s="221"/>
      <c r="J1092" s="221"/>
      <c r="K1092" s="221"/>
      <c r="L1092" s="221"/>
      <c r="M1092" s="221"/>
      <c r="N1092" s="221"/>
      <c r="O1092" s="221"/>
      <c r="P1092" s="221"/>
      <c r="Q1092" s="221"/>
      <c r="R1092" s="221"/>
      <c r="S1092" s="221"/>
      <c r="T1092" s="221"/>
      <c r="U1092" s="221"/>
    </row>
    <row r="1093" spans="2:21" x14ac:dyDescent="0.2">
      <c r="B1093" s="221"/>
      <c r="C1093" s="221"/>
      <c r="D1093" s="221"/>
      <c r="E1093" s="221"/>
      <c r="F1093" s="221"/>
      <c r="G1093" s="221"/>
      <c r="H1093" s="221"/>
      <c r="I1093" s="221"/>
      <c r="J1093" s="221"/>
      <c r="K1093" s="221"/>
      <c r="L1093" s="221"/>
      <c r="M1093" s="221"/>
      <c r="N1093" s="221"/>
      <c r="O1093" s="221"/>
      <c r="P1093" s="221"/>
      <c r="Q1093" s="221"/>
      <c r="R1093" s="221"/>
      <c r="S1093" s="221"/>
      <c r="T1093" s="221"/>
      <c r="U1093" s="221"/>
    </row>
    <row r="1094" spans="2:21" x14ac:dyDescent="0.2">
      <c r="B1094" s="221"/>
      <c r="C1094" s="221"/>
      <c r="D1094" s="221"/>
      <c r="E1094" s="221"/>
      <c r="F1094" s="221"/>
      <c r="G1094" s="221"/>
      <c r="H1094" s="221"/>
      <c r="I1094" s="221"/>
      <c r="J1094" s="221"/>
      <c r="K1094" s="221"/>
      <c r="L1094" s="221"/>
      <c r="M1094" s="221"/>
      <c r="N1094" s="221"/>
      <c r="O1094" s="221"/>
      <c r="P1094" s="221"/>
      <c r="Q1094" s="221"/>
      <c r="R1094" s="221"/>
      <c r="S1094" s="221"/>
      <c r="T1094" s="221"/>
      <c r="U1094" s="221"/>
    </row>
    <row r="1095" spans="2:21" x14ac:dyDescent="0.2">
      <c r="B1095" s="221"/>
      <c r="C1095" s="221"/>
      <c r="D1095" s="221"/>
      <c r="E1095" s="221"/>
      <c r="F1095" s="221"/>
      <c r="G1095" s="221"/>
      <c r="H1095" s="221"/>
      <c r="I1095" s="221"/>
      <c r="J1095" s="221"/>
      <c r="K1095" s="221"/>
      <c r="L1095" s="221"/>
      <c r="M1095" s="221"/>
      <c r="N1095" s="221"/>
      <c r="O1095" s="221"/>
      <c r="P1095" s="221"/>
      <c r="Q1095" s="221"/>
      <c r="R1095" s="221"/>
      <c r="S1095" s="221"/>
      <c r="T1095" s="221"/>
      <c r="U1095" s="221"/>
    </row>
    <row r="1096" spans="2:21" x14ac:dyDescent="0.2">
      <c r="B1096" s="221"/>
      <c r="C1096" s="221"/>
      <c r="D1096" s="221"/>
      <c r="E1096" s="221"/>
      <c r="F1096" s="221"/>
      <c r="G1096" s="221"/>
      <c r="H1096" s="221"/>
      <c r="I1096" s="221"/>
      <c r="J1096" s="221"/>
      <c r="K1096" s="221"/>
      <c r="L1096" s="221"/>
      <c r="M1096" s="221"/>
      <c r="N1096" s="221"/>
      <c r="O1096" s="221"/>
      <c r="P1096" s="221"/>
      <c r="Q1096" s="221"/>
      <c r="R1096" s="221"/>
      <c r="S1096" s="221"/>
      <c r="T1096" s="221"/>
      <c r="U1096" s="221"/>
    </row>
    <row r="1097" spans="2:21" x14ac:dyDescent="0.2">
      <c r="B1097" s="221"/>
      <c r="C1097" s="221"/>
      <c r="D1097" s="221"/>
      <c r="E1097" s="221"/>
      <c r="F1097" s="221"/>
      <c r="G1097" s="221"/>
      <c r="H1097" s="221"/>
      <c r="I1097" s="221"/>
      <c r="J1097" s="221"/>
      <c r="K1097" s="221"/>
      <c r="L1097" s="221"/>
      <c r="M1097" s="221"/>
      <c r="N1097" s="221"/>
      <c r="O1097" s="221"/>
      <c r="P1097" s="221"/>
      <c r="Q1097" s="221"/>
      <c r="R1097" s="221"/>
      <c r="S1097" s="221"/>
      <c r="T1097" s="221"/>
      <c r="U1097" s="221"/>
    </row>
    <row r="1098" spans="2:21" x14ac:dyDescent="0.2">
      <c r="B1098" s="221"/>
      <c r="C1098" s="221"/>
      <c r="D1098" s="221"/>
      <c r="E1098" s="221"/>
      <c r="F1098" s="221"/>
      <c r="G1098" s="221"/>
      <c r="H1098" s="221"/>
      <c r="I1098" s="221"/>
      <c r="J1098" s="221"/>
      <c r="K1098" s="221"/>
      <c r="L1098" s="221"/>
      <c r="M1098" s="221"/>
      <c r="N1098" s="221"/>
      <c r="O1098" s="221"/>
      <c r="P1098" s="221"/>
      <c r="Q1098" s="221"/>
      <c r="R1098" s="221"/>
      <c r="S1098" s="221"/>
      <c r="T1098" s="221"/>
      <c r="U1098" s="221"/>
    </row>
    <row r="1099" spans="2:21" x14ac:dyDescent="0.2">
      <c r="B1099" s="221"/>
      <c r="C1099" s="221"/>
      <c r="D1099" s="221"/>
      <c r="E1099" s="221"/>
      <c r="F1099" s="221"/>
      <c r="G1099" s="221"/>
      <c r="H1099" s="221"/>
      <c r="I1099" s="221"/>
      <c r="J1099" s="221"/>
      <c r="K1099" s="221"/>
      <c r="L1099" s="221"/>
      <c r="M1099" s="221"/>
      <c r="N1099" s="221"/>
      <c r="O1099" s="221"/>
      <c r="P1099" s="221"/>
      <c r="Q1099" s="221"/>
      <c r="R1099" s="221"/>
      <c r="S1099" s="221"/>
      <c r="T1099" s="221"/>
      <c r="U1099" s="221"/>
    </row>
    <row r="1100" spans="2:21" x14ac:dyDescent="0.2">
      <c r="B1100" s="221"/>
      <c r="C1100" s="221"/>
      <c r="D1100" s="221"/>
      <c r="E1100" s="221"/>
      <c r="F1100" s="221"/>
      <c r="G1100" s="221"/>
      <c r="H1100" s="221"/>
      <c r="I1100" s="221"/>
      <c r="J1100" s="221"/>
      <c r="K1100" s="221"/>
      <c r="L1100" s="221"/>
      <c r="M1100" s="221"/>
      <c r="N1100" s="221"/>
      <c r="O1100" s="221"/>
      <c r="P1100" s="221"/>
      <c r="Q1100" s="221"/>
      <c r="R1100" s="221"/>
      <c r="S1100" s="221"/>
      <c r="T1100" s="221"/>
      <c r="U1100" s="221"/>
    </row>
    <row r="1101" spans="2:21" x14ac:dyDescent="0.2">
      <c r="B1101" s="221"/>
      <c r="C1101" s="221"/>
      <c r="D1101" s="221"/>
      <c r="E1101" s="221"/>
      <c r="F1101" s="221"/>
      <c r="G1101" s="221"/>
      <c r="H1101" s="221"/>
      <c r="I1101" s="221"/>
      <c r="J1101" s="221"/>
      <c r="K1101" s="221"/>
      <c r="L1101" s="221"/>
      <c r="M1101" s="221"/>
      <c r="N1101" s="221"/>
      <c r="O1101" s="221"/>
      <c r="P1101" s="221"/>
      <c r="Q1101" s="221"/>
      <c r="R1101" s="221"/>
      <c r="S1101" s="221"/>
      <c r="T1101" s="221"/>
      <c r="U1101" s="221"/>
    </row>
    <row r="1102" spans="2:21" x14ac:dyDescent="0.2">
      <c r="B1102" s="221"/>
      <c r="C1102" s="221"/>
      <c r="D1102" s="221"/>
      <c r="E1102" s="221"/>
      <c r="F1102" s="221"/>
      <c r="G1102" s="221"/>
      <c r="H1102" s="221"/>
      <c r="I1102" s="221"/>
      <c r="J1102" s="221"/>
      <c r="K1102" s="221"/>
      <c r="L1102" s="221"/>
      <c r="M1102" s="221"/>
      <c r="N1102" s="221"/>
      <c r="O1102" s="221"/>
      <c r="P1102" s="221"/>
      <c r="Q1102" s="221"/>
      <c r="R1102" s="221"/>
      <c r="S1102" s="221"/>
      <c r="T1102" s="221"/>
      <c r="U1102" s="221"/>
    </row>
    <row r="1103" spans="2:21" x14ac:dyDescent="0.2">
      <c r="B1103" s="221"/>
      <c r="C1103" s="221"/>
      <c r="D1103" s="221"/>
      <c r="E1103" s="221"/>
      <c r="F1103" s="221"/>
      <c r="G1103" s="221"/>
      <c r="H1103" s="221"/>
      <c r="I1103" s="221"/>
      <c r="J1103" s="221"/>
      <c r="K1103" s="221"/>
      <c r="L1103" s="221"/>
      <c r="M1103" s="221"/>
      <c r="N1103" s="221"/>
      <c r="O1103" s="221"/>
      <c r="P1103" s="221"/>
      <c r="Q1103" s="221"/>
      <c r="R1103" s="221"/>
      <c r="S1103" s="221"/>
      <c r="T1103" s="221"/>
      <c r="U1103" s="221"/>
    </row>
    <row r="1104" spans="2:21" x14ac:dyDescent="0.2">
      <c r="B1104" s="221"/>
      <c r="C1104" s="221"/>
      <c r="D1104" s="221"/>
      <c r="E1104" s="221"/>
      <c r="F1104" s="221"/>
      <c r="G1104" s="221"/>
      <c r="H1104" s="221"/>
      <c r="I1104" s="221"/>
      <c r="J1104" s="221"/>
      <c r="K1104" s="221"/>
      <c r="L1104" s="221"/>
      <c r="M1104" s="221"/>
      <c r="N1104" s="221"/>
      <c r="O1104" s="221"/>
      <c r="P1104" s="221"/>
      <c r="Q1104" s="221"/>
      <c r="R1104" s="221"/>
      <c r="S1104" s="221"/>
      <c r="T1104" s="221"/>
      <c r="U1104" s="221"/>
    </row>
    <row r="1105" spans="2:21" x14ac:dyDescent="0.2">
      <c r="B1105" s="221"/>
      <c r="C1105" s="221"/>
      <c r="D1105" s="221"/>
      <c r="E1105" s="221"/>
      <c r="F1105" s="221"/>
      <c r="G1105" s="221"/>
      <c r="H1105" s="221"/>
      <c r="I1105" s="221"/>
      <c r="J1105" s="221"/>
      <c r="K1105" s="221"/>
      <c r="L1105" s="221"/>
      <c r="M1105" s="221"/>
      <c r="N1105" s="221"/>
      <c r="O1105" s="221"/>
      <c r="P1105" s="221"/>
      <c r="Q1105" s="221"/>
      <c r="R1105" s="221"/>
      <c r="S1105" s="221"/>
      <c r="T1105" s="221"/>
      <c r="U1105" s="221"/>
    </row>
    <row r="1106" spans="2:21" x14ac:dyDescent="0.2">
      <c r="B1106" s="221"/>
      <c r="C1106" s="221"/>
      <c r="D1106" s="221"/>
      <c r="E1106" s="221"/>
      <c r="F1106" s="221"/>
      <c r="G1106" s="221"/>
      <c r="H1106" s="221"/>
      <c r="I1106" s="221"/>
      <c r="J1106" s="221"/>
      <c r="K1106" s="221"/>
      <c r="L1106" s="221"/>
      <c r="M1106" s="221"/>
      <c r="N1106" s="221"/>
      <c r="O1106" s="221"/>
      <c r="P1106" s="221"/>
      <c r="Q1106" s="221"/>
      <c r="R1106" s="221"/>
      <c r="S1106" s="221"/>
      <c r="T1106" s="221"/>
      <c r="U1106" s="221"/>
    </row>
    <row r="1107" spans="2:21" x14ac:dyDescent="0.2">
      <c r="B1107" s="221"/>
      <c r="C1107" s="221"/>
      <c r="D1107" s="221"/>
      <c r="E1107" s="221"/>
      <c r="F1107" s="221"/>
      <c r="G1107" s="221"/>
      <c r="H1107" s="221"/>
      <c r="I1107" s="221"/>
      <c r="J1107" s="221"/>
      <c r="K1107" s="221"/>
      <c r="L1107" s="221"/>
      <c r="M1107" s="221"/>
      <c r="N1107" s="221"/>
      <c r="O1107" s="221"/>
      <c r="P1107" s="221"/>
      <c r="Q1107" s="221"/>
      <c r="R1107" s="221"/>
      <c r="S1107" s="221"/>
      <c r="T1107" s="221"/>
      <c r="U1107" s="221"/>
    </row>
    <row r="1108" spans="2:21" x14ac:dyDescent="0.2">
      <c r="B1108" s="221"/>
      <c r="C1108" s="221"/>
      <c r="D1108" s="221"/>
      <c r="E1108" s="221"/>
      <c r="F1108" s="221"/>
      <c r="G1108" s="221"/>
      <c r="H1108" s="221"/>
      <c r="I1108" s="221"/>
      <c r="J1108" s="221"/>
      <c r="K1108" s="221"/>
      <c r="L1108" s="221"/>
      <c r="M1108" s="221"/>
      <c r="N1108" s="221"/>
      <c r="O1108" s="221"/>
      <c r="P1108" s="221"/>
      <c r="Q1108" s="221"/>
      <c r="R1108" s="221"/>
      <c r="S1108" s="221"/>
      <c r="T1108" s="221"/>
      <c r="U1108" s="221"/>
    </row>
    <row r="1109" spans="2:21" x14ac:dyDescent="0.2">
      <c r="B1109" s="221"/>
      <c r="C1109" s="221"/>
      <c r="D1109" s="221"/>
      <c r="E1109" s="221"/>
      <c r="F1109" s="221"/>
      <c r="G1109" s="221"/>
      <c r="H1109" s="221"/>
      <c r="I1109" s="221"/>
      <c r="J1109" s="221"/>
      <c r="K1109" s="221"/>
      <c r="L1109" s="221"/>
      <c r="M1109" s="221"/>
      <c r="N1109" s="221"/>
      <c r="O1109" s="221"/>
      <c r="P1109" s="221"/>
      <c r="Q1109" s="221"/>
      <c r="R1109" s="221"/>
      <c r="S1109" s="221"/>
      <c r="T1109" s="221"/>
      <c r="U1109" s="221"/>
    </row>
    <row r="1110" spans="2:21" x14ac:dyDescent="0.2">
      <c r="B1110" s="221"/>
      <c r="C1110" s="221"/>
      <c r="D1110" s="221"/>
      <c r="E1110" s="221"/>
      <c r="F1110" s="221"/>
      <c r="G1110" s="221"/>
      <c r="H1110" s="221"/>
      <c r="I1110" s="221"/>
      <c r="J1110" s="221"/>
      <c r="K1110" s="221"/>
      <c r="L1110" s="221"/>
      <c r="M1110" s="221"/>
      <c r="N1110" s="221"/>
      <c r="O1110" s="221"/>
      <c r="P1110" s="221"/>
      <c r="Q1110" s="221"/>
      <c r="R1110" s="221"/>
      <c r="S1110" s="221"/>
      <c r="T1110" s="221"/>
      <c r="U1110" s="221"/>
    </row>
    <row r="1111" spans="2:21" x14ac:dyDescent="0.2">
      <c r="B1111" s="221"/>
      <c r="C1111" s="221"/>
      <c r="D1111" s="221"/>
      <c r="E1111" s="221"/>
      <c r="F1111" s="221"/>
      <c r="G1111" s="221"/>
      <c r="H1111" s="221"/>
      <c r="I1111" s="221"/>
      <c r="J1111" s="221"/>
      <c r="K1111" s="221"/>
      <c r="L1111" s="221"/>
      <c r="M1111" s="221"/>
      <c r="N1111" s="221"/>
      <c r="O1111" s="221"/>
      <c r="P1111" s="221"/>
      <c r="Q1111" s="221"/>
      <c r="R1111" s="221"/>
      <c r="S1111" s="221"/>
      <c r="T1111" s="221"/>
      <c r="U1111" s="221"/>
    </row>
    <row r="1112" spans="2:21" x14ac:dyDescent="0.2">
      <c r="B1112" s="221"/>
      <c r="C1112" s="221"/>
      <c r="D1112" s="221"/>
      <c r="E1112" s="221"/>
      <c r="F1112" s="221"/>
      <c r="G1112" s="221"/>
      <c r="H1112" s="221"/>
      <c r="I1112" s="221"/>
      <c r="J1112" s="221"/>
      <c r="K1112" s="221"/>
      <c r="L1112" s="221"/>
      <c r="M1112" s="221"/>
      <c r="N1112" s="221"/>
      <c r="O1112" s="221"/>
      <c r="P1112" s="221"/>
      <c r="Q1112" s="221"/>
      <c r="R1112" s="221"/>
      <c r="S1112" s="221"/>
      <c r="T1112" s="221"/>
      <c r="U1112" s="221"/>
    </row>
    <row r="1113" spans="2:21" x14ac:dyDescent="0.2">
      <c r="B1113" s="221"/>
      <c r="C1113" s="221"/>
      <c r="D1113" s="221"/>
      <c r="E1113" s="221"/>
      <c r="F1113" s="221"/>
      <c r="G1113" s="221"/>
      <c r="H1113" s="221"/>
      <c r="I1113" s="221"/>
      <c r="J1113" s="221"/>
      <c r="K1113" s="221"/>
      <c r="L1113" s="221"/>
      <c r="M1113" s="221"/>
      <c r="N1113" s="221"/>
      <c r="O1113" s="221"/>
      <c r="P1113" s="221"/>
      <c r="Q1113" s="221"/>
      <c r="R1113" s="221"/>
      <c r="S1113" s="221"/>
      <c r="T1113" s="221"/>
      <c r="U1113" s="221"/>
    </row>
    <row r="1114" spans="2:21" x14ac:dyDescent="0.2">
      <c r="B1114" s="221"/>
      <c r="C1114" s="221"/>
      <c r="D1114" s="221"/>
      <c r="E1114" s="221"/>
      <c r="F1114" s="221"/>
      <c r="G1114" s="221"/>
      <c r="H1114" s="221"/>
      <c r="I1114" s="221"/>
      <c r="J1114" s="221"/>
      <c r="K1114" s="221"/>
      <c r="L1114" s="221"/>
      <c r="M1114" s="221"/>
      <c r="N1114" s="221"/>
      <c r="O1114" s="221"/>
      <c r="P1114" s="221"/>
      <c r="Q1114" s="221"/>
      <c r="R1114" s="221"/>
      <c r="S1114" s="221"/>
      <c r="T1114" s="221"/>
      <c r="U1114" s="221"/>
    </row>
    <row r="1115" spans="2:21" x14ac:dyDescent="0.2">
      <c r="B1115" s="221"/>
      <c r="C1115" s="221"/>
      <c r="D1115" s="221"/>
      <c r="E1115" s="221"/>
      <c r="F1115" s="221"/>
      <c r="G1115" s="221"/>
      <c r="H1115" s="221"/>
      <c r="I1115" s="221"/>
      <c r="J1115" s="221"/>
      <c r="K1115" s="221"/>
      <c r="L1115" s="221"/>
      <c r="M1115" s="221"/>
      <c r="N1115" s="221"/>
      <c r="O1115" s="221"/>
      <c r="P1115" s="221"/>
      <c r="Q1115" s="221"/>
      <c r="R1115" s="221"/>
      <c r="S1115" s="221"/>
      <c r="T1115" s="221"/>
      <c r="U1115" s="221"/>
    </row>
    <row r="1116" spans="2:21" x14ac:dyDescent="0.2">
      <c r="B1116" s="221"/>
      <c r="C1116" s="221"/>
      <c r="D1116" s="221"/>
      <c r="E1116" s="221"/>
      <c r="F1116" s="221"/>
      <c r="G1116" s="221"/>
      <c r="H1116" s="221"/>
      <c r="I1116" s="221"/>
      <c r="J1116" s="221"/>
      <c r="K1116" s="221"/>
      <c r="L1116" s="221"/>
      <c r="M1116" s="221"/>
      <c r="N1116" s="221"/>
      <c r="O1116" s="221"/>
      <c r="P1116" s="221"/>
      <c r="Q1116" s="221"/>
      <c r="R1116" s="221"/>
      <c r="S1116" s="221"/>
      <c r="T1116" s="221"/>
      <c r="U1116" s="221"/>
    </row>
    <row r="1117" spans="2:21" x14ac:dyDescent="0.2">
      <c r="B1117" s="221"/>
      <c r="C1117" s="221"/>
      <c r="D1117" s="221"/>
      <c r="E1117" s="221"/>
      <c r="F1117" s="221"/>
      <c r="G1117" s="221"/>
      <c r="H1117" s="221"/>
      <c r="I1117" s="221"/>
      <c r="J1117" s="221"/>
      <c r="K1117" s="221"/>
      <c r="L1117" s="221"/>
      <c r="M1117" s="221"/>
      <c r="N1117" s="221"/>
      <c r="O1117" s="221"/>
      <c r="P1117" s="221"/>
      <c r="Q1117" s="221"/>
      <c r="R1117" s="221"/>
      <c r="S1117" s="221"/>
      <c r="T1117" s="221"/>
      <c r="U1117" s="221"/>
    </row>
    <row r="1118" spans="2:21" x14ac:dyDescent="0.2">
      <c r="B1118" s="221"/>
      <c r="C1118" s="221"/>
      <c r="D1118" s="221"/>
      <c r="E1118" s="221"/>
      <c r="F1118" s="221"/>
      <c r="G1118" s="221"/>
      <c r="H1118" s="221"/>
      <c r="I1118" s="221"/>
      <c r="J1118" s="221"/>
      <c r="K1118" s="221"/>
      <c r="L1118" s="221"/>
      <c r="M1118" s="221"/>
      <c r="N1118" s="221"/>
      <c r="O1118" s="221"/>
      <c r="P1118" s="221"/>
      <c r="Q1118" s="221"/>
      <c r="R1118" s="221"/>
      <c r="S1118" s="221"/>
      <c r="T1118" s="221"/>
      <c r="U1118" s="221"/>
    </row>
    <row r="1119" spans="2:21" x14ac:dyDescent="0.2">
      <c r="B1119" s="221"/>
      <c r="C1119" s="221"/>
      <c r="D1119" s="221"/>
      <c r="E1119" s="221"/>
      <c r="F1119" s="221"/>
      <c r="G1119" s="221"/>
      <c r="H1119" s="221"/>
      <c r="I1119" s="221"/>
      <c r="J1119" s="221"/>
      <c r="K1119" s="221"/>
      <c r="L1119" s="221"/>
      <c r="M1119" s="221"/>
      <c r="N1119" s="221"/>
      <c r="O1119" s="221"/>
      <c r="P1119" s="221"/>
      <c r="Q1119" s="221"/>
      <c r="R1119" s="221"/>
      <c r="S1119" s="221"/>
      <c r="T1119" s="221"/>
      <c r="U1119" s="221"/>
    </row>
    <row r="1120" spans="2:21" x14ac:dyDescent="0.2">
      <c r="B1120" s="221"/>
      <c r="C1120" s="221"/>
      <c r="D1120" s="221"/>
      <c r="E1120" s="221"/>
      <c r="F1120" s="221"/>
      <c r="G1120" s="221"/>
      <c r="H1120" s="221"/>
      <c r="I1120" s="221"/>
      <c r="J1120" s="221"/>
      <c r="K1120" s="221"/>
      <c r="L1120" s="221"/>
      <c r="M1120" s="221"/>
      <c r="N1120" s="221"/>
      <c r="O1120" s="221"/>
      <c r="P1120" s="221"/>
      <c r="Q1120" s="221"/>
      <c r="R1120" s="221"/>
      <c r="S1120" s="221"/>
      <c r="T1120" s="221"/>
      <c r="U1120" s="221"/>
    </row>
    <row r="1121" spans="2:21" x14ac:dyDescent="0.2">
      <c r="B1121" s="221"/>
      <c r="C1121" s="221"/>
      <c r="D1121" s="221"/>
      <c r="E1121" s="221"/>
      <c r="F1121" s="221"/>
      <c r="G1121" s="221"/>
      <c r="H1121" s="221"/>
      <c r="I1121" s="221"/>
      <c r="J1121" s="221"/>
      <c r="K1121" s="221"/>
      <c r="L1121" s="221"/>
      <c r="M1121" s="221"/>
      <c r="N1121" s="221"/>
      <c r="O1121" s="221"/>
      <c r="P1121" s="221"/>
      <c r="Q1121" s="221"/>
      <c r="R1121" s="221"/>
      <c r="S1121" s="221"/>
      <c r="T1121" s="221"/>
      <c r="U1121" s="221"/>
    </row>
    <row r="1122" spans="2:21" x14ac:dyDescent="0.2">
      <c r="B1122" s="221"/>
      <c r="C1122" s="221"/>
      <c r="D1122" s="221"/>
      <c r="E1122" s="221"/>
      <c r="F1122" s="221"/>
      <c r="G1122" s="221"/>
      <c r="H1122" s="221"/>
      <c r="I1122" s="221"/>
      <c r="J1122" s="221"/>
      <c r="K1122" s="221"/>
      <c r="L1122" s="221"/>
      <c r="M1122" s="221"/>
      <c r="N1122" s="221"/>
      <c r="O1122" s="221"/>
      <c r="P1122" s="221"/>
      <c r="Q1122" s="221"/>
      <c r="R1122" s="221"/>
      <c r="S1122" s="221"/>
      <c r="T1122" s="221"/>
      <c r="U1122" s="221"/>
    </row>
    <row r="1123" spans="2:21" x14ac:dyDescent="0.2">
      <c r="B1123" s="221"/>
      <c r="C1123" s="221"/>
      <c r="D1123" s="221"/>
      <c r="E1123" s="221"/>
      <c r="F1123" s="221"/>
      <c r="G1123" s="221"/>
      <c r="H1123" s="221"/>
      <c r="I1123" s="221"/>
      <c r="J1123" s="221"/>
      <c r="K1123" s="221"/>
      <c r="L1123" s="221"/>
      <c r="M1123" s="221"/>
      <c r="N1123" s="221"/>
      <c r="O1123" s="221"/>
      <c r="P1123" s="221"/>
      <c r="Q1123" s="221"/>
      <c r="R1123" s="221"/>
      <c r="S1123" s="221"/>
      <c r="T1123" s="221"/>
      <c r="U1123" s="221"/>
    </row>
    <row r="1124" spans="2:21" x14ac:dyDescent="0.2">
      <c r="B1124" s="221"/>
      <c r="C1124" s="221"/>
      <c r="D1124" s="221"/>
      <c r="E1124" s="221"/>
      <c r="F1124" s="221"/>
      <c r="G1124" s="221"/>
      <c r="H1124" s="221"/>
      <c r="I1124" s="221"/>
      <c r="J1124" s="221"/>
      <c r="K1124" s="221"/>
      <c r="L1124" s="221"/>
      <c r="M1124" s="221"/>
      <c r="N1124" s="221"/>
      <c r="O1124" s="221"/>
      <c r="P1124" s="221"/>
      <c r="Q1124" s="221"/>
      <c r="R1124" s="221"/>
      <c r="S1124" s="221"/>
      <c r="T1124" s="221"/>
      <c r="U1124" s="221"/>
    </row>
    <row r="1125" spans="2:21" x14ac:dyDescent="0.2">
      <c r="B1125" s="221"/>
      <c r="C1125" s="221"/>
      <c r="D1125" s="221"/>
      <c r="E1125" s="221"/>
      <c r="F1125" s="221"/>
      <c r="G1125" s="221"/>
      <c r="H1125" s="221"/>
      <c r="I1125" s="221"/>
      <c r="J1125" s="221"/>
      <c r="K1125" s="221"/>
      <c r="L1125" s="221"/>
      <c r="M1125" s="221"/>
      <c r="N1125" s="221"/>
      <c r="O1125" s="221"/>
      <c r="P1125" s="221"/>
      <c r="Q1125" s="221"/>
      <c r="R1125" s="221"/>
      <c r="S1125" s="221"/>
      <c r="T1125" s="221"/>
      <c r="U1125" s="221"/>
    </row>
    <row r="1126" spans="2:21" x14ac:dyDescent="0.2">
      <c r="B1126" s="221"/>
      <c r="C1126" s="221"/>
      <c r="D1126" s="221"/>
      <c r="E1126" s="221"/>
      <c r="F1126" s="221"/>
      <c r="G1126" s="221"/>
      <c r="H1126" s="221"/>
      <c r="I1126" s="221"/>
      <c r="J1126" s="221"/>
      <c r="K1126" s="221"/>
      <c r="L1126" s="221"/>
      <c r="M1126" s="221"/>
      <c r="N1126" s="221"/>
      <c r="O1126" s="221"/>
      <c r="P1126" s="221"/>
      <c r="Q1126" s="221"/>
      <c r="R1126" s="221"/>
      <c r="S1126" s="221"/>
      <c r="T1126" s="221"/>
      <c r="U1126" s="221"/>
    </row>
    <row r="1127" spans="2:21" x14ac:dyDescent="0.2">
      <c r="B1127" s="221"/>
      <c r="C1127" s="221"/>
      <c r="D1127" s="221"/>
      <c r="E1127" s="221"/>
      <c r="F1127" s="221"/>
      <c r="G1127" s="221"/>
      <c r="H1127" s="221"/>
      <c r="I1127" s="221"/>
      <c r="J1127" s="221"/>
      <c r="K1127" s="221"/>
      <c r="L1127" s="221"/>
      <c r="M1127" s="221"/>
      <c r="N1127" s="221"/>
      <c r="O1127" s="221"/>
      <c r="P1127" s="221"/>
      <c r="Q1127" s="221"/>
      <c r="R1127" s="221"/>
      <c r="S1127" s="221"/>
      <c r="T1127" s="221"/>
      <c r="U1127" s="221"/>
    </row>
    <row r="1128" spans="2:21" x14ac:dyDescent="0.2">
      <c r="B1128" s="221"/>
      <c r="C1128" s="221"/>
      <c r="D1128" s="221"/>
      <c r="E1128" s="221"/>
      <c r="F1128" s="221"/>
      <c r="G1128" s="221"/>
      <c r="H1128" s="221"/>
      <c r="I1128" s="221"/>
      <c r="J1128" s="221"/>
      <c r="K1128" s="221"/>
      <c r="L1128" s="221"/>
      <c r="M1128" s="221"/>
      <c r="N1128" s="221"/>
      <c r="O1128" s="221"/>
      <c r="P1128" s="221"/>
      <c r="Q1128" s="221"/>
      <c r="R1128" s="221"/>
      <c r="S1128" s="221"/>
      <c r="T1128" s="221"/>
      <c r="U1128" s="221"/>
    </row>
    <row r="1129" spans="2:21" x14ac:dyDescent="0.2">
      <c r="B1129" s="221"/>
      <c r="C1129" s="221"/>
      <c r="D1129" s="221"/>
      <c r="E1129" s="221"/>
      <c r="F1129" s="221"/>
      <c r="G1129" s="221"/>
      <c r="H1129" s="221"/>
      <c r="I1129" s="221"/>
      <c r="J1129" s="221"/>
      <c r="K1129" s="221"/>
      <c r="L1129" s="221"/>
      <c r="M1129" s="221"/>
      <c r="N1129" s="221"/>
      <c r="O1129" s="221"/>
      <c r="P1129" s="221"/>
      <c r="Q1129" s="221"/>
      <c r="R1129" s="221"/>
      <c r="S1129" s="221"/>
      <c r="T1129" s="221"/>
      <c r="U1129" s="221"/>
    </row>
    <row r="1130" spans="2:21" x14ac:dyDescent="0.2">
      <c r="B1130" s="221"/>
      <c r="C1130" s="221"/>
      <c r="D1130" s="221"/>
      <c r="E1130" s="221"/>
      <c r="F1130" s="221"/>
      <c r="G1130" s="221"/>
      <c r="H1130" s="221"/>
      <c r="I1130" s="221"/>
      <c r="J1130" s="221"/>
      <c r="K1130" s="221"/>
      <c r="L1130" s="221"/>
      <c r="M1130" s="221"/>
      <c r="N1130" s="221"/>
      <c r="O1130" s="221"/>
      <c r="P1130" s="221"/>
      <c r="Q1130" s="221"/>
      <c r="R1130" s="221"/>
      <c r="S1130" s="221"/>
      <c r="T1130" s="221"/>
      <c r="U1130" s="221"/>
    </row>
    <row r="1131" spans="2:21" x14ac:dyDescent="0.2">
      <c r="B1131" s="221"/>
      <c r="C1131" s="221"/>
      <c r="D1131" s="221"/>
      <c r="E1131" s="221"/>
      <c r="F1131" s="221"/>
      <c r="G1131" s="221"/>
      <c r="H1131" s="221"/>
      <c r="I1131" s="221"/>
      <c r="J1131" s="221"/>
      <c r="K1131" s="221"/>
      <c r="L1131" s="221"/>
      <c r="M1131" s="221"/>
      <c r="N1131" s="221"/>
      <c r="O1131" s="221"/>
      <c r="P1131" s="221"/>
      <c r="Q1131" s="221"/>
      <c r="R1131" s="221"/>
      <c r="S1131" s="221"/>
      <c r="T1131" s="221"/>
      <c r="U1131" s="221"/>
    </row>
    <row r="1132" spans="2:21" x14ac:dyDescent="0.2">
      <c r="B1132" s="221"/>
      <c r="C1132" s="221"/>
      <c r="D1132" s="221"/>
      <c r="E1132" s="221"/>
      <c r="F1132" s="221"/>
      <c r="G1132" s="221"/>
      <c r="H1132" s="221"/>
      <c r="I1132" s="221"/>
      <c r="J1132" s="221"/>
      <c r="K1132" s="221"/>
      <c r="L1132" s="221"/>
      <c r="M1132" s="221"/>
      <c r="N1132" s="221"/>
      <c r="O1132" s="221"/>
      <c r="P1132" s="221"/>
      <c r="Q1132" s="221"/>
      <c r="R1132" s="221"/>
      <c r="S1132" s="221"/>
      <c r="T1132" s="221"/>
      <c r="U1132" s="221"/>
    </row>
    <row r="1133" spans="2:21" x14ac:dyDescent="0.2">
      <c r="B1133" s="221"/>
      <c r="C1133" s="221"/>
      <c r="D1133" s="221"/>
      <c r="E1133" s="221"/>
      <c r="F1133" s="221"/>
      <c r="G1133" s="221"/>
      <c r="H1133" s="221"/>
      <c r="I1133" s="221"/>
      <c r="J1133" s="221"/>
      <c r="K1133" s="221"/>
      <c r="L1133" s="221"/>
      <c r="M1133" s="221"/>
      <c r="N1133" s="221"/>
      <c r="O1133" s="221"/>
      <c r="P1133" s="221"/>
      <c r="Q1133" s="221"/>
      <c r="R1133" s="221"/>
      <c r="S1133" s="221"/>
      <c r="T1133" s="221"/>
      <c r="U1133" s="221"/>
    </row>
    <row r="1134" spans="2:21" x14ac:dyDescent="0.2">
      <c r="B1134" s="221"/>
      <c r="C1134" s="221"/>
      <c r="D1134" s="221"/>
      <c r="E1134" s="221"/>
      <c r="F1134" s="221"/>
      <c r="G1134" s="221"/>
      <c r="H1134" s="221"/>
      <c r="I1134" s="221"/>
      <c r="J1134" s="221"/>
      <c r="K1134" s="221"/>
      <c r="L1134" s="221"/>
      <c r="M1134" s="221"/>
      <c r="N1134" s="221"/>
      <c r="O1134" s="221"/>
      <c r="P1134" s="221"/>
      <c r="Q1134" s="221"/>
      <c r="R1134" s="221"/>
      <c r="S1134" s="221"/>
      <c r="T1134" s="221"/>
      <c r="U1134" s="221"/>
    </row>
    <row r="1135" spans="2:21" x14ac:dyDescent="0.2">
      <c r="B1135" s="221"/>
      <c r="C1135" s="221"/>
      <c r="D1135" s="221"/>
      <c r="E1135" s="221"/>
      <c r="F1135" s="221"/>
      <c r="G1135" s="221"/>
      <c r="H1135" s="221"/>
      <c r="I1135" s="221"/>
      <c r="J1135" s="221"/>
      <c r="K1135" s="221"/>
      <c r="L1135" s="221"/>
      <c r="M1135" s="221"/>
      <c r="N1135" s="221"/>
      <c r="O1135" s="221"/>
      <c r="P1135" s="221"/>
      <c r="Q1135" s="221"/>
      <c r="R1135" s="221"/>
      <c r="S1135" s="221"/>
      <c r="T1135" s="221"/>
      <c r="U1135" s="221"/>
    </row>
    <row r="1136" spans="2:21" x14ac:dyDescent="0.2">
      <c r="B1136" s="221"/>
      <c r="C1136" s="221"/>
      <c r="D1136" s="221"/>
      <c r="E1136" s="221"/>
      <c r="F1136" s="221"/>
      <c r="G1136" s="221"/>
      <c r="H1136" s="221"/>
      <c r="I1136" s="221"/>
      <c r="J1136" s="221"/>
      <c r="K1136" s="221"/>
      <c r="L1136" s="221"/>
      <c r="M1136" s="221"/>
      <c r="N1136" s="221"/>
      <c r="O1136" s="221"/>
      <c r="P1136" s="221"/>
      <c r="Q1136" s="221"/>
      <c r="R1136" s="221"/>
      <c r="S1136" s="221"/>
      <c r="T1136" s="221"/>
      <c r="U1136" s="221"/>
    </row>
    <row r="1137" spans="2:21" x14ac:dyDescent="0.2">
      <c r="B1137" s="221"/>
      <c r="C1137" s="221"/>
      <c r="D1137" s="221"/>
      <c r="E1137" s="221"/>
      <c r="F1137" s="221"/>
      <c r="G1137" s="221"/>
      <c r="H1137" s="221"/>
      <c r="I1137" s="221"/>
      <c r="J1137" s="221"/>
      <c r="K1137" s="221"/>
      <c r="L1137" s="221"/>
      <c r="M1137" s="221"/>
      <c r="N1137" s="221"/>
      <c r="O1137" s="221"/>
      <c r="P1137" s="221"/>
      <c r="Q1137" s="221"/>
      <c r="R1137" s="221"/>
      <c r="S1137" s="221"/>
      <c r="T1137" s="221"/>
      <c r="U1137" s="221"/>
    </row>
    <row r="1138" spans="2:21" x14ac:dyDescent="0.2">
      <c r="B1138" s="221"/>
      <c r="C1138" s="221"/>
      <c r="D1138" s="221"/>
      <c r="E1138" s="221"/>
      <c r="F1138" s="221"/>
      <c r="G1138" s="221"/>
      <c r="H1138" s="221"/>
      <c r="I1138" s="221"/>
      <c r="J1138" s="221"/>
      <c r="K1138" s="221"/>
      <c r="L1138" s="221"/>
      <c r="M1138" s="221"/>
      <c r="N1138" s="221"/>
      <c r="O1138" s="221"/>
      <c r="P1138" s="221"/>
      <c r="Q1138" s="221"/>
      <c r="R1138" s="221"/>
      <c r="S1138" s="221"/>
      <c r="T1138" s="221"/>
      <c r="U1138" s="221"/>
    </row>
    <row r="1139" spans="2:21" x14ac:dyDescent="0.2">
      <c r="B1139" s="221"/>
      <c r="C1139" s="221"/>
      <c r="D1139" s="221"/>
      <c r="E1139" s="221"/>
      <c r="F1139" s="221"/>
      <c r="G1139" s="221"/>
      <c r="H1139" s="221"/>
      <c r="I1139" s="221"/>
      <c r="J1139" s="221"/>
      <c r="K1139" s="221"/>
      <c r="L1139" s="221"/>
      <c r="M1139" s="221"/>
      <c r="N1139" s="221"/>
      <c r="O1139" s="221"/>
      <c r="P1139" s="221"/>
      <c r="Q1139" s="221"/>
      <c r="R1139" s="221"/>
      <c r="S1139" s="221"/>
      <c r="T1139" s="221"/>
      <c r="U1139" s="221"/>
    </row>
    <row r="1140" spans="2:21" x14ac:dyDescent="0.2">
      <c r="B1140" s="221"/>
      <c r="C1140" s="221"/>
      <c r="D1140" s="221"/>
      <c r="E1140" s="221"/>
      <c r="F1140" s="221"/>
      <c r="G1140" s="221"/>
      <c r="H1140" s="221"/>
      <c r="I1140" s="221"/>
      <c r="J1140" s="221"/>
      <c r="K1140" s="221"/>
      <c r="L1140" s="221"/>
      <c r="M1140" s="221"/>
      <c r="N1140" s="221"/>
      <c r="O1140" s="221"/>
      <c r="P1140" s="221"/>
      <c r="Q1140" s="221"/>
      <c r="R1140" s="221"/>
      <c r="S1140" s="221"/>
      <c r="T1140" s="221"/>
      <c r="U1140" s="221"/>
    </row>
    <row r="1141" spans="2:21" x14ac:dyDescent="0.2">
      <c r="B1141" s="221"/>
      <c r="C1141" s="221"/>
      <c r="D1141" s="221"/>
      <c r="E1141" s="221"/>
      <c r="F1141" s="221"/>
      <c r="G1141" s="221"/>
      <c r="H1141" s="221"/>
      <c r="I1141" s="221"/>
      <c r="J1141" s="221"/>
      <c r="K1141" s="221"/>
      <c r="L1141" s="221"/>
      <c r="M1141" s="221"/>
      <c r="N1141" s="221"/>
      <c r="O1141" s="221"/>
      <c r="P1141" s="221"/>
      <c r="Q1141" s="221"/>
      <c r="R1141" s="221"/>
      <c r="S1141" s="221"/>
      <c r="T1141" s="221"/>
      <c r="U1141" s="221"/>
    </row>
    <row r="1142" spans="2:21" x14ac:dyDescent="0.2">
      <c r="B1142" s="221"/>
      <c r="C1142" s="221"/>
      <c r="D1142" s="221"/>
      <c r="E1142" s="221"/>
      <c r="F1142" s="221"/>
      <c r="G1142" s="221"/>
      <c r="H1142" s="221"/>
      <c r="I1142" s="221"/>
      <c r="J1142" s="221"/>
      <c r="K1142" s="221"/>
      <c r="L1142" s="221"/>
      <c r="M1142" s="221"/>
      <c r="N1142" s="221"/>
      <c r="O1142" s="221"/>
      <c r="P1142" s="221"/>
      <c r="Q1142" s="221"/>
      <c r="R1142" s="221"/>
      <c r="S1142" s="221"/>
      <c r="T1142" s="221"/>
      <c r="U1142" s="221"/>
    </row>
    <row r="1143" spans="2:21" x14ac:dyDescent="0.2">
      <c r="B1143" s="221"/>
      <c r="C1143" s="221"/>
      <c r="D1143" s="221"/>
      <c r="E1143" s="221"/>
      <c r="F1143" s="221"/>
      <c r="G1143" s="221"/>
      <c r="H1143" s="221"/>
      <c r="I1143" s="221"/>
      <c r="J1143" s="221"/>
      <c r="K1143" s="221"/>
      <c r="L1143" s="221"/>
      <c r="M1143" s="221"/>
      <c r="N1143" s="221"/>
      <c r="O1143" s="221"/>
      <c r="P1143" s="221"/>
      <c r="Q1143" s="221"/>
      <c r="R1143" s="221"/>
      <c r="S1143" s="221"/>
      <c r="T1143" s="221"/>
      <c r="U1143" s="221"/>
    </row>
    <row r="1144" spans="2:21" x14ac:dyDescent="0.2">
      <c r="B1144" s="221"/>
      <c r="C1144" s="221"/>
      <c r="D1144" s="221"/>
      <c r="E1144" s="221"/>
      <c r="F1144" s="221"/>
      <c r="G1144" s="221"/>
      <c r="H1144" s="221"/>
      <c r="I1144" s="221"/>
      <c r="J1144" s="221"/>
      <c r="K1144" s="221"/>
      <c r="L1144" s="221"/>
      <c r="M1144" s="221"/>
      <c r="N1144" s="221"/>
      <c r="O1144" s="221"/>
      <c r="P1144" s="221"/>
      <c r="Q1144" s="221"/>
      <c r="R1144" s="221"/>
      <c r="S1144" s="221"/>
      <c r="T1144" s="221"/>
      <c r="U1144" s="221"/>
    </row>
    <row r="1145" spans="2:21" x14ac:dyDescent="0.2">
      <c r="B1145" s="221"/>
      <c r="C1145" s="221"/>
      <c r="D1145" s="221"/>
      <c r="E1145" s="221"/>
      <c r="F1145" s="221"/>
      <c r="G1145" s="221"/>
      <c r="H1145" s="221"/>
      <c r="I1145" s="221"/>
      <c r="J1145" s="221"/>
      <c r="K1145" s="221"/>
      <c r="L1145" s="221"/>
      <c r="M1145" s="221"/>
      <c r="N1145" s="221"/>
      <c r="O1145" s="221"/>
      <c r="P1145" s="221"/>
      <c r="Q1145" s="221"/>
      <c r="R1145" s="221"/>
      <c r="S1145" s="221"/>
      <c r="T1145" s="221"/>
      <c r="U1145" s="221"/>
    </row>
    <row r="1146" spans="2:21" x14ac:dyDescent="0.2">
      <c r="B1146" s="221"/>
      <c r="C1146" s="221"/>
      <c r="D1146" s="221"/>
      <c r="E1146" s="221"/>
      <c r="F1146" s="221"/>
      <c r="G1146" s="221"/>
      <c r="H1146" s="221"/>
      <c r="I1146" s="221"/>
      <c r="J1146" s="221"/>
      <c r="K1146" s="221"/>
      <c r="L1146" s="221"/>
      <c r="M1146" s="221"/>
      <c r="N1146" s="221"/>
      <c r="O1146" s="221"/>
      <c r="P1146" s="221"/>
      <c r="Q1146" s="221"/>
      <c r="R1146" s="221"/>
      <c r="S1146" s="221"/>
      <c r="T1146" s="221"/>
      <c r="U1146" s="221"/>
    </row>
    <row r="1147" spans="2:21" x14ac:dyDescent="0.2">
      <c r="B1147" s="221"/>
      <c r="C1147" s="221"/>
      <c r="D1147" s="221"/>
      <c r="E1147" s="221"/>
      <c r="F1147" s="221"/>
      <c r="G1147" s="221"/>
      <c r="H1147" s="221"/>
      <c r="I1147" s="221"/>
      <c r="J1147" s="221"/>
      <c r="K1147" s="221"/>
      <c r="L1147" s="221"/>
      <c r="M1147" s="221"/>
      <c r="N1147" s="221"/>
      <c r="O1147" s="221"/>
      <c r="P1147" s="221"/>
      <c r="Q1147" s="221"/>
      <c r="R1147" s="221"/>
      <c r="S1147" s="221"/>
      <c r="T1147" s="221"/>
      <c r="U1147" s="221"/>
    </row>
    <row r="1148" spans="2:21" x14ac:dyDescent="0.2">
      <c r="B1148" s="221"/>
      <c r="C1148" s="221"/>
      <c r="D1148" s="221"/>
      <c r="E1148" s="221"/>
      <c r="F1148" s="221"/>
      <c r="G1148" s="221"/>
      <c r="H1148" s="221"/>
      <c r="I1148" s="221"/>
      <c r="J1148" s="221"/>
      <c r="K1148" s="221"/>
      <c r="L1148" s="221"/>
      <c r="M1148" s="221"/>
      <c r="N1148" s="221"/>
      <c r="O1148" s="221"/>
      <c r="P1148" s="221"/>
      <c r="Q1148" s="221"/>
      <c r="R1148" s="221"/>
      <c r="S1148" s="221"/>
      <c r="T1148" s="221"/>
      <c r="U1148" s="221"/>
    </row>
    <row r="1149" spans="2:21" x14ac:dyDescent="0.2">
      <c r="B1149" s="221"/>
      <c r="C1149" s="221"/>
      <c r="D1149" s="221"/>
      <c r="E1149" s="221"/>
      <c r="F1149" s="221"/>
      <c r="G1149" s="221"/>
      <c r="H1149" s="221"/>
      <c r="I1149" s="221"/>
      <c r="J1149" s="221"/>
      <c r="K1149" s="221"/>
      <c r="L1149" s="221"/>
      <c r="M1149" s="221"/>
      <c r="N1149" s="221"/>
      <c r="O1149" s="221"/>
      <c r="P1149" s="221"/>
      <c r="Q1149" s="221"/>
      <c r="R1149" s="221"/>
      <c r="S1149" s="221"/>
      <c r="T1149" s="221"/>
      <c r="U1149" s="221"/>
    </row>
    <row r="1150" spans="2:21" x14ac:dyDescent="0.2">
      <c r="B1150" s="221"/>
      <c r="C1150" s="221"/>
      <c r="D1150" s="221"/>
      <c r="E1150" s="221"/>
      <c r="F1150" s="221"/>
      <c r="G1150" s="221"/>
      <c r="H1150" s="221"/>
      <c r="I1150" s="221"/>
      <c r="J1150" s="221"/>
      <c r="K1150" s="221"/>
      <c r="L1150" s="221"/>
      <c r="M1150" s="221"/>
      <c r="N1150" s="221"/>
      <c r="O1150" s="221"/>
      <c r="P1150" s="221"/>
      <c r="Q1150" s="221"/>
      <c r="R1150" s="221"/>
      <c r="S1150" s="221"/>
      <c r="T1150" s="221"/>
      <c r="U1150" s="221"/>
    </row>
    <row r="1151" spans="2:21" x14ac:dyDescent="0.2">
      <c r="B1151" s="221"/>
      <c r="C1151" s="221"/>
      <c r="D1151" s="221"/>
      <c r="E1151" s="221"/>
      <c r="F1151" s="221"/>
      <c r="G1151" s="221"/>
      <c r="H1151" s="221"/>
      <c r="I1151" s="221"/>
      <c r="J1151" s="221"/>
      <c r="K1151" s="221"/>
      <c r="L1151" s="221"/>
      <c r="M1151" s="221"/>
      <c r="N1151" s="221"/>
      <c r="O1151" s="221"/>
      <c r="P1151" s="221"/>
      <c r="Q1151" s="221"/>
      <c r="R1151" s="221"/>
      <c r="S1151" s="221"/>
      <c r="T1151" s="221"/>
      <c r="U1151" s="221"/>
    </row>
    <row r="1152" spans="2:21" x14ac:dyDescent="0.2">
      <c r="B1152" s="221"/>
      <c r="C1152" s="221"/>
      <c r="D1152" s="221"/>
      <c r="E1152" s="221"/>
      <c r="F1152" s="221"/>
      <c r="G1152" s="221"/>
      <c r="H1152" s="221"/>
      <c r="I1152" s="221"/>
      <c r="J1152" s="221"/>
      <c r="K1152" s="221"/>
      <c r="L1152" s="221"/>
      <c r="M1152" s="221"/>
      <c r="N1152" s="221"/>
      <c r="O1152" s="221"/>
      <c r="P1152" s="221"/>
      <c r="Q1152" s="221"/>
      <c r="R1152" s="221"/>
      <c r="S1152" s="221"/>
      <c r="T1152" s="221"/>
      <c r="U1152" s="221"/>
    </row>
    <row r="1153" spans="2:21" x14ac:dyDescent="0.2">
      <c r="B1153" s="221"/>
      <c r="C1153" s="221"/>
      <c r="D1153" s="221"/>
      <c r="E1153" s="221"/>
      <c r="F1153" s="221"/>
      <c r="G1153" s="221"/>
      <c r="H1153" s="221"/>
      <c r="I1153" s="221"/>
      <c r="J1153" s="221"/>
      <c r="K1153" s="221"/>
      <c r="L1153" s="221"/>
      <c r="M1153" s="221"/>
      <c r="N1153" s="221"/>
      <c r="O1153" s="221"/>
      <c r="P1153" s="221"/>
      <c r="Q1153" s="221"/>
      <c r="R1153" s="221"/>
      <c r="S1153" s="221"/>
      <c r="T1153" s="221"/>
      <c r="U1153" s="221"/>
    </row>
    <row r="1154" spans="2:21" x14ac:dyDescent="0.2">
      <c r="B1154" s="221"/>
      <c r="C1154" s="221"/>
      <c r="D1154" s="221"/>
      <c r="E1154" s="221"/>
      <c r="F1154" s="221"/>
      <c r="G1154" s="221"/>
      <c r="H1154" s="221"/>
      <c r="I1154" s="221"/>
      <c r="J1154" s="221"/>
      <c r="K1154" s="221"/>
      <c r="L1154" s="221"/>
      <c r="M1154" s="221"/>
      <c r="N1154" s="221"/>
      <c r="O1154" s="221"/>
      <c r="P1154" s="221"/>
      <c r="Q1154" s="221"/>
      <c r="R1154" s="221"/>
      <c r="S1154" s="221"/>
      <c r="T1154" s="221"/>
      <c r="U1154" s="221"/>
    </row>
    <row r="1155" spans="2:21" x14ac:dyDescent="0.2">
      <c r="B1155" s="221"/>
      <c r="C1155" s="221"/>
      <c r="D1155" s="221"/>
      <c r="E1155" s="221"/>
      <c r="F1155" s="221"/>
      <c r="G1155" s="221"/>
      <c r="H1155" s="221"/>
      <c r="I1155" s="221"/>
      <c r="J1155" s="221"/>
      <c r="K1155" s="221"/>
      <c r="L1155" s="221"/>
      <c r="M1155" s="221"/>
      <c r="N1155" s="221"/>
      <c r="O1155" s="221"/>
      <c r="P1155" s="221"/>
      <c r="Q1155" s="221"/>
      <c r="R1155" s="221"/>
      <c r="S1155" s="221"/>
      <c r="T1155" s="221"/>
      <c r="U1155" s="221"/>
    </row>
    <row r="1156" spans="2:21" x14ac:dyDescent="0.2">
      <c r="B1156" s="221"/>
      <c r="C1156" s="221"/>
      <c r="D1156" s="221"/>
      <c r="E1156" s="221"/>
      <c r="F1156" s="221"/>
      <c r="G1156" s="221"/>
      <c r="H1156" s="221"/>
      <c r="I1156" s="221"/>
      <c r="J1156" s="221"/>
      <c r="K1156" s="221"/>
      <c r="L1156" s="221"/>
      <c r="M1156" s="221"/>
      <c r="N1156" s="221"/>
      <c r="O1156" s="221"/>
      <c r="P1156" s="221"/>
      <c r="Q1156" s="221"/>
      <c r="R1156" s="221"/>
      <c r="S1156" s="221"/>
      <c r="T1156" s="221"/>
      <c r="U1156" s="221"/>
    </row>
    <row r="1157" spans="2:21" x14ac:dyDescent="0.2">
      <c r="B1157" s="221"/>
      <c r="C1157" s="221"/>
      <c r="D1157" s="221"/>
      <c r="E1157" s="221"/>
      <c r="F1157" s="221"/>
      <c r="G1157" s="221"/>
      <c r="H1157" s="221"/>
      <c r="I1157" s="221"/>
      <c r="J1157" s="221"/>
      <c r="K1157" s="221"/>
      <c r="L1157" s="221"/>
      <c r="M1157" s="221"/>
      <c r="N1157" s="221"/>
      <c r="O1157" s="221"/>
      <c r="P1157" s="221"/>
      <c r="Q1157" s="221"/>
      <c r="R1157" s="221"/>
      <c r="S1157" s="221"/>
      <c r="T1157" s="221"/>
      <c r="U1157" s="221"/>
    </row>
    <row r="1158" spans="2:21" x14ac:dyDescent="0.2">
      <c r="B1158" s="221"/>
      <c r="C1158" s="221"/>
      <c r="D1158" s="221"/>
      <c r="E1158" s="221"/>
      <c r="F1158" s="221"/>
      <c r="G1158" s="221"/>
      <c r="H1158" s="221"/>
      <c r="I1158" s="221"/>
      <c r="J1158" s="221"/>
      <c r="K1158" s="221"/>
      <c r="L1158" s="221"/>
      <c r="M1158" s="221"/>
      <c r="N1158" s="221"/>
      <c r="O1158" s="221"/>
      <c r="P1158" s="221"/>
      <c r="Q1158" s="221"/>
      <c r="R1158" s="221"/>
      <c r="S1158" s="221"/>
      <c r="T1158" s="221"/>
      <c r="U1158" s="221"/>
    </row>
    <row r="1159" spans="2:21" x14ac:dyDescent="0.2">
      <c r="B1159" s="221"/>
      <c r="C1159" s="221"/>
      <c r="D1159" s="221"/>
      <c r="E1159" s="221"/>
      <c r="F1159" s="221"/>
      <c r="G1159" s="221"/>
      <c r="H1159" s="221"/>
      <c r="I1159" s="221"/>
      <c r="J1159" s="221"/>
      <c r="K1159" s="221"/>
      <c r="L1159" s="221"/>
      <c r="M1159" s="221"/>
      <c r="N1159" s="221"/>
      <c r="O1159" s="221"/>
      <c r="P1159" s="221"/>
      <c r="Q1159" s="221"/>
      <c r="R1159" s="221"/>
      <c r="S1159" s="221"/>
      <c r="T1159" s="221"/>
      <c r="U1159" s="221"/>
    </row>
    <row r="1160" spans="2:21" x14ac:dyDescent="0.2">
      <c r="B1160" s="221"/>
      <c r="C1160" s="221"/>
      <c r="D1160" s="221"/>
      <c r="E1160" s="221"/>
      <c r="F1160" s="221"/>
      <c r="G1160" s="221"/>
      <c r="H1160" s="221"/>
      <c r="I1160" s="221"/>
      <c r="J1160" s="221"/>
      <c r="K1160" s="221"/>
      <c r="L1160" s="221"/>
      <c r="M1160" s="221"/>
      <c r="N1160" s="221"/>
      <c r="O1160" s="221"/>
      <c r="P1160" s="221"/>
      <c r="Q1160" s="221"/>
      <c r="R1160" s="221"/>
      <c r="S1160" s="221"/>
      <c r="T1160" s="221"/>
      <c r="U1160" s="221"/>
    </row>
    <row r="1161" spans="2:21" x14ac:dyDescent="0.2">
      <c r="B1161" s="221"/>
      <c r="C1161" s="221"/>
      <c r="D1161" s="221"/>
      <c r="E1161" s="221"/>
      <c r="F1161" s="221"/>
      <c r="G1161" s="221"/>
      <c r="H1161" s="221"/>
      <c r="I1161" s="221"/>
      <c r="J1161" s="221"/>
      <c r="K1161" s="221"/>
      <c r="L1161" s="221"/>
      <c r="M1161" s="221"/>
      <c r="N1161" s="221"/>
      <c r="O1161" s="221"/>
      <c r="P1161" s="221"/>
      <c r="Q1161" s="221"/>
      <c r="R1161" s="221"/>
      <c r="S1161" s="221"/>
      <c r="T1161" s="221"/>
      <c r="U1161" s="221"/>
    </row>
    <row r="1162" spans="2:21" x14ac:dyDescent="0.2">
      <c r="B1162" s="221"/>
      <c r="C1162" s="221"/>
      <c r="D1162" s="221"/>
      <c r="E1162" s="221"/>
      <c r="F1162" s="221"/>
      <c r="G1162" s="221"/>
      <c r="H1162" s="221"/>
      <c r="I1162" s="221"/>
      <c r="J1162" s="221"/>
      <c r="K1162" s="221"/>
      <c r="L1162" s="221"/>
      <c r="M1162" s="221"/>
      <c r="N1162" s="221"/>
      <c r="O1162" s="221"/>
      <c r="P1162" s="221"/>
      <c r="Q1162" s="221"/>
      <c r="R1162" s="221"/>
      <c r="S1162" s="221"/>
      <c r="T1162" s="221"/>
      <c r="U1162" s="221"/>
    </row>
    <row r="1163" spans="2:21" x14ac:dyDescent="0.2">
      <c r="B1163" s="221"/>
      <c r="C1163" s="221"/>
      <c r="D1163" s="221"/>
      <c r="E1163" s="221"/>
      <c r="F1163" s="221"/>
      <c r="G1163" s="221"/>
      <c r="H1163" s="221"/>
      <c r="I1163" s="221"/>
      <c r="J1163" s="221"/>
      <c r="K1163" s="221"/>
      <c r="L1163" s="221"/>
      <c r="M1163" s="221"/>
      <c r="N1163" s="221"/>
      <c r="O1163" s="221"/>
      <c r="P1163" s="221"/>
      <c r="Q1163" s="221"/>
      <c r="R1163" s="221"/>
      <c r="S1163" s="221"/>
      <c r="T1163" s="221"/>
      <c r="U1163" s="221"/>
    </row>
    <row r="1164" spans="2:21" x14ac:dyDescent="0.2">
      <c r="B1164" s="221"/>
      <c r="C1164" s="221"/>
      <c r="D1164" s="221"/>
      <c r="E1164" s="221"/>
      <c r="F1164" s="221"/>
      <c r="G1164" s="221"/>
      <c r="H1164" s="221"/>
      <c r="I1164" s="221"/>
      <c r="J1164" s="221"/>
      <c r="K1164" s="221"/>
      <c r="L1164" s="221"/>
      <c r="M1164" s="221"/>
      <c r="N1164" s="221"/>
      <c r="O1164" s="221"/>
      <c r="P1164" s="221"/>
      <c r="Q1164" s="221"/>
      <c r="R1164" s="221"/>
      <c r="S1164" s="221"/>
      <c r="T1164" s="221"/>
      <c r="U1164" s="221"/>
    </row>
    <row r="1165" spans="2:21" x14ac:dyDescent="0.2">
      <c r="B1165" s="221"/>
      <c r="C1165" s="221"/>
      <c r="D1165" s="221"/>
      <c r="E1165" s="221"/>
      <c r="F1165" s="221"/>
      <c r="G1165" s="221"/>
      <c r="H1165" s="221"/>
      <c r="I1165" s="221"/>
      <c r="J1165" s="221"/>
      <c r="K1165" s="221"/>
      <c r="L1165" s="221"/>
      <c r="M1165" s="221"/>
      <c r="N1165" s="221"/>
      <c r="O1165" s="221"/>
      <c r="P1165" s="221"/>
      <c r="Q1165" s="221"/>
      <c r="R1165" s="221"/>
      <c r="S1165" s="221"/>
      <c r="T1165" s="221"/>
      <c r="U1165" s="221"/>
    </row>
    <row r="1166" spans="2:21" x14ac:dyDescent="0.2">
      <c r="B1166" s="221"/>
      <c r="C1166" s="221"/>
      <c r="D1166" s="221"/>
      <c r="E1166" s="221"/>
      <c r="F1166" s="221"/>
      <c r="G1166" s="221"/>
      <c r="H1166" s="221"/>
      <c r="I1166" s="221"/>
      <c r="J1166" s="221"/>
      <c r="K1166" s="221"/>
      <c r="L1166" s="221"/>
      <c r="M1166" s="221"/>
      <c r="N1166" s="221"/>
      <c r="O1166" s="221"/>
      <c r="P1166" s="221"/>
      <c r="Q1166" s="221"/>
      <c r="R1166" s="221"/>
      <c r="S1166" s="221"/>
      <c r="T1166" s="221"/>
      <c r="U1166" s="221"/>
    </row>
    <row r="1167" spans="2:21" x14ac:dyDescent="0.2">
      <c r="B1167" s="221"/>
      <c r="C1167" s="221"/>
      <c r="D1167" s="221"/>
      <c r="E1167" s="221"/>
      <c r="F1167" s="221"/>
      <c r="G1167" s="221"/>
      <c r="H1167" s="221"/>
      <c r="I1167" s="221"/>
      <c r="J1167" s="221"/>
      <c r="K1167" s="221"/>
      <c r="L1167" s="221"/>
      <c r="M1167" s="221"/>
      <c r="N1167" s="221"/>
      <c r="O1167" s="221"/>
      <c r="P1167" s="221"/>
      <c r="Q1167" s="221"/>
      <c r="R1167" s="221"/>
      <c r="S1167" s="221"/>
      <c r="T1167" s="221"/>
      <c r="U1167" s="221"/>
    </row>
    <row r="1168" spans="2:21" x14ac:dyDescent="0.2">
      <c r="B1168" s="221"/>
      <c r="C1168" s="221"/>
      <c r="D1168" s="221"/>
      <c r="E1168" s="221"/>
      <c r="F1168" s="221"/>
      <c r="G1168" s="221"/>
      <c r="H1168" s="221"/>
      <c r="I1168" s="221"/>
      <c r="J1168" s="221"/>
      <c r="K1168" s="221"/>
      <c r="L1168" s="221"/>
      <c r="M1168" s="221"/>
      <c r="N1168" s="221"/>
      <c r="O1168" s="221"/>
      <c r="P1168" s="221"/>
      <c r="Q1168" s="221"/>
      <c r="R1168" s="221"/>
      <c r="S1168" s="221"/>
      <c r="T1168" s="221"/>
      <c r="U1168" s="221"/>
    </row>
    <row r="1169" spans="2:21" x14ac:dyDescent="0.2">
      <c r="B1169" s="221"/>
      <c r="C1169" s="221"/>
      <c r="D1169" s="221"/>
      <c r="E1169" s="221"/>
      <c r="F1169" s="221"/>
      <c r="G1169" s="221"/>
      <c r="H1169" s="221"/>
      <c r="I1169" s="221"/>
      <c r="J1169" s="221"/>
      <c r="K1169" s="221"/>
      <c r="L1169" s="221"/>
      <c r="M1169" s="221"/>
      <c r="N1169" s="221"/>
      <c r="O1169" s="221"/>
      <c r="P1169" s="221"/>
      <c r="Q1169" s="221"/>
      <c r="R1169" s="221"/>
      <c r="S1169" s="221"/>
      <c r="T1169" s="221"/>
      <c r="U1169" s="221"/>
    </row>
    <row r="1170" spans="2:21" x14ac:dyDescent="0.2">
      <c r="B1170" s="221"/>
      <c r="C1170" s="221"/>
      <c r="D1170" s="221"/>
      <c r="E1170" s="221"/>
      <c r="F1170" s="221"/>
      <c r="G1170" s="221"/>
      <c r="H1170" s="221"/>
      <c r="I1170" s="221"/>
      <c r="J1170" s="221"/>
      <c r="K1170" s="221"/>
      <c r="L1170" s="221"/>
      <c r="M1170" s="221"/>
      <c r="N1170" s="221"/>
      <c r="O1170" s="221"/>
      <c r="P1170" s="221"/>
      <c r="Q1170" s="221"/>
      <c r="R1170" s="221"/>
      <c r="S1170" s="221"/>
      <c r="T1170" s="221"/>
      <c r="U1170" s="221"/>
    </row>
    <row r="1171" spans="2:21" x14ac:dyDescent="0.2">
      <c r="B1171" s="221"/>
      <c r="C1171" s="221"/>
      <c r="D1171" s="221"/>
      <c r="E1171" s="221"/>
      <c r="F1171" s="221"/>
      <c r="G1171" s="221"/>
      <c r="H1171" s="221"/>
      <c r="I1171" s="221"/>
      <c r="J1171" s="221"/>
      <c r="K1171" s="221"/>
      <c r="L1171" s="221"/>
      <c r="M1171" s="221"/>
      <c r="N1171" s="221"/>
      <c r="O1171" s="221"/>
      <c r="P1171" s="221"/>
      <c r="Q1171" s="221"/>
      <c r="R1171" s="221"/>
      <c r="S1171" s="221"/>
      <c r="T1171" s="221"/>
      <c r="U1171" s="221"/>
    </row>
    <row r="1172" spans="2:21" x14ac:dyDescent="0.2">
      <c r="B1172" s="221"/>
      <c r="C1172" s="221"/>
      <c r="D1172" s="221"/>
      <c r="E1172" s="221"/>
      <c r="F1172" s="221"/>
      <c r="G1172" s="221"/>
      <c r="H1172" s="221"/>
      <c r="I1172" s="221"/>
      <c r="J1172" s="221"/>
      <c r="K1172" s="221"/>
      <c r="L1172" s="221"/>
      <c r="M1172" s="221"/>
      <c r="N1172" s="221"/>
      <c r="O1172" s="221"/>
      <c r="P1172" s="221"/>
      <c r="Q1172" s="221"/>
      <c r="R1172" s="221"/>
      <c r="S1172" s="221"/>
      <c r="T1172" s="221"/>
      <c r="U1172" s="221"/>
    </row>
    <row r="1173" spans="2:21" x14ac:dyDescent="0.2">
      <c r="B1173" s="221"/>
      <c r="C1173" s="221"/>
      <c r="D1173" s="221"/>
      <c r="E1173" s="221"/>
      <c r="F1173" s="221"/>
      <c r="G1173" s="221"/>
      <c r="H1173" s="221"/>
      <c r="I1173" s="221"/>
      <c r="J1173" s="221"/>
      <c r="K1173" s="221"/>
      <c r="L1173" s="221"/>
      <c r="M1173" s="221"/>
      <c r="N1173" s="221"/>
      <c r="O1173" s="221"/>
      <c r="P1173" s="221"/>
      <c r="Q1173" s="221"/>
      <c r="R1173" s="221"/>
      <c r="S1173" s="221"/>
      <c r="T1173" s="221"/>
      <c r="U1173" s="221"/>
    </row>
    <row r="1174" spans="2:21" x14ac:dyDescent="0.2">
      <c r="B1174" s="221"/>
      <c r="C1174" s="221"/>
      <c r="D1174" s="221"/>
      <c r="E1174" s="221"/>
      <c r="F1174" s="221"/>
      <c r="G1174" s="221"/>
      <c r="H1174" s="221"/>
      <c r="I1174" s="221"/>
      <c r="J1174" s="221"/>
      <c r="K1174" s="221"/>
      <c r="L1174" s="221"/>
      <c r="M1174" s="221"/>
      <c r="N1174" s="221"/>
      <c r="O1174" s="221"/>
      <c r="P1174" s="221"/>
      <c r="Q1174" s="221"/>
      <c r="R1174" s="221"/>
      <c r="S1174" s="221"/>
      <c r="T1174" s="221"/>
      <c r="U1174" s="221"/>
    </row>
    <row r="1175" spans="2:21" x14ac:dyDescent="0.2">
      <c r="B1175" s="221"/>
      <c r="C1175" s="221"/>
      <c r="D1175" s="221"/>
      <c r="E1175" s="221"/>
      <c r="F1175" s="221"/>
      <c r="G1175" s="221"/>
      <c r="H1175" s="221"/>
      <c r="I1175" s="221"/>
      <c r="J1175" s="221"/>
      <c r="K1175" s="221"/>
      <c r="L1175" s="221"/>
      <c r="M1175" s="221"/>
      <c r="N1175" s="221"/>
      <c r="O1175" s="221"/>
      <c r="P1175" s="221"/>
      <c r="Q1175" s="221"/>
      <c r="R1175" s="221"/>
      <c r="S1175" s="221"/>
      <c r="T1175" s="221"/>
      <c r="U1175" s="221"/>
    </row>
    <row r="1176" spans="2:21" x14ac:dyDescent="0.2">
      <c r="B1176" s="221"/>
      <c r="C1176" s="221"/>
      <c r="D1176" s="221"/>
      <c r="E1176" s="221"/>
      <c r="F1176" s="221"/>
      <c r="G1176" s="221"/>
      <c r="H1176" s="221"/>
      <c r="I1176" s="221"/>
      <c r="J1176" s="221"/>
      <c r="K1176" s="221"/>
      <c r="L1176" s="221"/>
      <c r="M1176" s="221"/>
      <c r="N1176" s="221"/>
      <c r="O1176" s="221"/>
      <c r="P1176" s="221"/>
      <c r="Q1176" s="221"/>
      <c r="R1176" s="221"/>
      <c r="S1176" s="221"/>
      <c r="T1176" s="221"/>
      <c r="U1176" s="221"/>
    </row>
    <row r="1177" spans="2:21" x14ac:dyDescent="0.2">
      <c r="B1177" s="221"/>
      <c r="C1177" s="221"/>
      <c r="D1177" s="221"/>
      <c r="E1177" s="221"/>
      <c r="F1177" s="221"/>
      <c r="G1177" s="221"/>
      <c r="H1177" s="221"/>
      <c r="I1177" s="221"/>
      <c r="J1177" s="221"/>
      <c r="K1177" s="221"/>
      <c r="L1177" s="221"/>
      <c r="M1177" s="221"/>
      <c r="N1177" s="221"/>
      <c r="O1177" s="221"/>
      <c r="P1177" s="221"/>
      <c r="Q1177" s="221"/>
      <c r="R1177" s="221"/>
      <c r="S1177" s="221"/>
      <c r="T1177" s="221"/>
      <c r="U1177" s="221"/>
    </row>
    <row r="1178" spans="2:21" x14ac:dyDescent="0.2">
      <c r="B1178" s="221"/>
      <c r="C1178" s="221"/>
      <c r="D1178" s="221"/>
      <c r="E1178" s="221"/>
      <c r="F1178" s="221"/>
      <c r="G1178" s="221"/>
      <c r="H1178" s="221"/>
      <c r="I1178" s="221"/>
      <c r="J1178" s="221"/>
      <c r="K1178" s="221"/>
      <c r="L1178" s="221"/>
      <c r="M1178" s="221"/>
      <c r="N1178" s="221"/>
      <c r="O1178" s="221"/>
      <c r="P1178" s="221"/>
      <c r="Q1178" s="221"/>
      <c r="R1178" s="221"/>
      <c r="S1178" s="221"/>
      <c r="T1178" s="221"/>
      <c r="U1178" s="221"/>
    </row>
    <row r="1179" spans="2:21" x14ac:dyDescent="0.2">
      <c r="B1179" s="221"/>
      <c r="C1179" s="221"/>
      <c r="D1179" s="221"/>
      <c r="E1179" s="221"/>
      <c r="F1179" s="221"/>
      <c r="G1179" s="221"/>
      <c r="H1179" s="221"/>
      <c r="I1179" s="221"/>
      <c r="J1179" s="221"/>
      <c r="K1179" s="221"/>
      <c r="L1179" s="221"/>
      <c r="M1179" s="221"/>
      <c r="N1179" s="221"/>
      <c r="O1179" s="221"/>
      <c r="P1179" s="221"/>
      <c r="Q1179" s="221"/>
      <c r="R1179" s="221"/>
      <c r="S1179" s="221"/>
      <c r="T1179" s="221"/>
      <c r="U1179" s="221"/>
    </row>
    <row r="1180" spans="2:21" x14ac:dyDescent="0.2">
      <c r="B1180" s="221"/>
      <c r="C1180" s="221"/>
      <c r="D1180" s="221"/>
      <c r="E1180" s="221"/>
      <c r="F1180" s="221"/>
      <c r="G1180" s="221"/>
      <c r="H1180" s="221"/>
      <c r="I1180" s="221"/>
      <c r="J1180" s="221"/>
      <c r="K1180" s="221"/>
      <c r="L1180" s="221"/>
      <c r="M1180" s="221"/>
      <c r="N1180" s="221"/>
      <c r="O1180" s="221"/>
      <c r="P1180" s="221"/>
      <c r="Q1180" s="221"/>
      <c r="R1180" s="221"/>
      <c r="S1180" s="221"/>
      <c r="T1180" s="221"/>
      <c r="U1180" s="221"/>
    </row>
    <row r="1181" spans="2:21" x14ac:dyDescent="0.2">
      <c r="B1181" s="221"/>
      <c r="C1181" s="221"/>
      <c r="D1181" s="221"/>
      <c r="E1181" s="221"/>
      <c r="F1181" s="221"/>
      <c r="G1181" s="221"/>
      <c r="H1181" s="221"/>
      <c r="I1181" s="221"/>
      <c r="J1181" s="221"/>
      <c r="K1181" s="221"/>
      <c r="L1181" s="221"/>
      <c r="M1181" s="221"/>
      <c r="N1181" s="221"/>
      <c r="O1181" s="221"/>
      <c r="P1181" s="221"/>
      <c r="Q1181" s="221"/>
      <c r="R1181" s="221"/>
      <c r="S1181" s="221"/>
      <c r="T1181" s="221"/>
      <c r="U1181" s="221"/>
    </row>
    <row r="1182" spans="2:21" x14ac:dyDescent="0.2">
      <c r="B1182" s="221"/>
      <c r="C1182" s="221"/>
      <c r="D1182" s="221"/>
      <c r="E1182" s="221"/>
      <c r="F1182" s="221"/>
      <c r="G1182" s="221"/>
      <c r="H1182" s="221"/>
      <c r="I1182" s="221"/>
      <c r="J1182" s="221"/>
      <c r="K1182" s="221"/>
      <c r="L1182" s="221"/>
      <c r="M1182" s="221"/>
      <c r="N1182" s="221"/>
      <c r="O1182" s="221"/>
      <c r="P1182" s="221"/>
      <c r="Q1182" s="221"/>
      <c r="R1182" s="221"/>
      <c r="S1182" s="221"/>
      <c r="T1182" s="221"/>
      <c r="U1182" s="221"/>
    </row>
    <row r="1183" spans="2:21" x14ac:dyDescent="0.2">
      <c r="B1183" s="221"/>
      <c r="C1183" s="221"/>
      <c r="D1183" s="221"/>
      <c r="E1183" s="221"/>
      <c r="F1183" s="221"/>
      <c r="G1183" s="221"/>
      <c r="H1183" s="221"/>
      <c r="I1183" s="221"/>
      <c r="J1183" s="221"/>
      <c r="K1183" s="221"/>
      <c r="L1183" s="221"/>
      <c r="M1183" s="221"/>
      <c r="N1183" s="221"/>
      <c r="O1183" s="221"/>
      <c r="P1183" s="221"/>
      <c r="Q1183" s="221"/>
      <c r="R1183" s="221"/>
      <c r="S1183" s="221"/>
      <c r="T1183" s="221"/>
      <c r="U1183" s="221"/>
    </row>
    <row r="1184" spans="2:21" x14ac:dyDescent="0.2">
      <c r="B1184" s="221"/>
      <c r="C1184" s="221"/>
      <c r="D1184" s="221"/>
      <c r="E1184" s="221"/>
      <c r="F1184" s="221"/>
      <c r="G1184" s="221"/>
      <c r="H1184" s="221"/>
      <c r="I1184" s="221"/>
      <c r="J1184" s="221"/>
      <c r="K1184" s="221"/>
      <c r="L1184" s="221"/>
      <c r="M1184" s="221"/>
      <c r="N1184" s="221"/>
      <c r="O1184" s="221"/>
      <c r="P1184" s="221"/>
      <c r="Q1184" s="221"/>
      <c r="R1184" s="221"/>
      <c r="S1184" s="221"/>
      <c r="T1184" s="221"/>
      <c r="U1184" s="221"/>
    </row>
    <row r="1185" spans="2:21" x14ac:dyDescent="0.2">
      <c r="B1185" s="221"/>
      <c r="C1185" s="221"/>
      <c r="D1185" s="221"/>
      <c r="E1185" s="221"/>
      <c r="F1185" s="221"/>
      <c r="G1185" s="221"/>
      <c r="H1185" s="221"/>
      <c r="I1185" s="221"/>
      <c r="J1185" s="221"/>
      <c r="K1185" s="221"/>
      <c r="L1185" s="221"/>
      <c r="M1185" s="221"/>
      <c r="N1185" s="221"/>
      <c r="O1185" s="221"/>
      <c r="P1185" s="221"/>
      <c r="Q1185" s="221"/>
      <c r="R1185" s="221"/>
      <c r="S1185" s="221"/>
      <c r="T1185" s="221"/>
      <c r="U1185" s="221"/>
    </row>
    <row r="1186" spans="2:21" x14ac:dyDescent="0.2">
      <c r="B1186" s="221"/>
      <c r="C1186" s="221"/>
      <c r="D1186" s="221"/>
      <c r="E1186" s="221"/>
      <c r="F1186" s="221"/>
      <c r="G1186" s="221"/>
      <c r="H1186" s="221"/>
      <c r="I1186" s="221"/>
      <c r="J1186" s="221"/>
      <c r="K1186" s="221"/>
      <c r="L1186" s="221"/>
      <c r="M1186" s="221"/>
      <c r="N1186" s="221"/>
      <c r="O1186" s="221"/>
      <c r="P1186" s="221"/>
      <c r="Q1186" s="221"/>
      <c r="R1186" s="221"/>
      <c r="S1186" s="221"/>
      <c r="T1186" s="221"/>
      <c r="U1186" s="221"/>
    </row>
    <row r="1187" spans="2:21" x14ac:dyDescent="0.2">
      <c r="B1187" s="221"/>
      <c r="C1187" s="221"/>
      <c r="D1187" s="221"/>
      <c r="E1187" s="221"/>
      <c r="F1187" s="221"/>
      <c r="G1187" s="221"/>
      <c r="H1187" s="221"/>
      <c r="I1187" s="221"/>
      <c r="J1187" s="221"/>
      <c r="K1187" s="221"/>
      <c r="L1187" s="221"/>
      <c r="M1187" s="221"/>
      <c r="N1187" s="221"/>
      <c r="O1187" s="221"/>
      <c r="P1187" s="221"/>
      <c r="Q1187" s="221"/>
      <c r="R1187" s="221"/>
      <c r="S1187" s="221"/>
      <c r="T1187" s="221"/>
      <c r="U1187" s="221"/>
    </row>
    <row r="1188" spans="2:21" x14ac:dyDescent="0.2">
      <c r="B1188" s="221"/>
      <c r="C1188" s="221"/>
      <c r="D1188" s="221"/>
      <c r="E1188" s="221"/>
      <c r="F1188" s="221"/>
      <c r="G1188" s="221"/>
      <c r="H1188" s="221"/>
      <c r="I1188" s="221"/>
      <c r="J1188" s="221"/>
      <c r="K1188" s="221"/>
      <c r="L1188" s="221"/>
      <c r="M1188" s="221"/>
      <c r="N1188" s="221"/>
      <c r="O1188" s="221"/>
      <c r="P1188" s="221"/>
      <c r="Q1188" s="221"/>
      <c r="R1188" s="221"/>
      <c r="S1188" s="221"/>
      <c r="T1188" s="221"/>
      <c r="U1188" s="221"/>
    </row>
    <row r="1189" spans="2:21" x14ac:dyDescent="0.2">
      <c r="B1189" s="221"/>
      <c r="C1189" s="221"/>
      <c r="D1189" s="221"/>
      <c r="E1189" s="221"/>
      <c r="F1189" s="221"/>
      <c r="G1189" s="221"/>
      <c r="H1189" s="221"/>
      <c r="I1189" s="221"/>
      <c r="J1189" s="221"/>
      <c r="K1189" s="221"/>
      <c r="L1189" s="221"/>
      <c r="M1189" s="221"/>
      <c r="N1189" s="221"/>
      <c r="O1189" s="221"/>
      <c r="P1189" s="221"/>
      <c r="Q1189" s="221"/>
      <c r="R1189" s="221"/>
      <c r="S1189" s="221"/>
      <c r="T1189" s="221"/>
      <c r="U1189" s="221"/>
    </row>
    <row r="1190" spans="2:21" x14ac:dyDescent="0.2">
      <c r="B1190" s="221"/>
      <c r="C1190" s="221"/>
      <c r="D1190" s="221"/>
      <c r="E1190" s="221"/>
      <c r="F1190" s="221"/>
      <c r="G1190" s="221"/>
      <c r="H1190" s="221"/>
      <c r="I1190" s="221"/>
      <c r="J1190" s="221"/>
      <c r="K1190" s="221"/>
      <c r="L1190" s="221"/>
      <c r="M1190" s="221"/>
      <c r="N1190" s="221"/>
      <c r="O1190" s="221"/>
      <c r="P1190" s="221"/>
      <c r="Q1190" s="221"/>
      <c r="R1190" s="221"/>
      <c r="S1190" s="221"/>
      <c r="T1190" s="221"/>
      <c r="U1190" s="221"/>
    </row>
    <row r="1191" spans="2:21" x14ac:dyDescent="0.2">
      <c r="B1191" s="221"/>
      <c r="C1191" s="221"/>
      <c r="D1191" s="221"/>
      <c r="E1191" s="221"/>
      <c r="F1191" s="221"/>
      <c r="G1191" s="221"/>
      <c r="H1191" s="221"/>
      <c r="I1191" s="221"/>
      <c r="J1191" s="221"/>
      <c r="K1191" s="221"/>
      <c r="L1191" s="221"/>
      <c r="M1191" s="221"/>
      <c r="N1191" s="221"/>
      <c r="O1191" s="221"/>
      <c r="P1191" s="221"/>
      <c r="Q1191" s="221"/>
      <c r="R1191" s="221"/>
      <c r="S1191" s="221"/>
      <c r="T1191" s="221"/>
      <c r="U1191" s="221"/>
    </row>
    <row r="1192" spans="2:21" x14ac:dyDescent="0.2">
      <c r="B1192" s="221"/>
      <c r="C1192" s="221"/>
      <c r="D1192" s="221"/>
      <c r="E1192" s="221"/>
      <c r="F1192" s="221"/>
      <c r="G1192" s="221"/>
      <c r="H1192" s="221"/>
      <c r="I1192" s="221"/>
      <c r="J1192" s="221"/>
      <c r="K1192" s="221"/>
      <c r="L1192" s="221"/>
      <c r="M1192" s="221"/>
      <c r="N1192" s="221"/>
      <c r="O1192" s="221"/>
      <c r="P1192" s="221"/>
      <c r="Q1192" s="221"/>
      <c r="R1192" s="221"/>
      <c r="S1192" s="221"/>
      <c r="T1192" s="221"/>
      <c r="U1192" s="221"/>
    </row>
    <row r="1193" spans="2:21" x14ac:dyDescent="0.2">
      <c r="B1193" s="221"/>
      <c r="C1193" s="221"/>
      <c r="D1193" s="221"/>
      <c r="E1193" s="221"/>
      <c r="F1193" s="221"/>
      <c r="G1193" s="221"/>
      <c r="H1193" s="221"/>
      <c r="I1193" s="221"/>
      <c r="J1193" s="221"/>
      <c r="K1193" s="221"/>
      <c r="L1193" s="221"/>
      <c r="M1193" s="221"/>
      <c r="N1193" s="221"/>
      <c r="O1193" s="221"/>
      <c r="P1193" s="221"/>
      <c r="Q1193" s="221"/>
      <c r="R1193" s="221"/>
      <c r="S1193" s="221"/>
      <c r="T1193" s="221"/>
      <c r="U1193" s="221"/>
    </row>
    <row r="1194" spans="2:21" x14ac:dyDescent="0.2">
      <c r="B1194" s="221"/>
      <c r="C1194" s="221"/>
      <c r="D1194" s="221"/>
      <c r="E1194" s="221"/>
      <c r="F1194" s="221"/>
      <c r="G1194" s="221"/>
      <c r="H1194" s="221"/>
      <c r="I1194" s="221"/>
      <c r="J1194" s="221"/>
      <c r="K1194" s="221"/>
      <c r="L1194" s="221"/>
      <c r="M1194" s="221"/>
      <c r="N1194" s="221"/>
      <c r="O1194" s="221"/>
      <c r="P1194" s="221"/>
      <c r="Q1194" s="221"/>
      <c r="R1194" s="221"/>
      <c r="S1194" s="221"/>
      <c r="T1194" s="221"/>
      <c r="U1194" s="221"/>
    </row>
    <row r="1195" spans="2:21" x14ac:dyDescent="0.2">
      <c r="B1195" s="221"/>
      <c r="C1195" s="221"/>
      <c r="D1195" s="221"/>
      <c r="E1195" s="221"/>
      <c r="F1195" s="221"/>
      <c r="G1195" s="221"/>
      <c r="H1195" s="221"/>
      <c r="I1195" s="221"/>
      <c r="J1195" s="221"/>
      <c r="K1195" s="221"/>
      <c r="L1195" s="221"/>
      <c r="M1195" s="221"/>
      <c r="N1195" s="221"/>
      <c r="O1195" s="221"/>
      <c r="P1195" s="221"/>
      <c r="Q1195" s="221"/>
      <c r="R1195" s="221"/>
      <c r="S1195" s="221"/>
      <c r="T1195" s="221"/>
      <c r="U1195" s="221"/>
    </row>
    <row r="1196" spans="2:21" x14ac:dyDescent="0.2">
      <c r="B1196" s="221"/>
      <c r="C1196" s="221"/>
      <c r="D1196" s="221"/>
      <c r="E1196" s="221"/>
      <c r="F1196" s="221"/>
      <c r="G1196" s="221"/>
      <c r="H1196" s="221"/>
      <c r="I1196" s="221"/>
      <c r="J1196" s="221"/>
      <c r="K1196" s="221"/>
      <c r="L1196" s="221"/>
      <c r="M1196" s="221"/>
      <c r="N1196" s="221"/>
      <c r="O1196" s="221"/>
      <c r="P1196" s="221"/>
      <c r="Q1196" s="221"/>
      <c r="R1196" s="221"/>
      <c r="S1196" s="221"/>
      <c r="T1196" s="221"/>
      <c r="U1196" s="221"/>
    </row>
    <row r="1197" spans="2:21" x14ac:dyDescent="0.2">
      <c r="B1197" s="221"/>
      <c r="C1197" s="221"/>
      <c r="D1197" s="221"/>
      <c r="E1197" s="221"/>
      <c r="F1197" s="221"/>
      <c r="G1197" s="221"/>
      <c r="H1197" s="221"/>
      <c r="I1197" s="221"/>
      <c r="J1197" s="221"/>
      <c r="K1197" s="221"/>
      <c r="L1197" s="221"/>
      <c r="M1197" s="221"/>
      <c r="N1197" s="221"/>
      <c r="O1197" s="221"/>
      <c r="P1197" s="221"/>
      <c r="Q1197" s="221"/>
      <c r="R1197" s="221"/>
      <c r="S1197" s="221"/>
      <c r="T1197" s="221"/>
      <c r="U1197" s="221"/>
    </row>
    <row r="1198" spans="2:21" x14ac:dyDescent="0.2">
      <c r="B1198" s="221"/>
      <c r="C1198" s="221"/>
      <c r="D1198" s="221"/>
      <c r="E1198" s="221"/>
      <c r="F1198" s="221"/>
      <c r="G1198" s="221"/>
      <c r="H1198" s="221"/>
      <c r="I1198" s="221"/>
      <c r="J1198" s="221"/>
      <c r="K1198" s="221"/>
      <c r="L1198" s="221"/>
      <c r="M1198" s="221"/>
      <c r="N1198" s="221"/>
      <c r="O1198" s="221"/>
      <c r="P1198" s="221"/>
      <c r="Q1198" s="221"/>
      <c r="R1198" s="221"/>
      <c r="S1198" s="221"/>
      <c r="T1198" s="221"/>
      <c r="U1198" s="221"/>
    </row>
    <row r="1199" spans="2:21" x14ac:dyDescent="0.2">
      <c r="B1199" s="221"/>
      <c r="C1199" s="221"/>
      <c r="D1199" s="221"/>
      <c r="E1199" s="221"/>
      <c r="F1199" s="221"/>
      <c r="G1199" s="221"/>
      <c r="H1199" s="221"/>
      <c r="I1199" s="221"/>
      <c r="J1199" s="221"/>
      <c r="K1199" s="221"/>
      <c r="L1199" s="221"/>
      <c r="M1199" s="221"/>
      <c r="N1199" s="221"/>
      <c r="O1199" s="221"/>
      <c r="P1199" s="221"/>
      <c r="Q1199" s="221"/>
      <c r="R1199" s="221"/>
      <c r="S1199" s="221"/>
      <c r="T1199" s="221"/>
      <c r="U1199" s="221"/>
    </row>
    <row r="1200" spans="2:21" x14ac:dyDescent="0.2">
      <c r="B1200" s="221"/>
      <c r="C1200" s="221"/>
      <c r="D1200" s="221"/>
      <c r="E1200" s="221"/>
      <c r="F1200" s="221"/>
      <c r="G1200" s="221"/>
      <c r="H1200" s="221"/>
      <c r="I1200" s="221"/>
      <c r="J1200" s="221"/>
      <c r="K1200" s="221"/>
      <c r="L1200" s="221"/>
      <c r="M1200" s="221"/>
      <c r="N1200" s="221"/>
      <c r="O1200" s="221"/>
      <c r="P1200" s="221"/>
      <c r="Q1200" s="221"/>
      <c r="R1200" s="221"/>
      <c r="S1200" s="221"/>
      <c r="T1200" s="221"/>
      <c r="U1200" s="221"/>
    </row>
    <row r="1201" spans="2:21" x14ac:dyDescent="0.2">
      <c r="B1201" s="221"/>
      <c r="C1201" s="221"/>
      <c r="D1201" s="221"/>
      <c r="E1201" s="221"/>
      <c r="F1201" s="221"/>
      <c r="G1201" s="221"/>
      <c r="H1201" s="221"/>
      <c r="I1201" s="221"/>
      <c r="J1201" s="221"/>
      <c r="K1201" s="221"/>
      <c r="L1201" s="221"/>
      <c r="M1201" s="221"/>
      <c r="N1201" s="221"/>
      <c r="O1201" s="221"/>
      <c r="P1201" s="221"/>
      <c r="Q1201" s="221"/>
      <c r="R1201" s="221"/>
      <c r="S1201" s="221"/>
      <c r="T1201" s="221"/>
      <c r="U1201" s="221"/>
    </row>
    <row r="1202" spans="2:21" x14ac:dyDescent="0.2">
      <c r="B1202" s="221"/>
      <c r="C1202" s="221"/>
      <c r="D1202" s="221"/>
      <c r="E1202" s="221"/>
      <c r="F1202" s="221"/>
      <c r="G1202" s="221"/>
      <c r="H1202" s="221"/>
      <c r="I1202" s="221"/>
      <c r="J1202" s="221"/>
      <c r="K1202" s="221"/>
      <c r="L1202" s="221"/>
      <c r="M1202" s="221"/>
      <c r="N1202" s="221"/>
      <c r="O1202" s="221"/>
      <c r="P1202" s="221"/>
      <c r="Q1202" s="221"/>
      <c r="R1202" s="221"/>
      <c r="S1202" s="221"/>
      <c r="T1202" s="221"/>
      <c r="U1202" s="221"/>
    </row>
    <row r="1203" spans="2:21" x14ac:dyDescent="0.2">
      <c r="B1203" s="221"/>
      <c r="C1203" s="221"/>
      <c r="D1203" s="221"/>
      <c r="E1203" s="221"/>
      <c r="F1203" s="221"/>
      <c r="G1203" s="221"/>
      <c r="H1203" s="221"/>
      <c r="I1203" s="221"/>
      <c r="J1203" s="221"/>
      <c r="K1203" s="221"/>
      <c r="L1203" s="221"/>
      <c r="M1203" s="221"/>
      <c r="N1203" s="221"/>
      <c r="O1203" s="221"/>
      <c r="P1203" s="221"/>
      <c r="Q1203" s="221"/>
      <c r="R1203" s="221"/>
      <c r="S1203" s="221"/>
      <c r="T1203" s="221"/>
      <c r="U1203" s="221"/>
    </row>
    <row r="1204" spans="2:21" x14ac:dyDescent="0.2">
      <c r="B1204" s="221"/>
      <c r="C1204" s="221"/>
      <c r="D1204" s="221"/>
      <c r="E1204" s="221"/>
      <c r="F1204" s="221"/>
      <c r="G1204" s="221"/>
      <c r="H1204" s="221"/>
      <c r="I1204" s="221"/>
      <c r="J1204" s="221"/>
      <c r="K1204" s="221"/>
      <c r="L1204" s="221"/>
      <c r="M1204" s="221"/>
      <c r="N1204" s="221"/>
      <c r="O1204" s="221"/>
      <c r="P1204" s="221"/>
      <c r="Q1204" s="221"/>
      <c r="R1204" s="221"/>
      <c r="S1204" s="221"/>
      <c r="T1204" s="221"/>
      <c r="U1204" s="221"/>
    </row>
    <row r="1205" spans="2:21" x14ac:dyDescent="0.2">
      <c r="B1205" s="221"/>
      <c r="C1205" s="221"/>
      <c r="D1205" s="221"/>
      <c r="E1205" s="221"/>
      <c r="F1205" s="221"/>
      <c r="G1205" s="221"/>
      <c r="H1205" s="221"/>
      <c r="I1205" s="221"/>
      <c r="J1205" s="221"/>
      <c r="K1205" s="221"/>
      <c r="L1205" s="221"/>
      <c r="M1205" s="221"/>
      <c r="N1205" s="221"/>
      <c r="O1205" s="221"/>
      <c r="P1205" s="221"/>
      <c r="Q1205" s="221"/>
      <c r="R1205" s="221"/>
      <c r="S1205" s="221"/>
      <c r="T1205" s="221"/>
      <c r="U1205" s="221"/>
    </row>
    <row r="1206" spans="2:21" x14ac:dyDescent="0.2">
      <c r="B1206" s="221"/>
      <c r="C1206" s="221"/>
      <c r="D1206" s="221"/>
      <c r="E1206" s="221"/>
      <c r="F1206" s="221"/>
      <c r="G1206" s="221"/>
      <c r="H1206" s="221"/>
      <c r="I1206" s="221"/>
      <c r="J1206" s="221"/>
      <c r="K1206" s="221"/>
      <c r="L1206" s="221"/>
      <c r="M1206" s="221"/>
      <c r="N1206" s="221"/>
      <c r="O1206" s="221"/>
      <c r="P1206" s="221"/>
      <c r="Q1206" s="221"/>
      <c r="R1206" s="221"/>
      <c r="S1206" s="221"/>
      <c r="T1206" s="221"/>
      <c r="U1206" s="221"/>
    </row>
    <row r="1207" spans="2:21" x14ac:dyDescent="0.2">
      <c r="B1207" s="221"/>
      <c r="C1207" s="221"/>
      <c r="D1207" s="221"/>
      <c r="E1207" s="221"/>
      <c r="F1207" s="221"/>
      <c r="G1207" s="221"/>
      <c r="H1207" s="221"/>
      <c r="I1207" s="221"/>
      <c r="J1207" s="221"/>
      <c r="K1207" s="221"/>
      <c r="L1207" s="221"/>
      <c r="M1207" s="221"/>
      <c r="N1207" s="221"/>
      <c r="O1207" s="221"/>
      <c r="P1207" s="221"/>
      <c r="Q1207" s="221"/>
      <c r="R1207" s="221"/>
      <c r="S1207" s="221"/>
      <c r="T1207" s="221"/>
      <c r="U1207" s="221"/>
    </row>
    <row r="1208" spans="2:21" x14ac:dyDescent="0.2">
      <c r="B1208" s="221"/>
      <c r="C1208" s="221"/>
      <c r="D1208" s="221"/>
      <c r="E1208" s="221"/>
      <c r="F1208" s="221"/>
      <c r="G1208" s="221"/>
      <c r="H1208" s="221"/>
      <c r="I1208" s="221"/>
      <c r="J1208" s="221"/>
      <c r="K1208" s="221"/>
      <c r="L1208" s="221"/>
      <c r="M1208" s="221"/>
      <c r="N1208" s="221"/>
      <c r="O1208" s="221"/>
      <c r="P1208" s="221"/>
      <c r="Q1208" s="221"/>
      <c r="R1208" s="221"/>
      <c r="S1208" s="221"/>
      <c r="T1208" s="221"/>
      <c r="U1208" s="221"/>
    </row>
    <row r="1209" spans="2:21" x14ac:dyDescent="0.2">
      <c r="B1209" s="221"/>
      <c r="C1209" s="221"/>
      <c r="D1209" s="221"/>
      <c r="E1209" s="221"/>
      <c r="F1209" s="221"/>
      <c r="G1209" s="221"/>
      <c r="H1209" s="221"/>
      <c r="I1209" s="221"/>
      <c r="J1209" s="221"/>
      <c r="K1209" s="221"/>
      <c r="L1209" s="221"/>
      <c r="M1209" s="221"/>
      <c r="N1209" s="221"/>
      <c r="O1209" s="221"/>
      <c r="P1209" s="221"/>
      <c r="Q1209" s="221"/>
      <c r="R1209" s="221"/>
      <c r="S1209" s="221"/>
      <c r="T1209" s="221"/>
      <c r="U1209" s="221"/>
    </row>
    <row r="1210" spans="2:21" x14ac:dyDescent="0.2">
      <c r="B1210" s="221"/>
      <c r="C1210" s="221"/>
      <c r="D1210" s="221"/>
      <c r="E1210" s="221"/>
      <c r="F1210" s="221"/>
      <c r="G1210" s="221"/>
      <c r="H1210" s="221"/>
      <c r="I1210" s="221"/>
      <c r="J1210" s="221"/>
      <c r="K1210" s="221"/>
      <c r="L1210" s="221"/>
      <c r="M1210" s="221"/>
      <c r="N1210" s="221"/>
      <c r="O1210" s="221"/>
      <c r="P1210" s="221"/>
      <c r="Q1210" s="221"/>
      <c r="R1210" s="221"/>
      <c r="S1210" s="221"/>
      <c r="T1210" s="221"/>
      <c r="U1210" s="221"/>
    </row>
    <row r="1211" spans="2:21" x14ac:dyDescent="0.2">
      <c r="B1211" s="221"/>
      <c r="C1211" s="221"/>
      <c r="D1211" s="221"/>
      <c r="E1211" s="221"/>
      <c r="F1211" s="221"/>
      <c r="G1211" s="221"/>
      <c r="H1211" s="221"/>
      <c r="I1211" s="221"/>
      <c r="J1211" s="221"/>
      <c r="K1211" s="221"/>
      <c r="L1211" s="221"/>
      <c r="M1211" s="221"/>
      <c r="N1211" s="221"/>
      <c r="O1211" s="221"/>
      <c r="P1211" s="221"/>
      <c r="Q1211" s="221"/>
      <c r="R1211" s="221"/>
      <c r="S1211" s="221"/>
      <c r="T1211" s="221"/>
      <c r="U1211" s="221"/>
    </row>
    <row r="1212" spans="2:21" x14ac:dyDescent="0.2">
      <c r="B1212" s="221"/>
      <c r="C1212" s="221"/>
      <c r="D1212" s="221"/>
      <c r="E1212" s="221"/>
      <c r="F1212" s="221"/>
      <c r="G1212" s="221"/>
      <c r="H1212" s="221"/>
      <c r="I1212" s="221"/>
      <c r="J1212" s="221"/>
      <c r="K1212" s="221"/>
      <c r="L1212" s="221"/>
      <c r="M1212" s="221"/>
      <c r="N1212" s="221"/>
      <c r="O1212" s="221"/>
      <c r="P1212" s="221"/>
      <c r="Q1212" s="221"/>
      <c r="R1212" s="221"/>
      <c r="S1212" s="221"/>
      <c r="T1212" s="221"/>
      <c r="U1212" s="221"/>
    </row>
    <row r="1213" spans="2:21" x14ac:dyDescent="0.2">
      <c r="B1213" s="221"/>
      <c r="C1213" s="221"/>
      <c r="D1213" s="221"/>
      <c r="E1213" s="221"/>
      <c r="F1213" s="221"/>
      <c r="G1213" s="221"/>
      <c r="H1213" s="221"/>
      <c r="I1213" s="221"/>
      <c r="J1213" s="221"/>
      <c r="K1213" s="221"/>
      <c r="L1213" s="221"/>
      <c r="M1213" s="221"/>
      <c r="N1213" s="221"/>
      <c r="O1213" s="221"/>
      <c r="P1213" s="221"/>
      <c r="Q1213" s="221"/>
      <c r="R1213" s="221"/>
      <c r="S1213" s="221"/>
      <c r="T1213" s="221"/>
      <c r="U1213" s="221"/>
    </row>
    <row r="1214" spans="2:21" x14ac:dyDescent="0.2">
      <c r="B1214" s="221"/>
      <c r="C1214" s="221"/>
      <c r="D1214" s="221"/>
      <c r="E1214" s="221"/>
      <c r="F1214" s="221"/>
      <c r="G1214" s="221"/>
      <c r="H1214" s="221"/>
      <c r="I1214" s="221"/>
      <c r="J1214" s="221"/>
      <c r="K1214" s="221"/>
      <c r="L1214" s="221"/>
      <c r="M1214" s="221"/>
      <c r="N1214" s="221"/>
      <c r="O1214" s="221"/>
      <c r="P1214" s="221"/>
      <c r="Q1214" s="221"/>
      <c r="R1214" s="221"/>
      <c r="S1214" s="221"/>
      <c r="T1214" s="221"/>
      <c r="U1214" s="221"/>
    </row>
    <row r="1215" spans="2:21" x14ac:dyDescent="0.2">
      <c r="B1215" s="221"/>
      <c r="C1215" s="221"/>
      <c r="D1215" s="221"/>
      <c r="E1215" s="221"/>
      <c r="F1215" s="221"/>
      <c r="G1215" s="221"/>
      <c r="H1215" s="221"/>
      <c r="I1215" s="221"/>
      <c r="J1215" s="221"/>
      <c r="K1215" s="221"/>
      <c r="L1215" s="221"/>
      <c r="M1215" s="221"/>
      <c r="N1215" s="221"/>
      <c r="O1215" s="221"/>
      <c r="P1215" s="221"/>
      <c r="Q1215" s="221"/>
      <c r="R1215" s="221"/>
      <c r="S1215" s="221"/>
      <c r="T1215" s="221"/>
      <c r="U1215" s="221"/>
    </row>
    <row r="1216" spans="2:21" x14ac:dyDescent="0.2">
      <c r="B1216" s="221"/>
      <c r="C1216" s="221"/>
      <c r="D1216" s="221"/>
      <c r="E1216" s="221"/>
      <c r="F1216" s="221"/>
      <c r="G1216" s="221"/>
      <c r="H1216" s="221"/>
      <c r="I1216" s="221"/>
      <c r="J1216" s="221"/>
      <c r="K1216" s="221"/>
      <c r="L1216" s="221"/>
      <c r="M1216" s="221"/>
      <c r="N1216" s="221"/>
      <c r="O1216" s="221"/>
      <c r="P1216" s="221"/>
      <c r="Q1216" s="221"/>
      <c r="R1216" s="221"/>
      <c r="S1216" s="221"/>
      <c r="T1216" s="221"/>
      <c r="U1216" s="221"/>
    </row>
    <row r="1217" spans="2:21" x14ac:dyDescent="0.2">
      <c r="B1217" s="221"/>
      <c r="C1217" s="221"/>
      <c r="D1217" s="221"/>
      <c r="E1217" s="221"/>
      <c r="F1217" s="221"/>
      <c r="G1217" s="221"/>
      <c r="H1217" s="221"/>
      <c r="I1217" s="221"/>
      <c r="J1217" s="221"/>
      <c r="K1217" s="221"/>
      <c r="L1217" s="221"/>
      <c r="M1217" s="221"/>
      <c r="N1217" s="221"/>
      <c r="O1217" s="221"/>
      <c r="P1217" s="221"/>
      <c r="Q1217" s="221"/>
      <c r="R1217" s="221"/>
      <c r="S1217" s="221"/>
      <c r="T1217" s="221"/>
      <c r="U1217" s="221"/>
    </row>
    <row r="1218" spans="2:21" x14ac:dyDescent="0.2">
      <c r="B1218" s="221"/>
      <c r="C1218" s="221"/>
      <c r="D1218" s="221"/>
      <c r="E1218" s="221"/>
      <c r="F1218" s="221"/>
      <c r="G1218" s="221"/>
      <c r="H1218" s="221"/>
      <c r="I1218" s="221"/>
      <c r="J1218" s="221"/>
      <c r="K1218" s="221"/>
      <c r="L1218" s="221"/>
      <c r="M1218" s="221"/>
      <c r="N1218" s="221"/>
      <c r="O1218" s="221"/>
      <c r="P1218" s="221"/>
      <c r="Q1218" s="221"/>
      <c r="R1218" s="221"/>
      <c r="S1218" s="221"/>
      <c r="T1218" s="221"/>
      <c r="U1218" s="221"/>
    </row>
    <row r="1219" spans="2:21" x14ac:dyDescent="0.2">
      <c r="B1219" s="221"/>
      <c r="C1219" s="221"/>
      <c r="D1219" s="221"/>
      <c r="E1219" s="221"/>
      <c r="F1219" s="221"/>
      <c r="G1219" s="221"/>
      <c r="H1219" s="221"/>
      <c r="I1219" s="221"/>
      <c r="J1219" s="221"/>
      <c r="K1219" s="221"/>
      <c r="L1219" s="221"/>
      <c r="M1219" s="221"/>
      <c r="N1219" s="221"/>
      <c r="O1219" s="221"/>
      <c r="P1219" s="221"/>
      <c r="Q1219" s="221"/>
      <c r="R1219" s="221"/>
      <c r="S1219" s="221"/>
      <c r="T1219" s="221"/>
      <c r="U1219" s="221"/>
    </row>
    <row r="1220" spans="2:21" x14ac:dyDescent="0.2">
      <c r="B1220" s="221"/>
      <c r="C1220" s="221"/>
      <c r="D1220" s="221"/>
      <c r="E1220" s="221"/>
      <c r="F1220" s="221"/>
      <c r="G1220" s="221"/>
      <c r="H1220" s="221"/>
      <c r="I1220" s="221"/>
      <c r="J1220" s="221"/>
      <c r="K1220" s="221"/>
      <c r="L1220" s="221"/>
      <c r="M1220" s="221"/>
      <c r="N1220" s="221"/>
      <c r="O1220" s="221"/>
      <c r="P1220" s="221"/>
      <c r="Q1220" s="221"/>
      <c r="R1220" s="221"/>
      <c r="S1220" s="221"/>
      <c r="T1220" s="221"/>
      <c r="U1220" s="221"/>
    </row>
    <row r="1221" spans="2:21" x14ac:dyDescent="0.2">
      <c r="B1221" s="221"/>
      <c r="C1221" s="221"/>
      <c r="D1221" s="221"/>
      <c r="E1221" s="221"/>
      <c r="F1221" s="221"/>
      <c r="G1221" s="221"/>
      <c r="H1221" s="221"/>
      <c r="I1221" s="221"/>
      <c r="J1221" s="221"/>
      <c r="K1221" s="221"/>
      <c r="L1221" s="221"/>
      <c r="M1221" s="221"/>
      <c r="N1221" s="221"/>
      <c r="O1221" s="221"/>
      <c r="P1221" s="221"/>
      <c r="Q1221" s="221"/>
      <c r="R1221" s="221"/>
      <c r="S1221" s="221"/>
      <c r="T1221" s="221"/>
      <c r="U1221" s="221"/>
    </row>
    <row r="1222" spans="2:21" x14ac:dyDescent="0.2">
      <c r="B1222" s="221"/>
      <c r="C1222" s="221"/>
      <c r="D1222" s="221"/>
      <c r="E1222" s="221"/>
      <c r="F1222" s="221"/>
      <c r="G1222" s="221"/>
      <c r="H1222" s="221"/>
      <c r="I1222" s="221"/>
      <c r="J1222" s="221"/>
      <c r="K1222" s="221"/>
      <c r="L1222" s="221"/>
      <c r="M1222" s="221"/>
      <c r="N1222" s="221"/>
      <c r="O1222" s="221"/>
      <c r="P1222" s="221"/>
      <c r="Q1222" s="221"/>
      <c r="R1222" s="221"/>
      <c r="S1222" s="221"/>
      <c r="T1222" s="221"/>
      <c r="U1222" s="221"/>
    </row>
    <row r="1223" spans="2:21" x14ac:dyDescent="0.2">
      <c r="B1223" s="221"/>
      <c r="C1223" s="221"/>
      <c r="D1223" s="221"/>
      <c r="E1223" s="221"/>
      <c r="F1223" s="221"/>
      <c r="G1223" s="221"/>
      <c r="H1223" s="221"/>
      <c r="I1223" s="221"/>
      <c r="J1223" s="221"/>
      <c r="K1223" s="221"/>
      <c r="L1223" s="221"/>
      <c r="M1223" s="221"/>
      <c r="N1223" s="221"/>
      <c r="O1223" s="221"/>
      <c r="P1223" s="221"/>
      <c r="Q1223" s="221"/>
      <c r="R1223" s="221"/>
      <c r="S1223" s="221"/>
      <c r="T1223" s="221"/>
      <c r="U1223" s="221"/>
    </row>
    <row r="1224" spans="2:21" x14ac:dyDescent="0.2">
      <c r="B1224" s="221"/>
      <c r="C1224" s="221"/>
      <c r="D1224" s="221"/>
      <c r="E1224" s="221"/>
      <c r="F1224" s="221"/>
      <c r="G1224" s="221"/>
      <c r="H1224" s="221"/>
      <c r="I1224" s="221"/>
      <c r="J1224" s="221"/>
      <c r="K1224" s="221"/>
      <c r="L1224" s="221"/>
      <c r="M1224" s="221"/>
      <c r="N1224" s="221"/>
      <c r="O1224" s="221"/>
      <c r="P1224" s="221"/>
      <c r="Q1224" s="221"/>
      <c r="R1224" s="221"/>
      <c r="S1224" s="221"/>
      <c r="T1224" s="221"/>
      <c r="U1224" s="221"/>
    </row>
    <row r="1225" spans="2:21" x14ac:dyDescent="0.2">
      <c r="B1225" s="221"/>
      <c r="C1225" s="221"/>
      <c r="D1225" s="221"/>
      <c r="E1225" s="221"/>
      <c r="F1225" s="221"/>
      <c r="G1225" s="221"/>
      <c r="H1225" s="221"/>
      <c r="I1225" s="221"/>
      <c r="J1225" s="221"/>
      <c r="K1225" s="221"/>
      <c r="L1225" s="221"/>
      <c r="M1225" s="221"/>
      <c r="N1225" s="221"/>
      <c r="O1225" s="221"/>
      <c r="P1225" s="221"/>
      <c r="Q1225" s="221"/>
      <c r="R1225" s="221"/>
      <c r="S1225" s="221"/>
      <c r="T1225" s="221"/>
      <c r="U1225" s="221"/>
    </row>
    <row r="1226" spans="2:21" x14ac:dyDescent="0.2">
      <c r="B1226" s="221"/>
      <c r="C1226" s="221"/>
      <c r="D1226" s="221"/>
      <c r="E1226" s="221"/>
      <c r="F1226" s="221"/>
      <c r="G1226" s="221"/>
      <c r="H1226" s="221"/>
      <c r="I1226" s="221"/>
      <c r="J1226" s="221"/>
      <c r="K1226" s="221"/>
      <c r="L1226" s="221"/>
      <c r="M1226" s="221"/>
      <c r="N1226" s="221"/>
      <c r="O1226" s="221"/>
      <c r="P1226" s="221"/>
      <c r="Q1226" s="221"/>
      <c r="R1226" s="221"/>
      <c r="S1226" s="221"/>
      <c r="T1226" s="221"/>
      <c r="U1226" s="221"/>
    </row>
    <row r="1227" spans="2:21" x14ac:dyDescent="0.2">
      <c r="B1227" s="221"/>
      <c r="C1227" s="221"/>
      <c r="D1227" s="221"/>
      <c r="E1227" s="221"/>
      <c r="F1227" s="221"/>
      <c r="G1227" s="221"/>
      <c r="H1227" s="221"/>
      <c r="I1227" s="221"/>
      <c r="J1227" s="221"/>
      <c r="K1227" s="221"/>
      <c r="L1227" s="221"/>
      <c r="M1227" s="221"/>
      <c r="N1227" s="221"/>
      <c r="O1227" s="221"/>
      <c r="P1227" s="221"/>
      <c r="Q1227" s="221"/>
      <c r="R1227" s="221"/>
      <c r="S1227" s="221"/>
      <c r="T1227" s="221"/>
      <c r="U1227" s="221"/>
    </row>
    <row r="1228" spans="2:21" x14ac:dyDescent="0.2">
      <c r="B1228" s="221"/>
      <c r="C1228" s="221"/>
      <c r="D1228" s="221"/>
      <c r="E1228" s="221"/>
      <c r="F1228" s="221"/>
      <c r="G1228" s="221"/>
      <c r="H1228" s="221"/>
      <c r="I1228" s="221"/>
      <c r="J1228" s="221"/>
      <c r="K1228" s="221"/>
      <c r="L1228" s="221"/>
      <c r="M1228" s="221"/>
      <c r="N1228" s="221"/>
      <c r="O1228" s="221"/>
      <c r="P1228" s="221"/>
      <c r="Q1228" s="221"/>
      <c r="R1228" s="221"/>
      <c r="S1228" s="221"/>
      <c r="T1228" s="221"/>
      <c r="U1228" s="221"/>
    </row>
    <row r="1229" spans="2:21" x14ac:dyDescent="0.2">
      <c r="B1229" s="221"/>
      <c r="C1229" s="221"/>
      <c r="D1229" s="221"/>
      <c r="E1229" s="221"/>
      <c r="F1229" s="221"/>
      <c r="G1229" s="221"/>
      <c r="H1229" s="221"/>
      <c r="I1229" s="221"/>
      <c r="J1229" s="221"/>
      <c r="K1229" s="221"/>
      <c r="L1229" s="221"/>
      <c r="M1229" s="221"/>
      <c r="N1229" s="221"/>
      <c r="O1229" s="221"/>
      <c r="P1229" s="221"/>
      <c r="Q1229" s="221"/>
      <c r="R1229" s="221"/>
      <c r="S1229" s="221"/>
      <c r="T1229" s="221"/>
      <c r="U1229" s="221"/>
    </row>
    <row r="1230" spans="2:21" x14ac:dyDescent="0.2">
      <c r="B1230" s="221"/>
      <c r="C1230" s="221"/>
      <c r="D1230" s="221"/>
      <c r="E1230" s="221"/>
      <c r="F1230" s="221"/>
      <c r="G1230" s="221"/>
      <c r="H1230" s="221"/>
      <c r="I1230" s="221"/>
      <c r="J1230" s="221"/>
      <c r="K1230" s="221"/>
      <c r="L1230" s="221"/>
      <c r="M1230" s="221"/>
      <c r="N1230" s="221"/>
      <c r="O1230" s="221"/>
      <c r="P1230" s="221"/>
      <c r="Q1230" s="221"/>
      <c r="R1230" s="221"/>
      <c r="S1230" s="221"/>
      <c r="T1230" s="221"/>
      <c r="U1230" s="221"/>
    </row>
    <row r="1231" spans="2:21" x14ac:dyDescent="0.2">
      <c r="B1231" s="221"/>
      <c r="C1231" s="221"/>
      <c r="D1231" s="221"/>
      <c r="E1231" s="221"/>
      <c r="F1231" s="221"/>
      <c r="G1231" s="221"/>
      <c r="H1231" s="221"/>
      <c r="I1231" s="221"/>
      <c r="J1231" s="221"/>
      <c r="K1231" s="221"/>
      <c r="L1231" s="221"/>
      <c r="M1231" s="221"/>
      <c r="N1231" s="221"/>
      <c r="O1231" s="221"/>
      <c r="P1231" s="221"/>
      <c r="Q1231" s="221"/>
      <c r="R1231" s="221"/>
      <c r="S1231" s="221"/>
      <c r="T1231" s="221"/>
      <c r="U1231" s="221"/>
    </row>
    <row r="1232" spans="2:21" x14ac:dyDescent="0.2">
      <c r="B1232" s="221"/>
      <c r="C1232" s="221"/>
      <c r="D1232" s="221"/>
      <c r="E1232" s="221"/>
      <c r="F1232" s="221"/>
      <c r="G1232" s="221"/>
      <c r="H1232" s="221"/>
      <c r="I1232" s="221"/>
      <c r="J1232" s="221"/>
      <c r="K1232" s="221"/>
      <c r="L1232" s="221"/>
      <c r="M1232" s="221"/>
      <c r="N1232" s="221"/>
      <c r="O1232" s="221"/>
      <c r="P1232" s="221"/>
      <c r="Q1232" s="221"/>
      <c r="R1232" s="221"/>
      <c r="S1232" s="221"/>
      <c r="T1232" s="221"/>
      <c r="U1232" s="221"/>
    </row>
    <row r="1233" spans="2:21" x14ac:dyDescent="0.2">
      <c r="B1233" s="221"/>
      <c r="C1233" s="221"/>
      <c r="D1233" s="221"/>
      <c r="E1233" s="221"/>
      <c r="F1233" s="221"/>
      <c r="G1233" s="221"/>
      <c r="H1233" s="221"/>
      <c r="I1233" s="221"/>
      <c r="J1233" s="221"/>
      <c r="K1233" s="221"/>
      <c r="L1233" s="221"/>
      <c r="M1233" s="221"/>
      <c r="N1233" s="221"/>
      <c r="O1233" s="221"/>
      <c r="P1233" s="221"/>
      <c r="Q1233" s="221"/>
      <c r="R1233" s="221"/>
      <c r="S1233" s="221"/>
      <c r="T1233" s="221"/>
      <c r="U1233" s="221"/>
    </row>
    <row r="1234" spans="2:21" x14ac:dyDescent="0.2">
      <c r="B1234" s="221"/>
      <c r="C1234" s="221"/>
      <c r="D1234" s="221"/>
      <c r="E1234" s="221"/>
      <c r="F1234" s="221"/>
      <c r="G1234" s="221"/>
      <c r="H1234" s="221"/>
      <c r="I1234" s="221"/>
      <c r="J1234" s="221"/>
      <c r="K1234" s="221"/>
      <c r="L1234" s="221"/>
      <c r="M1234" s="221"/>
      <c r="N1234" s="221"/>
      <c r="O1234" s="221"/>
      <c r="P1234" s="221"/>
      <c r="Q1234" s="221"/>
      <c r="R1234" s="221"/>
      <c r="S1234" s="221"/>
      <c r="T1234" s="221"/>
      <c r="U1234" s="221"/>
    </row>
    <row r="1235" spans="2:21" x14ac:dyDescent="0.2">
      <c r="B1235" s="221"/>
      <c r="C1235" s="221"/>
      <c r="D1235" s="221"/>
      <c r="E1235" s="221"/>
      <c r="F1235" s="221"/>
      <c r="G1235" s="221"/>
      <c r="H1235" s="221"/>
      <c r="I1235" s="221"/>
      <c r="J1235" s="221"/>
      <c r="K1235" s="221"/>
      <c r="L1235" s="221"/>
      <c r="M1235" s="221"/>
      <c r="N1235" s="221"/>
      <c r="O1235" s="221"/>
      <c r="P1235" s="221"/>
      <c r="Q1235" s="221"/>
      <c r="R1235" s="221"/>
      <c r="S1235" s="221"/>
      <c r="T1235" s="221"/>
      <c r="U1235" s="221"/>
    </row>
    <row r="1236" spans="2:21" x14ac:dyDescent="0.2">
      <c r="B1236" s="221"/>
      <c r="C1236" s="221"/>
      <c r="D1236" s="221"/>
      <c r="E1236" s="221"/>
      <c r="F1236" s="221"/>
      <c r="G1236" s="221"/>
      <c r="H1236" s="221"/>
      <c r="I1236" s="221"/>
      <c r="J1236" s="221"/>
      <c r="K1236" s="221"/>
      <c r="L1236" s="221"/>
      <c r="M1236" s="221"/>
      <c r="N1236" s="221"/>
      <c r="O1236" s="221"/>
      <c r="P1236" s="221"/>
      <c r="Q1236" s="221"/>
      <c r="R1236" s="221"/>
      <c r="S1236" s="221"/>
      <c r="T1236" s="221"/>
      <c r="U1236" s="221"/>
    </row>
    <row r="1237" spans="2:21" x14ac:dyDescent="0.2">
      <c r="B1237" s="221"/>
      <c r="C1237" s="221"/>
      <c r="D1237" s="221"/>
      <c r="E1237" s="221"/>
      <c r="F1237" s="221"/>
      <c r="G1237" s="221"/>
      <c r="H1237" s="221"/>
      <c r="I1237" s="221"/>
      <c r="J1237" s="221"/>
      <c r="K1237" s="221"/>
      <c r="L1237" s="221"/>
      <c r="M1237" s="221"/>
      <c r="N1237" s="221"/>
      <c r="O1237" s="221"/>
      <c r="P1237" s="221"/>
      <c r="Q1237" s="221"/>
      <c r="R1237" s="221"/>
      <c r="S1237" s="221"/>
      <c r="T1237" s="221"/>
      <c r="U1237" s="221"/>
    </row>
    <row r="1238" spans="2:21" x14ac:dyDescent="0.2">
      <c r="B1238" s="221"/>
      <c r="C1238" s="221"/>
      <c r="D1238" s="221"/>
      <c r="E1238" s="221"/>
      <c r="F1238" s="221"/>
      <c r="G1238" s="221"/>
      <c r="H1238" s="221"/>
      <c r="I1238" s="221"/>
      <c r="J1238" s="221"/>
      <c r="K1238" s="221"/>
      <c r="L1238" s="221"/>
      <c r="M1238" s="221"/>
      <c r="N1238" s="221"/>
      <c r="O1238" s="221"/>
      <c r="P1238" s="221"/>
      <c r="Q1238" s="221"/>
      <c r="R1238" s="221"/>
      <c r="S1238" s="221"/>
      <c r="T1238" s="221"/>
      <c r="U1238" s="221"/>
    </row>
    <row r="1239" spans="2:21" x14ac:dyDescent="0.2">
      <c r="B1239" s="221"/>
      <c r="C1239" s="221"/>
      <c r="D1239" s="221"/>
      <c r="E1239" s="221"/>
      <c r="F1239" s="221"/>
      <c r="G1239" s="221"/>
      <c r="H1239" s="221"/>
      <c r="I1239" s="221"/>
      <c r="J1239" s="221"/>
      <c r="K1239" s="221"/>
      <c r="L1239" s="221"/>
      <c r="M1239" s="221"/>
      <c r="N1239" s="221"/>
      <c r="O1239" s="221"/>
      <c r="P1239" s="221"/>
      <c r="Q1239" s="221"/>
      <c r="R1239" s="221"/>
      <c r="S1239" s="221"/>
      <c r="T1239" s="221"/>
      <c r="U1239" s="221"/>
    </row>
    <row r="1240" spans="2:21" x14ac:dyDescent="0.2">
      <c r="B1240" s="221"/>
      <c r="C1240" s="221"/>
      <c r="D1240" s="221"/>
      <c r="E1240" s="221"/>
      <c r="F1240" s="221"/>
      <c r="G1240" s="221"/>
      <c r="H1240" s="221"/>
      <c r="I1240" s="221"/>
      <c r="J1240" s="221"/>
      <c r="K1240" s="221"/>
      <c r="L1240" s="221"/>
      <c r="M1240" s="221"/>
      <c r="N1240" s="221"/>
      <c r="O1240" s="221"/>
      <c r="P1240" s="221"/>
      <c r="Q1240" s="221"/>
      <c r="R1240" s="221"/>
      <c r="S1240" s="221"/>
      <c r="T1240" s="221"/>
      <c r="U1240" s="221"/>
    </row>
    <row r="1241" spans="2:21" x14ac:dyDescent="0.2">
      <c r="B1241" s="221"/>
      <c r="C1241" s="221"/>
      <c r="D1241" s="221"/>
      <c r="E1241" s="221"/>
      <c r="F1241" s="221"/>
      <c r="G1241" s="221"/>
      <c r="H1241" s="221"/>
      <c r="I1241" s="221"/>
      <c r="J1241" s="221"/>
      <c r="K1241" s="221"/>
      <c r="L1241" s="221"/>
      <c r="M1241" s="221"/>
      <c r="N1241" s="221"/>
      <c r="O1241" s="221"/>
      <c r="P1241" s="221"/>
      <c r="Q1241" s="221"/>
      <c r="R1241" s="221"/>
      <c r="S1241" s="221"/>
      <c r="T1241" s="221"/>
      <c r="U1241" s="221"/>
    </row>
    <row r="1242" spans="2:21" x14ac:dyDescent="0.2">
      <c r="B1242" s="221"/>
      <c r="C1242" s="221"/>
      <c r="D1242" s="221"/>
      <c r="E1242" s="221"/>
      <c r="F1242" s="221"/>
      <c r="G1242" s="221"/>
      <c r="H1242" s="221"/>
      <c r="I1242" s="221"/>
      <c r="J1242" s="221"/>
      <c r="K1242" s="221"/>
      <c r="L1242" s="221"/>
      <c r="M1242" s="221"/>
      <c r="N1242" s="221"/>
      <c r="O1242" s="221"/>
      <c r="P1242" s="221"/>
      <c r="Q1242" s="221"/>
      <c r="R1242" s="221"/>
      <c r="S1242" s="221"/>
      <c r="T1242" s="221"/>
      <c r="U1242" s="221"/>
    </row>
    <row r="1243" spans="2:21" x14ac:dyDescent="0.2">
      <c r="B1243" s="221"/>
      <c r="C1243" s="221"/>
      <c r="D1243" s="221"/>
      <c r="E1243" s="221"/>
      <c r="F1243" s="221"/>
      <c r="G1243" s="221"/>
      <c r="H1243" s="221"/>
      <c r="I1243" s="221"/>
      <c r="J1243" s="221"/>
      <c r="K1243" s="221"/>
      <c r="L1243" s="221"/>
      <c r="M1243" s="221"/>
      <c r="N1243" s="221"/>
      <c r="O1243" s="221"/>
      <c r="P1243" s="221"/>
      <c r="Q1243" s="221"/>
      <c r="R1243" s="221"/>
      <c r="S1243" s="221"/>
      <c r="T1243" s="221"/>
      <c r="U1243" s="221"/>
    </row>
    <row r="1244" spans="2:21" x14ac:dyDescent="0.2">
      <c r="B1244" s="221"/>
      <c r="C1244" s="221"/>
      <c r="D1244" s="221"/>
      <c r="E1244" s="221"/>
      <c r="F1244" s="221"/>
      <c r="G1244" s="221"/>
      <c r="H1244" s="221"/>
      <c r="I1244" s="221"/>
      <c r="J1244" s="221"/>
      <c r="K1244" s="221"/>
      <c r="L1244" s="221"/>
      <c r="M1244" s="221"/>
      <c r="N1244" s="221"/>
      <c r="O1244" s="221"/>
      <c r="P1244" s="221"/>
      <c r="Q1244" s="221"/>
      <c r="R1244" s="221"/>
      <c r="S1244" s="221"/>
      <c r="T1244" s="221"/>
      <c r="U1244" s="221"/>
    </row>
    <row r="1245" spans="2:21" x14ac:dyDescent="0.2">
      <c r="B1245" s="221"/>
      <c r="C1245" s="221"/>
      <c r="D1245" s="221"/>
      <c r="E1245" s="221"/>
      <c r="F1245" s="221"/>
      <c r="G1245" s="221"/>
      <c r="H1245" s="221"/>
      <c r="I1245" s="221"/>
      <c r="J1245" s="221"/>
      <c r="K1245" s="221"/>
      <c r="L1245" s="221"/>
      <c r="M1245" s="221"/>
      <c r="N1245" s="221"/>
      <c r="O1245" s="221"/>
      <c r="P1245" s="221"/>
      <c r="Q1245" s="221"/>
      <c r="R1245" s="221"/>
      <c r="S1245" s="221"/>
      <c r="T1245" s="221"/>
      <c r="U1245" s="221"/>
    </row>
    <row r="1246" spans="2:21" x14ac:dyDescent="0.2">
      <c r="B1246" s="221"/>
      <c r="C1246" s="221"/>
      <c r="D1246" s="221"/>
      <c r="E1246" s="221"/>
      <c r="F1246" s="221"/>
      <c r="G1246" s="221"/>
      <c r="H1246" s="221"/>
      <c r="I1246" s="221"/>
      <c r="J1246" s="221"/>
      <c r="K1246" s="221"/>
      <c r="L1246" s="221"/>
      <c r="M1246" s="221"/>
      <c r="N1246" s="221"/>
      <c r="O1246" s="221"/>
      <c r="P1246" s="221"/>
      <c r="Q1246" s="221"/>
      <c r="R1246" s="221"/>
      <c r="S1246" s="221"/>
      <c r="T1246" s="221"/>
      <c r="U1246" s="221"/>
    </row>
    <row r="1247" spans="2:21" x14ac:dyDescent="0.2">
      <c r="B1247" s="221"/>
      <c r="C1247" s="221"/>
      <c r="D1247" s="221"/>
      <c r="E1247" s="221"/>
      <c r="F1247" s="221"/>
      <c r="G1247" s="221"/>
      <c r="H1247" s="221"/>
      <c r="I1247" s="221"/>
      <c r="J1247" s="221"/>
      <c r="K1247" s="221"/>
      <c r="L1247" s="221"/>
      <c r="M1247" s="221"/>
      <c r="N1247" s="221"/>
      <c r="O1247" s="221"/>
      <c r="P1247" s="221"/>
      <c r="Q1247" s="221"/>
      <c r="R1247" s="221"/>
      <c r="S1247" s="221"/>
      <c r="T1247" s="221"/>
      <c r="U1247" s="221"/>
    </row>
    <row r="1248" spans="2:21" x14ac:dyDescent="0.2">
      <c r="B1248" s="221"/>
      <c r="C1248" s="221"/>
      <c r="D1248" s="221"/>
      <c r="E1248" s="221"/>
      <c r="F1248" s="221"/>
      <c r="G1248" s="221"/>
      <c r="H1248" s="221"/>
      <c r="I1248" s="221"/>
      <c r="J1248" s="221"/>
      <c r="K1248" s="221"/>
      <c r="L1248" s="221"/>
      <c r="M1248" s="221"/>
      <c r="N1248" s="221"/>
      <c r="O1248" s="221"/>
      <c r="P1248" s="221"/>
      <c r="Q1248" s="221"/>
      <c r="R1248" s="221"/>
      <c r="S1248" s="221"/>
      <c r="T1248" s="221"/>
      <c r="U1248" s="221"/>
    </row>
    <row r="1249" spans="2:21" x14ac:dyDescent="0.2">
      <c r="B1249" s="221"/>
      <c r="C1249" s="221"/>
      <c r="D1249" s="221"/>
      <c r="E1249" s="221"/>
      <c r="F1249" s="221"/>
      <c r="G1249" s="221"/>
      <c r="H1249" s="221"/>
      <c r="I1249" s="221"/>
      <c r="J1249" s="221"/>
      <c r="K1249" s="221"/>
      <c r="L1249" s="221"/>
      <c r="M1249" s="221"/>
      <c r="N1249" s="221"/>
      <c r="O1249" s="221"/>
      <c r="P1249" s="221"/>
      <c r="Q1249" s="221"/>
      <c r="R1249" s="221"/>
      <c r="S1249" s="221"/>
      <c r="T1249" s="221"/>
      <c r="U1249" s="221"/>
    </row>
    <row r="1250" spans="2:21" x14ac:dyDescent="0.2">
      <c r="B1250" s="221"/>
      <c r="C1250" s="221"/>
      <c r="D1250" s="221"/>
      <c r="E1250" s="221"/>
      <c r="F1250" s="221"/>
      <c r="G1250" s="221"/>
      <c r="H1250" s="221"/>
      <c r="I1250" s="221"/>
      <c r="J1250" s="221"/>
      <c r="K1250" s="221"/>
      <c r="L1250" s="221"/>
      <c r="M1250" s="221"/>
      <c r="N1250" s="221"/>
      <c r="O1250" s="221"/>
      <c r="P1250" s="221"/>
      <c r="Q1250" s="221"/>
      <c r="R1250" s="221"/>
      <c r="S1250" s="221"/>
      <c r="T1250" s="221"/>
      <c r="U1250" s="221"/>
    </row>
    <row r="1251" spans="2:21" x14ac:dyDescent="0.2">
      <c r="B1251" s="221"/>
      <c r="C1251" s="221"/>
      <c r="D1251" s="221"/>
      <c r="E1251" s="221"/>
      <c r="F1251" s="221"/>
      <c r="G1251" s="221"/>
      <c r="H1251" s="221"/>
      <c r="I1251" s="221"/>
      <c r="J1251" s="221"/>
      <c r="K1251" s="221"/>
      <c r="L1251" s="221"/>
      <c r="M1251" s="221"/>
      <c r="N1251" s="221"/>
      <c r="O1251" s="221"/>
      <c r="P1251" s="221"/>
      <c r="Q1251" s="221"/>
      <c r="R1251" s="221"/>
      <c r="S1251" s="221"/>
      <c r="T1251" s="221"/>
      <c r="U1251" s="221"/>
    </row>
    <row r="1252" spans="2:21" x14ac:dyDescent="0.2">
      <c r="B1252" s="221"/>
      <c r="C1252" s="221"/>
      <c r="D1252" s="221"/>
      <c r="E1252" s="221"/>
      <c r="F1252" s="221"/>
      <c r="G1252" s="221"/>
      <c r="H1252" s="221"/>
      <c r="I1252" s="221"/>
      <c r="J1252" s="221"/>
      <c r="K1252" s="221"/>
      <c r="L1252" s="221"/>
      <c r="M1252" s="221"/>
      <c r="N1252" s="221"/>
      <c r="O1252" s="221"/>
      <c r="P1252" s="221"/>
      <c r="Q1252" s="221"/>
      <c r="R1252" s="221"/>
      <c r="S1252" s="221"/>
      <c r="T1252" s="221"/>
      <c r="U1252" s="221"/>
    </row>
    <row r="1253" spans="2:21" x14ac:dyDescent="0.2">
      <c r="B1253" s="221"/>
      <c r="C1253" s="221"/>
      <c r="D1253" s="221"/>
      <c r="E1253" s="221"/>
      <c r="F1253" s="221"/>
      <c r="G1253" s="221"/>
      <c r="H1253" s="221"/>
      <c r="I1253" s="221"/>
      <c r="J1253" s="221"/>
      <c r="K1253" s="221"/>
      <c r="L1253" s="221"/>
      <c r="M1253" s="221"/>
      <c r="N1253" s="221"/>
      <c r="O1253" s="221"/>
      <c r="P1253" s="221"/>
      <c r="Q1253" s="221"/>
      <c r="R1253" s="221"/>
      <c r="S1253" s="221"/>
      <c r="T1253" s="221"/>
      <c r="U1253" s="221"/>
    </row>
    <row r="1254" spans="2:21" x14ac:dyDescent="0.2">
      <c r="B1254" s="221"/>
      <c r="C1254" s="221"/>
      <c r="D1254" s="221"/>
      <c r="E1254" s="221"/>
      <c r="F1254" s="221"/>
      <c r="G1254" s="221"/>
      <c r="H1254" s="221"/>
      <c r="I1254" s="221"/>
      <c r="J1254" s="221"/>
      <c r="K1254" s="221"/>
      <c r="L1254" s="221"/>
      <c r="M1254" s="221"/>
      <c r="N1254" s="221"/>
      <c r="O1254" s="221"/>
      <c r="P1254" s="221"/>
      <c r="Q1254" s="221"/>
      <c r="R1254" s="221"/>
      <c r="S1254" s="221"/>
      <c r="T1254" s="221"/>
      <c r="U1254" s="221"/>
    </row>
    <row r="1255" spans="2:21" x14ac:dyDescent="0.2">
      <c r="B1255" s="221"/>
      <c r="C1255" s="221"/>
      <c r="D1255" s="221"/>
      <c r="E1255" s="221"/>
      <c r="F1255" s="221"/>
      <c r="G1255" s="221"/>
      <c r="H1255" s="221"/>
      <c r="I1255" s="221"/>
      <c r="J1255" s="221"/>
      <c r="K1255" s="221"/>
      <c r="L1255" s="221"/>
      <c r="M1255" s="221"/>
      <c r="N1255" s="221"/>
      <c r="O1255" s="221"/>
      <c r="P1255" s="221"/>
      <c r="Q1255" s="221"/>
      <c r="R1255" s="221"/>
      <c r="S1255" s="221"/>
      <c r="T1255" s="221"/>
      <c r="U1255" s="221"/>
    </row>
    <row r="1256" spans="2:21" x14ac:dyDescent="0.2">
      <c r="B1256" s="221"/>
      <c r="C1256" s="221"/>
      <c r="D1256" s="221"/>
      <c r="E1256" s="221"/>
      <c r="F1256" s="221"/>
      <c r="G1256" s="221"/>
      <c r="H1256" s="221"/>
      <c r="I1256" s="221"/>
      <c r="J1256" s="221"/>
      <c r="K1256" s="221"/>
      <c r="L1256" s="221"/>
      <c r="M1256" s="221"/>
      <c r="N1256" s="221"/>
      <c r="O1256" s="221"/>
      <c r="P1256" s="221"/>
      <c r="Q1256" s="221"/>
      <c r="R1256" s="221"/>
      <c r="S1256" s="221"/>
      <c r="T1256" s="221"/>
      <c r="U1256" s="221"/>
    </row>
    <row r="1257" spans="2:21" x14ac:dyDescent="0.2">
      <c r="B1257" s="221"/>
      <c r="C1257" s="221"/>
      <c r="D1257" s="221"/>
      <c r="E1257" s="221"/>
      <c r="F1257" s="221"/>
      <c r="G1257" s="221"/>
      <c r="H1257" s="221"/>
      <c r="I1257" s="221"/>
      <c r="J1257" s="221"/>
      <c r="K1257" s="221"/>
      <c r="L1257" s="221"/>
      <c r="M1257" s="221"/>
      <c r="N1257" s="221"/>
      <c r="O1257" s="221"/>
      <c r="P1257" s="221"/>
      <c r="Q1257" s="221"/>
      <c r="R1257" s="221"/>
      <c r="S1257" s="221"/>
      <c r="T1257" s="221"/>
      <c r="U1257" s="221"/>
    </row>
    <row r="1258" spans="2:21" x14ac:dyDescent="0.2">
      <c r="B1258" s="221"/>
      <c r="C1258" s="221"/>
      <c r="D1258" s="221"/>
      <c r="E1258" s="221"/>
      <c r="F1258" s="221"/>
      <c r="G1258" s="221"/>
      <c r="H1258" s="221"/>
      <c r="I1258" s="221"/>
      <c r="J1258" s="221"/>
      <c r="K1258" s="221"/>
      <c r="L1258" s="221"/>
      <c r="M1258" s="221"/>
      <c r="N1258" s="221"/>
      <c r="O1258" s="221"/>
      <c r="P1258" s="221"/>
      <c r="Q1258" s="221"/>
      <c r="R1258" s="221"/>
      <c r="S1258" s="221"/>
      <c r="T1258" s="221"/>
      <c r="U1258" s="221"/>
    </row>
    <row r="1259" spans="2:21" x14ac:dyDescent="0.2">
      <c r="B1259" s="221"/>
      <c r="C1259" s="221"/>
      <c r="D1259" s="221"/>
      <c r="E1259" s="221"/>
      <c r="F1259" s="221"/>
      <c r="G1259" s="221"/>
      <c r="H1259" s="221"/>
      <c r="I1259" s="221"/>
      <c r="J1259" s="221"/>
      <c r="K1259" s="221"/>
      <c r="L1259" s="221"/>
      <c r="M1259" s="221"/>
      <c r="N1259" s="221"/>
      <c r="O1259" s="221"/>
      <c r="P1259" s="221"/>
      <c r="Q1259" s="221"/>
      <c r="R1259" s="221"/>
      <c r="S1259" s="221"/>
      <c r="T1259" s="221"/>
      <c r="U1259" s="221"/>
    </row>
    <row r="1260" spans="2:21" x14ac:dyDescent="0.2">
      <c r="B1260" s="221"/>
      <c r="C1260" s="221"/>
      <c r="D1260" s="221"/>
      <c r="E1260" s="221"/>
      <c r="F1260" s="221"/>
      <c r="G1260" s="221"/>
      <c r="H1260" s="221"/>
      <c r="I1260" s="221"/>
      <c r="J1260" s="221"/>
      <c r="K1260" s="221"/>
      <c r="L1260" s="221"/>
      <c r="M1260" s="221"/>
      <c r="N1260" s="221"/>
      <c r="O1260" s="221"/>
      <c r="P1260" s="221"/>
      <c r="Q1260" s="221"/>
      <c r="R1260" s="221"/>
      <c r="S1260" s="221"/>
      <c r="T1260" s="221"/>
      <c r="U1260" s="221"/>
    </row>
    <row r="1261" spans="2:21" x14ac:dyDescent="0.2">
      <c r="B1261" s="221"/>
      <c r="C1261" s="221"/>
      <c r="D1261" s="221"/>
      <c r="E1261" s="221"/>
      <c r="F1261" s="221"/>
      <c r="G1261" s="221"/>
      <c r="H1261" s="221"/>
      <c r="I1261" s="221"/>
      <c r="J1261" s="221"/>
      <c r="K1261" s="221"/>
      <c r="L1261" s="221"/>
      <c r="M1261" s="221"/>
      <c r="N1261" s="221"/>
      <c r="O1261" s="221"/>
      <c r="P1261" s="221"/>
      <c r="Q1261" s="221"/>
      <c r="R1261" s="221"/>
      <c r="S1261" s="221"/>
      <c r="T1261" s="221"/>
      <c r="U1261" s="221"/>
    </row>
    <row r="1262" spans="2:21" x14ac:dyDescent="0.2">
      <c r="B1262" s="221"/>
      <c r="C1262" s="221"/>
      <c r="D1262" s="221"/>
      <c r="E1262" s="221"/>
      <c r="F1262" s="221"/>
      <c r="G1262" s="221"/>
      <c r="H1262" s="221"/>
      <c r="I1262" s="221"/>
      <c r="J1262" s="221"/>
      <c r="K1262" s="221"/>
      <c r="L1262" s="221"/>
      <c r="M1262" s="221"/>
      <c r="N1262" s="221"/>
      <c r="O1262" s="221"/>
      <c r="P1262" s="221"/>
      <c r="Q1262" s="221"/>
      <c r="R1262" s="221"/>
      <c r="S1262" s="221"/>
      <c r="T1262" s="221"/>
      <c r="U1262" s="221"/>
    </row>
    <row r="1263" spans="2:21" x14ac:dyDescent="0.2">
      <c r="B1263" s="221"/>
      <c r="C1263" s="221"/>
      <c r="D1263" s="221"/>
      <c r="E1263" s="221"/>
      <c r="F1263" s="221"/>
      <c r="G1263" s="221"/>
      <c r="H1263" s="221"/>
      <c r="I1263" s="221"/>
      <c r="J1263" s="221"/>
      <c r="K1263" s="221"/>
      <c r="L1263" s="221"/>
      <c r="M1263" s="221"/>
      <c r="N1263" s="221"/>
      <c r="O1263" s="221"/>
      <c r="P1263" s="221"/>
      <c r="Q1263" s="221"/>
      <c r="R1263" s="221"/>
      <c r="S1263" s="221"/>
      <c r="T1263" s="221"/>
      <c r="U1263" s="221"/>
    </row>
    <row r="1264" spans="2:21" x14ac:dyDescent="0.2">
      <c r="B1264" s="221"/>
      <c r="C1264" s="221"/>
      <c r="D1264" s="221"/>
      <c r="E1264" s="221"/>
      <c r="F1264" s="221"/>
      <c r="G1264" s="221"/>
      <c r="H1264" s="221"/>
      <c r="I1264" s="221"/>
      <c r="J1264" s="221"/>
      <c r="K1264" s="221"/>
      <c r="L1264" s="221"/>
      <c r="M1264" s="221"/>
      <c r="N1264" s="221"/>
      <c r="O1264" s="221"/>
      <c r="P1264" s="221"/>
      <c r="Q1264" s="221"/>
      <c r="R1264" s="221"/>
      <c r="S1264" s="221"/>
      <c r="T1264" s="221"/>
      <c r="U1264" s="221"/>
    </row>
    <row r="1265" spans="2:21" x14ac:dyDescent="0.2">
      <c r="B1265" s="221"/>
      <c r="C1265" s="221"/>
      <c r="D1265" s="221"/>
      <c r="E1265" s="221"/>
      <c r="F1265" s="221"/>
      <c r="G1265" s="221"/>
      <c r="H1265" s="221"/>
      <c r="I1265" s="221"/>
      <c r="J1265" s="221"/>
      <c r="K1265" s="221"/>
      <c r="L1265" s="221"/>
      <c r="M1265" s="221"/>
      <c r="N1265" s="221"/>
      <c r="O1265" s="221"/>
      <c r="P1265" s="221"/>
      <c r="Q1265" s="221"/>
      <c r="R1265" s="221"/>
      <c r="S1265" s="221"/>
      <c r="T1265" s="221"/>
      <c r="U1265" s="221"/>
    </row>
    <row r="1266" spans="2:21" x14ac:dyDescent="0.2">
      <c r="B1266" s="221"/>
      <c r="C1266" s="221"/>
      <c r="D1266" s="221"/>
      <c r="E1266" s="221"/>
      <c r="F1266" s="221"/>
      <c r="G1266" s="221"/>
      <c r="H1266" s="221"/>
      <c r="I1266" s="221"/>
      <c r="J1266" s="221"/>
      <c r="K1266" s="221"/>
      <c r="L1266" s="221"/>
      <c r="M1266" s="221"/>
      <c r="N1266" s="221"/>
      <c r="O1266" s="221"/>
      <c r="P1266" s="221"/>
      <c r="Q1266" s="221"/>
      <c r="R1266" s="221"/>
      <c r="S1266" s="221"/>
      <c r="T1266" s="221"/>
      <c r="U1266" s="221"/>
    </row>
    <row r="1267" spans="2:21" x14ac:dyDescent="0.2">
      <c r="B1267" s="221"/>
      <c r="C1267" s="221"/>
      <c r="D1267" s="221"/>
      <c r="E1267" s="221"/>
      <c r="F1267" s="221"/>
      <c r="G1267" s="221"/>
      <c r="H1267" s="221"/>
      <c r="I1267" s="221"/>
      <c r="J1267" s="221"/>
      <c r="K1267" s="221"/>
      <c r="L1267" s="221"/>
      <c r="M1267" s="221"/>
      <c r="N1267" s="221"/>
      <c r="O1267" s="221"/>
      <c r="P1267" s="221"/>
      <c r="Q1267" s="221"/>
      <c r="R1267" s="221"/>
      <c r="S1267" s="221"/>
      <c r="T1267" s="221"/>
      <c r="U1267" s="221"/>
    </row>
    <row r="1268" spans="2:21" x14ac:dyDescent="0.2">
      <c r="B1268" s="221"/>
      <c r="C1268" s="221"/>
      <c r="D1268" s="221"/>
      <c r="E1268" s="221"/>
      <c r="F1268" s="221"/>
      <c r="G1268" s="221"/>
      <c r="H1268" s="221"/>
      <c r="I1268" s="221"/>
      <c r="J1268" s="221"/>
      <c r="K1268" s="221"/>
      <c r="L1268" s="221"/>
      <c r="M1268" s="221"/>
      <c r="N1268" s="221"/>
      <c r="O1268" s="221"/>
      <c r="P1268" s="221"/>
      <c r="Q1268" s="221"/>
      <c r="R1268" s="221"/>
      <c r="S1268" s="221"/>
      <c r="T1268" s="221"/>
      <c r="U1268" s="221"/>
    </row>
    <row r="1269" spans="2:21" x14ac:dyDescent="0.2">
      <c r="B1269" s="221"/>
      <c r="C1269" s="221"/>
      <c r="D1269" s="221"/>
      <c r="E1269" s="221"/>
      <c r="F1269" s="221"/>
      <c r="G1269" s="221"/>
      <c r="H1269" s="221"/>
      <c r="I1269" s="221"/>
      <c r="J1269" s="221"/>
      <c r="K1269" s="221"/>
      <c r="L1269" s="221"/>
      <c r="M1269" s="221"/>
      <c r="N1269" s="221"/>
      <c r="O1269" s="221"/>
      <c r="P1269" s="221"/>
      <c r="Q1269" s="221"/>
      <c r="R1269" s="221"/>
      <c r="S1269" s="221"/>
      <c r="T1269" s="221"/>
      <c r="U1269" s="221"/>
    </row>
    <row r="1270" spans="2:21" x14ac:dyDescent="0.2">
      <c r="B1270" s="221"/>
      <c r="C1270" s="221"/>
      <c r="D1270" s="221"/>
      <c r="E1270" s="221"/>
      <c r="F1270" s="221"/>
      <c r="G1270" s="221"/>
      <c r="H1270" s="221"/>
      <c r="I1270" s="221"/>
      <c r="J1270" s="221"/>
      <c r="K1270" s="221"/>
      <c r="L1270" s="221"/>
      <c r="M1270" s="221"/>
      <c r="N1270" s="221"/>
      <c r="O1270" s="221"/>
      <c r="P1270" s="221"/>
      <c r="Q1270" s="221"/>
      <c r="R1270" s="221"/>
      <c r="S1270" s="221"/>
      <c r="T1270" s="221"/>
      <c r="U1270" s="221"/>
    </row>
    <row r="1271" spans="2:21" x14ac:dyDescent="0.2">
      <c r="B1271" s="221"/>
      <c r="C1271" s="221"/>
      <c r="D1271" s="221"/>
      <c r="E1271" s="221"/>
      <c r="F1271" s="221"/>
      <c r="G1271" s="221"/>
      <c r="H1271" s="221"/>
      <c r="I1271" s="221"/>
      <c r="J1271" s="221"/>
      <c r="K1271" s="221"/>
      <c r="L1271" s="221"/>
      <c r="M1271" s="221"/>
      <c r="N1271" s="221"/>
      <c r="O1271" s="221"/>
      <c r="P1271" s="221"/>
      <c r="Q1271" s="221"/>
      <c r="R1271" s="221"/>
      <c r="S1271" s="221"/>
      <c r="T1271" s="221"/>
      <c r="U1271" s="221"/>
    </row>
    <row r="1272" spans="2:21" x14ac:dyDescent="0.2">
      <c r="B1272" s="221"/>
      <c r="C1272" s="221"/>
      <c r="D1272" s="221"/>
      <c r="E1272" s="221"/>
      <c r="F1272" s="221"/>
      <c r="G1272" s="221"/>
      <c r="H1272" s="221"/>
      <c r="I1272" s="221"/>
      <c r="J1272" s="221"/>
      <c r="K1272" s="221"/>
      <c r="L1272" s="221"/>
      <c r="M1272" s="221"/>
      <c r="N1272" s="221"/>
      <c r="O1272" s="221"/>
      <c r="P1272" s="221"/>
      <c r="Q1272" s="221"/>
      <c r="R1272" s="221"/>
      <c r="S1272" s="221"/>
      <c r="T1272" s="221"/>
      <c r="U1272" s="221"/>
    </row>
    <row r="1273" spans="2:21" x14ac:dyDescent="0.2">
      <c r="B1273" s="221"/>
      <c r="C1273" s="221"/>
      <c r="D1273" s="221"/>
      <c r="E1273" s="221"/>
      <c r="F1273" s="221"/>
      <c r="G1273" s="221"/>
      <c r="H1273" s="221"/>
      <c r="I1273" s="221"/>
      <c r="J1273" s="221"/>
      <c r="K1273" s="221"/>
      <c r="L1273" s="221"/>
      <c r="M1273" s="221"/>
      <c r="N1273" s="221"/>
      <c r="O1273" s="221"/>
      <c r="P1273" s="221"/>
      <c r="Q1273" s="221"/>
      <c r="R1273" s="221"/>
      <c r="S1273" s="221"/>
      <c r="T1273" s="221"/>
      <c r="U1273" s="221"/>
    </row>
    <row r="1274" spans="2:21" x14ac:dyDescent="0.2">
      <c r="B1274" s="221"/>
      <c r="C1274" s="221"/>
      <c r="D1274" s="221"/>
      <c r="E1274" s="221"/>
      <c r="F1274" s="221"/>
      <c r="G1274" s="221"/>
      <c r="H1274" s="221"/>
      <c r="I1274" s="221"/>
      <c r="J1274" s="221"/>
      <c r="K1274" s="221"/>
      <c r="L1274" s="221"/>
      <c r="M1274" s="221"/>
      <c r="N1274" s="221"/>
      <c r="O1274" s="221"/>
      <c r="P1274" s="221"/>
      <c r="Q1274" s="221"/>
      <c r="R1274" s="221"/>
      <c r="S1274" s="221"/>
      <c r="T1274" s="221"/>
      <c r="U1274" s="221"/>
    </row>
    <row r="1275" spans="2:21" x14ac:dyDescent="0.2">
      <c r="B1275" s="221"/>
      <c r="C1275" s="221"/>
      <c r="D1275" s="221"/>
      <c r="E1275" s="221"/>
      <c r="F1275" s="221"/>
      <c r="G1275" s="221"/>
      <c r="H1275" s="221"/>
      <c r="I1275" s="221"/>
      <c r="J1275" s="221"/>
      <c r="K1275" s="221"/>
      <c r="L1275" s="221"/>
      <c r="M1275" s="221"/>
      <c r="N1275" s="221"/>
      <c r="O1275" s="221"/>
      <c r="P1275" s="221"/>
      <c r="Q1275" s="221"/>
      <c r="R1275" s="221"/>
      <c r="S1275" s="221"/>
      <c r="T1275" s="221"/>
      <c r="U1275" s="221"/>
    </row>
    <row r="1276" spans="2:21" x14ac:dyDescent="0.2">
      <c r="B1276" s="221"/>
      <c r="C1276" s="221"/>
      <c r="D1276" s="221"/>
      <c r="E1276" s="221"/>
      <c r="F1276" s="221"/>
      <c r="G1276" s="221"/>
      <c r="H1276" s="221"/>
      <c r="I1276" s="221"/>
      <c r="J1276" s="221"/>
      <c r="K1276" s="221"/>
      <c r="L1276" s="221"/>
      <c r="M1276" s="221"/>
      <c r="N1276" s="221"/>
      <c r="O1276" s="221"/>
      <c r="P1276" s="221"/>
      <c r="Q1276" s="221"/>
      <c r="R1276" s="221"/>
      <c r="S1276" s="221"/>
      <c r="T1276" s="221"/>
      <c r="U1276" s="221"/>
    </row>
    <row r="1277" spans="2:21" x14ac:dyDescent="0.2">
      <c r="B1277" s="221"/>
      <c r="C1277" s="221"/>
      <c r="D1277" s="221"/>
      <c r="E1277" s="221"/>
      <c r="F1277" s="221"/>
      <c r="G1277" s="221"/>
      <c r="H1277" s="221"/>
      <c r="I1277" s="221"/>
      <c r="J1277" s="221"/>
      <c r="K1277" s="221"/>
      <c r="L1277" s="221"/>
      <c r="M1277" s="221"/>
      <c r="N1277" s="221"/>
      <c r="O1277" s="221"/>
      <c r="P1277" s="221"/>
      <c r="Q1277" s="221"/>
      <c r="R1277" s="221"/>
      <c r="S1277" s="221"/>
      <c r="T1277" s="221"/>
      <c r="U1277" s="221"/>
    </row>
    <row r="1278" spans="2:21" x14ac:dyDescent="0.2">
      <c r="B1278" s="221"/>
      <c r="C1278" s="221"/>
      <c r="D1278" s="221"/>
      <c r="E1278" s="221"/>
      <c r="F1278" s="221"/>
      <c r="G1278" s="221"/>
      <c r="H1278" s="221"/>
      <c r="I1278" s="221"/>
      <c r="J1278" s="221"/>
      <c r="K1278" s="221"/>
      <c r="L1278" s="221"/>
      <c r="M1278" s="221"/>
      <c r="N1278" s="221"/>
      <c r="O1278" s="221"/>
      <c r="P1278" s="221"/>
      <c r="Q1278" s="221"/>
      <c r="R1278" s="221"/>
      <c r="S1278" s="221"/>
      <c r="T1278" s="221"/>
      <c r="U1278" s="221"/>
    </row>
    <row r="1279" spans="2:21" x14ac:dyDescent="0.2">
      <c r="B1279" s="221"/>
      <c r="C1279" s="221"/>
      <c r="D1279" s="221"/>
      <c r="E1279" s="221"/>
      <c r="F1279" s="221"/>
      <c r="G1279" s="221"/>
      <c r="H1279" s="221"/>
      <c r="I1279" s="221"/>
      <c r="J1279" s="221"/>
      <c r="K1279" s="221"/>
      <c r="L1279" s="221"/>
      <c r="M1279" s="221"/>
      <c r="N1279" s="221"/>
      <c r="O1279" s="221"/>
      <c r="P1279" s="221"/>
      <c r="Q1279" s="221"/>
      <c r="R1279" s="221"/>
      <c r="S1279" s="221"/>
      <c r="T1279" s="221"/>
      <c r="U1279" s="221"/>
    </row>
    <row r="1280" spans="2:21" x14ac:dyDescent="0.2">
      <c r="B1280" s="221"/>
      <c r="C1280" s="221"/>
      <c r="D1280" s="221"/>
      <c r="E1280" s="221"/>
      <c r="F1280" s="221"/>
      <c r="G1280" s="221"/>
      <c r="H1280" s="221"/>
      <c r="I1280" s="221"/>
      <c r="J1280" s="221"/>
      <c r="K1280" s="221"/>
      <c r="L1280" s="221"/>
      <c r="M1280" s="221"/>
      <c r="N1280" s="221"/>
      <c r="O1280" s="221"/>
      <c r="P1280" s="221"/>
      <c r="Q1280" s="221"/>
      <c r="R1280" s="221"/>
      <c r="S1280" s="221"/>
      <c r="T1280" s="221"/>
      <c r="U1280" s="221"/>
    </row>
    <row r="1281" spans="2:21" x14ac:dyDescent="0.2">
      <c r="B1281" s="221"/>
      <c r="C1281" s="221"/>
      <c r="D1281" s="221"/>
      <c r="E1281" s="221"/>
      <c r="F1281" s="221"/>
      <c r="G1281" s="221"/>
      <c r="H1281" s="221"/>
      <c r="I1281" s="221"/>
      <c r="J1281" s="221"/>
      <c r="K1281" s="221"/>
      <c r="L1281" s="221"/>
      <c r="M1281" s="221"/>
      <c r="N1281" s="221"/>
      <c r="O1281" s="221"/>
      <c r="P1281" s="221"/>
      <c r="Q1281" s="221"/>
      <c r="R1281" s="221"/>
      <c r="S1281" s="221"/>
      <c r="T1281" s="221"/>
      <c r="U1281" s="221"/>
    </row>
    <row r="1282" spans="2:21" x14ac:dyDescent="0.2">
      <c r="B1282" s="221"/>
      <c r="C1282" s="221"/>
      <c r="D1282" s="221"/>
      <c r="E1282" s="221"/>
      <c r="F1282" s="221"/>
      <c r="G1282" s="221"/>
      <c r="H1282" s="221"/>
      <c r="I1282" s="221"/>
      <c r="J1282" s="221"/>
      <c r="K1282" s="221"/>
      <c r="L1282" s="221"/>
      <c r="M1282" s="221"/>
      <c r="N1282" s="221"/>
      <c r="O1282" s="221"/>
      <c r="P1282" s="221"/>
      <c r="Q1282" s="221"/>
      <c r="R1282" s="221"/>
      <c r="S1282" s="221"/>
      <c r="T1282" s="221"/>
      <c r="U1282" s="221"/>
    </row>
    <row r="1283" spans="2:21" x14ac:dyDescent="0.2">
      <c r="B1283" s="221"/>
      <c r="C1283" s="221"/>
      <c r="D1283" s="221"/>
      <c r="E1283" s="221"/>
      <c r="F1283" s="221"/>
      <c r="G1283" s="221"/>
      <c r="H1283" s="221"/>
      <c r="I1283" s="221"/>
      <c r="J1283" s="221"/>
      <c r="K1283" s="221"/>
      <c r="L1283" s="221"/>
      <c r="M1283" s="221"/>
      <c r="N1283" s="221"/>
      <c r="O1283" s="221"/>
      <c r="P1283" s="221"/>
      <c r="Q1283" s="221"/>
      <c r="R1283" s="221"/>
      <c r="S1283" s="221"/>
      <c r="T1283" s="221"/>
      <c r="U1283" s="221"/>
    </row>
    <row r="1284" spans="2:21" x14ac:dyDescent="0.2">
      <c r="B1284" s="221"/>
      <c r="C1284" s="221"/>
      <c r="D1284" s="221"/>
      <c r="E1284" s="221"/>
      <c r="F1284" s="221"/>
      <c r="G1284" s="221"/>
      <c r="H1284" s="221"/>
      <c r="I1284" s="221"/>
      <c r="J1284" s="221"/>
      <c r="K1284" s="221"/>
      <c r="L1284" s="221"/>
      <c r="M1284" s="221"/>
      <c r="N1284" s="221"/>
      <c r="O1284" s="221"/>
      <c r="P1284" s="221"/>
      <c r="Q1284" s="221"/>
      <c r="R1284" s="221"/>
      <c r="S1284" s="221"/>
      <c r="T1284" s="221"/>
      <c r="U1284" s="221"/>
    </row>
    <row r="1285" spans="2:21" x14ac:dyDescent="0.2">
      <c r="B1285" s="221"/>
      <c r="C1285" s="221"/>
      <c r="D1285" s="221"/>
      <c r="E1285" s="221"/>
      <c r="F1285" s="221"/>
      <c r="G1285" s="221"/>
      <c r="H1285" s="221"/>
      <c r="I1285" s="221"/>
      <c r="J1285" s="221"/>
      <c r="K1285" s="221"/>
      <c r="L1285" s="221"/>
      <c r="M1285" s="221"/>
      <c r="N1285" s="221"/>
      <c r="O1285" s="221"/>
      <c r="P1285" s="221"/>
      <c r="Q1285" s="221"/>
      <c r="R1285" s="221"/>
      <c r="S1285" s="221"/>
      <c r="T1285" s="221"/>
      <c r="U1285" s="221"/>
    </row>
    <row r="1286" spans="2:21" x14ac:dyDescent="0.2">
      <c r="B1286" s="221"/>
      <c r="C1286" s="221"/>
      <c r="D1286" s="221"/>
      <c r="E1286" s="221"/>
      <c r="F1286" s="221"/>
      <c r="G1286" s="221"/>
      <c r="H1286" s="221"/>
      <c r="I1286" s="221"/>
      <c r="J1286" s="221"/>
      <c r="K1286" s="221"/>
      <c r="L1286" s="221"/>
      <c r="M1286" s="221"/>
      <c r="N1286" s="221"/>
      <c r="O1286" s="221"/>
      <c r="P1286" s="221"/>
      <c r="Q1286" s="221"/>
      <c r="R1286" s="221"/>
      <c r="S1286" s="221"/>
      <c r="T1286" s="221"/>
      <c r="U1286" s="221"/>
    </row>
    <row r="1287" spans="2:21" x14ac:dyDescent="0.2">
      <c r="B1287" s="221"/>
      <c r="C1287" s="221"/>
      <c r="D1287" s="221"/>
      <c r="E1287" s="221"/>
      <c r="F1287" s="221"/>
      <c r="G1287" s="221"/>
      <c r="H1287" s="221"/>
      <c r="I1287" s="221"/>
      <c r="J1287" s="221"/>
      <c r="K1287" s="221"/>
      <c r="L1287" s="221"/>
      <c r="M1287" s="221"/>
      <c r="N1287" s="221"/>
      <c r="O1287" s="221"/>
      <c r="P1287" s="221"/>
      <c r="Q1287" s="221"/>
      <c r="R1287" s="221"/>
      <c r="S1287" s="221"/>
      <c r="T1287" s="221"/>
      <c r="U1287" s="221"/>
    </row>
    <row r="1288" spans="2:21" x14ac:dyDescent="0.2">
      <c r="B1288" s="221"/>
      <c r="C1288" s="221"/>
      <c r="D1288" s="221"/>
      <c r="E1288" s="221"/>
      <c r="F1288" s="221"/>
      <c r="G1288" s="221"/>
      <c r="H1288" s="221"/>
      <c r="I1288" s="221"/>
      <c r="J1288" s="221"/>
      <c r="K1288" s="221"/>
      <c r="L1288" s="221"/>
      <c r="M1288" s="221"/>
      <c r="N1288" s="221"/>
      <c r="O1288" s="221"/>
      <c r="P1288" s="221"/>
      <c r="Q1288" s="221"/>
      <c r="R1288" s="221"/>
      <c r="S1288" s="221"/>
      <c r="T1288" s="221"/>
      <c r="U1288" s="221"/>
    </row>
    <row r="1289" spans="2:21" x14ac:dyDescent="0.2">
      <c r="B1289" s="221"/>
      <c r="C1289" s="221"/>
      <c r="D1289" s="221"/>
      <c r="E1289" s="221"/>
      <c r="F1289" s="221"/>
      <c r="G1289" s="221"/>
      <c r="H1289" s="221"/>
      <c r="I1289" s="221"/>
      <c r="J1289" s="221"/>
      <c r="K1289" s="221"/>
      <c r="L1289" s="221"/>
      <c r="M1289" s="221"/>
      <c r="N1289" s="221"/>
      <c r="O1289" s="221"/>
      <c r="P1289" s="221"/>
      <c r="Q1289" s="221"/>
      <c r="R1289" s="221"/>
      <c r="S1289" s="221"/>
      <c r="T1289" s="221"/>
      <c r="U1289" s="221"/>
    </row>
    <row r="1290" spans="2:21" x14ac:dyDescent="0.2">
      <c r="B1290" s="221"/>
      <c r="C1290" s="221"/>
      <c r="D1290" s="221"/>
      <c r="E1290" s="221"/>
      <c r="F1290" s="221"/>
      <c r="G1290" s="221"/>
      <c r="H1290" s="221"/>
      <c r="I1290" s="221"/>
      <c r="J1290" s="221"/>
      <c r="K1290" s="221"/>
      <c r="L1290" s="221"/>
      <c r="M1290" s="221"/>
      <c r="N1290" s="221"/>
      <c r="O1290" s="221"/>
      <c r="P1290" s="221"/>
      <c r="Q1290" s="221"/>
      <c r="R1290" s="221"/>
      <c r="S1290" s="221"/>
      <c r="T1290" s="221"/>
      <c r="U1290" s="221"/>
    </row>
    <row r="1291" spans="2:21" x14ac:dyDescent="0.2">
      <c r="B1291" s="221"/>
      <c r="C1291" s="221"/>
      <c r="D1291" s="221"/>
      <c r="E1291" s="221"/>
      <c r="F1291" s="221"/>
      <c r="G1291" s="221"/>
      <c r="H1291" s="221"/>
      <c r="I1291" s="221"/>
      <c r="J1291" s="221"/>
      <c r="K1291" s="221"/>
      <c r="L1291" s="221"/>
      <c r="M1291" s="221"/>
      <c r="N1291" s="221"/>
      <c r="O1291" s="221"/>
      <c r="P1291" s="221"/>
      <c r="Q1291" s="221"/>
      <c r="R1291" s="221"/>
      <c r="S1291" s="221"/>
      <c r="T1291" s="221"/>
      <c r="U1291" s="221"/>
    </row>
    <row r="1292" spans="2:21" x14ac:dyDescent="0.2">
      <c r="B1292" s="221"/>
      <c r="C1292" s="221"/>
      <c r="D1292" s="221"/>
      <c r="E1292" s="221"/>
      <c r="F1292" s="221"/>
      <c r="G1292" s="221"/>
      <c r="H1292" s="221"/>
      <c r="I1292" s="221"/>
      <c r="J1292" s="221"/>
      <c r="K1292" s="221"/>
      <c r="L1292" s="221"/>
      <c r="M1292" s="221"/>
      <c r="N1292" s="221"/>
      <c r="O1292" s="221"/>
      <c r="P1292" s="221"/>
      <c r="Q1292" s="221"/>
      <c r="R1292" s="221"/>
      <c r="S1292" s="221"/>
      <c r="T1292" s="221"/>
      <c r="U1292" s="221"/>
    </row>
    <row r="1293" spans="2:21" x14ac:dyDescent="0.2">
      <c r="B1293" s="221"/>
      <c r="C1293" s="221"/>
      <c r="D1293" s="221"/>
      <c r="E1293" s="221"/>
      <c r="F1293" s="221"/>
      <c r="G1293" s="221"/>
      <c r="H1293" s="221"/>
      <c r="I1293" s="221"/>
      <c r="J1293" s="221"/>
      <c r="K1293" s="221"/>
      <c r="L1293" s="221"/>
      <c r="M1293" s="221"/>
      <c r="N1293" s="221"/>
      <c r="O1293" s="221"/>
      <c r="P1293" s="221"/>
      <c r="Q1293" s="221"/>
      <c r="R1293" s="221"/>
      <c r="S1293" s="221"/>
      <c r="T1293" s="221"/>
      <c r="U1293" s="221"/>
    </row>
    <row r="1294" spans="2:21" x14ac:dyDescent="0.2">
      <c r="B1294" s="221"/>
      <c r="C1294" s="221"/>
      <c r="D1294" s="221"/>
      <c r="E1294" s="221"/>
      <c r="F1294" s="221"/>
      <c r="G1294" s="221"/>
      <c r="H1294" s="221"/>
      <c r="I1294" s="221"/>
      <c r="J1294" s="221"/>
      <c r="K1294" s="221"/>
      <c r="L1294" s="221"/>
      <c r="M1294" s="221"/>
      <c r="N1294" s="221"/>
      <c r="O1294" s="221"/>
      <c r="P1294" s="221"/>
      <c r="Q1294" s="221"/>
      <c r="R1294" s="221"/>
      <c r="S1294" s="221"/>
      <c r="T1294" s="221"/>
      <c r="U1294" s="221"/>
    </row>
    <row r="1295" spans="2:21" x14ac:dyDescent="0.2">
      <c r="B1295" s="221"/>
      <c r="C1295" s="221"/>
      <c r="D1295" s="221"/>
      <c r="E1295" s="221"/>
      <c r="F1295" s="221"/>
      <c r="G1295" s="221"/>
      <c r="H1295" s="221"/>
      <c r="I1295" s="221"/>
      <c r="J1295" s="221"/>
      <c r="K1295" s="221"/>
      <c r="L1295" s="221"/>
      <c r="M1295" s="221"/>
      <c r="N1295" s="221"/>
      <c r="O1295" s="221"/>
      <c r="P1295" s="221"/>
      <c r="Q1295" s="221"/>
      <c r="R1295" s="221"/>
      <c r="S1295" s="221"/>
      <c r="T1295" s="221"/>
      <c r="U1295" s="221"/>
    </row>
    <row r="1296" spans="2:21" x14ac:dyDescent="0.2">
      <c r="B1296" s="221"/>
      <c r="C1296" s="221"/>
      <c r="D1296" s="221"/>
      <c r="E1296" s="221"/>
      <c r="F1296" s="221"/>
      <c r="G1296" s="221"/>
      <c r="H1296" s="221"/>
      <c r="I1296" s="221"/>
      <c r="J1296" s="221"/>
      <c r="K1296" s="221"/>
      <c r="L1296" s="221"/>
      <c r="M1296" s="221"/>
      <c r="N1296" s="221"/>
      <c r="O1296" s="221"/>
      <c r="P1296" s="221"/>
      <c r="Q1296" s="221"/>
      <c r="R1296" s="221"/>
      <c r="S1296" s="221"/>
      <c r="T1296" s="221"/>
      <c r="U1296" s="221"/>
    </row>
    <row r="1297" spans="2:21" x14ac:dyDescent="0.2">
      <c r="B1297" s="221"/>
      <c r="C1297" s="221"/>
      <c r="D1297" s="221"/>
      <c r="E1297" s="221"/>
      <c r="F1297" s="221"/>
      <c r="G1297" s="221"/>
      <c r="H1297" s="221"/>
      <c r="I1297" s="221"/>
      <c r="J1297" s="221"/>
      <c r="K1297" s="221"/>
      <c r="L1297" s="221"/>
      <c r="M1297" s="221"/>
      <c r="N1297" s="221"/>
      <c r="O1297" s="221"/>
      <c r="P1297" s="221"/>
      <c r="Q1297" s="221"/>
      <c r="R1297" s="221"/>
      <c r="S1297" s="221"/>
      <c r="T1297" s="221"/>
      <c r="U1297" s="221"/>
    </row>
    <row r="1298" spans="2:21" x14ac:dyDescent="0.2">
      <c r="B1298" s="221"/>
      <c r="C1298" s="221"/>
      <c r="D1298" s="221"/>
      <c r="E1298" s="221"/>
      <c r="F1298" s="221"/>
      <c r="G1298" s="221"/>
      <c r="H1298" s="221"/>
      <c r="I1298" s="221"/>
      <c r="J1298" s="221"/>
      <c r="K1298" s="221"/>
      <c r="L1298" s="221"/>
      <c r="M1298" s="221"/>
      <c r="N1298" s="221"/>
      <c r="O1298" s="221"/>
      <c r="P1298" s="221"/>
      <c r="Q1298" s="221"/>
      <c r="R1298" s="221"/>
      <c r="S1298" s="221"/>
      <c r="T1298" s="221"/>
      <c r="U1298" s="221"/>
    </row>
    <row r="1299" spans="2:21" x14ac:dyDescent="0.2">
      <c r="B1299" s="221"/>
      <c r="C1299" s="221"/>
      <c r="D1299" s="221"/>
      <c r="E1299" s="221"/>
      <c r="F1299" s="221"/>
      <c r="G1299" s="221"/>
      <c r="H1299" s="221"/>
      <c r="I1299" s="221"/>
      <c r="J1299" s="221"/>
      <c r="K1299" s="221"/>
      <c r="L1299" s="221"/>
      <c r="M1299" s="221"/>
      <c r="N1299" s="221"/>
      <c r="O1299" s="221"/>
      <c r="P1299" s="221"/>
      <c r="Q1299" s="221"/>
      <c r="R1299" s="221"/>
      <c r="S1299" s="221"/>
      <c r="T1299" s="221"/>
      <c r="U1299" s="221"/>
    </row>
    <row r="1300" spans="2:21" x14ac:dyDescent="0.2">
      <c r="B1300" s="221"/>
      <c r="C1300" s="221"/>
      <c r="D1300" s="221"/>
      <c r="E1300" s="221"/>
      <c r="F1300" s="221"/>
      <c r="G1300" s="221"/>
      <c r="H1300" s="221"/>
      <c r="I1300" s="221"/>
      <c r="J1300" s="221"/>
      <c r="K1300" s="221"/>
      <c r="L1300" s="221"/>
      <c r="M1300" s="221"/>
      <c r="N1300" s="221"/>
      <c r="O1300" s="221"/>
      <c r="P1300" s="221"/>
      <c r="Q1300" s="221"/>
      <c r="R1300" s="221"/>
      <c r="S1300" s="221"/>
      <c r="T1300" s="221"/>
      <c r="U1300" s="221"/>
    </row>
    <row r="1301" spans="2:21" x14ac:dyDescent="0.2">
      <c r="B1301" s="221"/>
      <c r="C1301" s="221"/>
      <c r="D1301" s="221"/>
      <c r="E1301" s="221"/>
      <c r="F1301" s="221"/>
      <c r="G1301" s="221"/>
      <c r="H1301" s="221"/>
      <c r="I1301" s="221"/>
      <c r="J1301" s="221"/>
      <c r="K1301" s="221"/>
      <c r="L1301" s="221"/>
      <c r="M1301" s="221"/>
      <c r="N1301" s="221"/>
      <c r="O1301" s="221"/>
      <c r="P1301" s="221"/>
      <c r="Q1301" s="221"/>
      <c r="R1301" s="221"/>
      <c r="S1301" s="221"/>
      <c r="T1301" s="221"/>
      <c r="U1301" s="221"/>
    </row>
    <row r="1302" spans="2:21" x14ac:dyDescent="0.2">
      <c r="B1302" s="221"/>
      <c r="C1302" s="221"/>
      <c r="D1302" s="221"/>
      <c r="E1302" s="221"/>
      <c r="F1302" s="221"/>
      <c r="G1302" s="221"/>
      <c r="H1302" s="221"/>
      <c r="I1302" s="221"/>
      <c r="J1302" s="221"/>
      <c r="K1302" s="221"/>
      <c r="L1302" s="221"/>
      <c r="M1302" s="221"/>
      <c r="N1302" s="221"/>
      <c r="O1302" s="221"/>
      <c r="P1302" s="221"/>
      <c r="Q1302" s="221"/>
      <c r="R1302" s="221"/>
      <c r="S1302" s="221"/>
      <c r="T1302" s="221"/>
      <c r="U1302" s="221"/>
    </row>
    <row r="1303" spans="2:21" x14ac:dyDescent="0.2">
      <c r="B1303" s="221"/>
      <c r="C1303" s="221"/>
      <c r="D1303" s="221"/>
      <c r="E1303" s="221"/>
      <c r="F1303" s="221"/>
      <c r="G1303" s="221"/>
      <c r="H1303" s="221"/>
      <c r="I1303" s="221"/>
      <c r="J1303" s="221"/>
      <c r="K1303" s="221"/>
      <c r="L1303" s="221"/>
      <c r="M1303" s="221"/>
      <c r="N1303" s="221"/>
      <c r="O1303" s="221"/>
      <c r="P1303" s="221"/>
      <c r="Q1303" s="221"/>
      <c r="R1303" s="221"/>
      <c r="S1303" s="221"/>
      <c r="T1303" s="221"/>
      <c r="U1303" s="221"/>
    </row>
    <row r="1304" spans="2:21" x14ac:dyDescent="0.2">
      <c r="B1304" s="221"/>
      <c r="C1304" s="221"/>
      <c r="D1304" s="221"/>
      <c r="E1304" s="221"/>
      <c r="F1304" s="221"/>
      <c r="G1304" s="221"/>
      <c r="H1304" s="221"/>
      <c r="I1304" s="221"/>
      <c r="J1304" s="221"/>
      <c r="K1304" s="221"/>
      <c r="L1304" s="221"/>
      <c r="M1304" s="221"/>
      <c r="N1304" s="221"/>
      <c r="O1304" s="221"/>
      <c r="P1304" s="221"/>
      <c r="Q1304" s="221"/>
      <c r="R1304" s="221"/>
      <c r="S1304" s="221"/>
      <c r="T1304" s="221"/>
      <c r="U1304" s="221"/>
    </row>
    <row r="1305" spans="2:21" x14ac:dyDescent="0.2">
      <c r="B1305" s="221"/>
      <c r="C1305" s="221"/>
      <c r="D1305" s="221"/>
      <c r="E1305" s="221"/>
      <c r="F1305" s="221"/>
      <c r="G1305" s="221"/>
      <c r="H1305" s="221"/>
      <c r="I1305" s="221"/>
      <c r="J1305" s="221"/>
      <c r="K1305" s="221"/>
      <c r="L1305" s="221"/>
      <c r="M1305" s="221"/>
      <c r="N1305" s="221"/>
      <c r="O1305" s="221"/>
      <c r="P1305" s="221"/>
      <c r="Q1305" s="221"/>
      <c r="R1305" s="221"/>
      <c r="S1305" s="221"/>
      <c r="T1305" s="221"/>
      <c r="U1305" s="221"/>
    </row>
    <row r="1306" spans="2:21" x14ac:dyDescent="0.2">
      <c r="B1306" s="221"/>
      <c r="C1306" s="221"/>
      <c r="D1306" s="221"/>
      <c r="E1306" s="221"/>
      <c r="F1306" s="221"/>
      <c r="G1306" s="221"/>
      <c r="H1306" s="221"/>
      <c r="I1306" s="221"/>
      <c r="J1306" s="221"/>
      <c r="K1306" s="221"/>
      <c r="L1306" s="221"/>
      <c r="M1306" s="221"/>
      <c r="N1306" s="221"/>
      <c r="O1306" s="221"/>
      <c r="P1306" s="221"/>
      <c r="Q1306" s="221"/>
      <c r="R1306" s="221"/>
      <c r="S1306" s="221"/>
      <c r="T1306" s="221"/>
      <c r="U1306" s="221"/>
    </row>
    <row r="1307" spans="2:21" x14ac:dyDescent="0.2">
      <c r="B1307" s="221"/>
      <c r="C1307" s="221"/>
      <c r="D1307" s="221"/>
      <c r="E1307" s="221"/>
      <c r="F1307" s="221"/>
      <c r="G1307" s="221"/>
      <c r="H1307" s="221"/>
      <c r="I1307" s="221"/>
      <c r="J1307" s="221"/>
      <c r="K1307" s="221"/>
      <c r="L1307" s="221"/>
      <c r="M1307" s="221"/>
      <c r="N1307" s="221"/>
      <c r="O1307" s="221"/>
      <c r="P1307" s="221"/>
      <c r="Q1307" s="221"/>
      <c r="R1307" s="221"/>
      <c r="S1307" s="221"/>
      <c r="T1307" s="221"/>
      <c r="U1307" s="221"/>
    </row>
    <row r="1308" spans="2:21" x14ac:dyDescent="0.2">
      <c r="B1308" s="221"/>
      <c r="C1308" s="221"/>
      <c r="D1308" s="221"/>
      <c r="E1308" s="221"/>
      <c r="F1308" s="221"/>
      <c r="G1308" s="221"/>
      <c r="H1308" s="221"/>
      <c r="I1308" s="221"/>
      <c r="J1308" s="221"/>
      <c r="K1308" s="221"/>
      <c r="L1308" s="221"/>
      <c r="M1308" s="221"/>
      <c r="N1308" s="221"/>
      <c r="O1308" s="221"/>
      <c r="P1308" s="221"/>
      <c r="Q1308" s="221"/>
      <c r="R1308" s="221"/>
      <c r="S1308" s="221"/>
      <c r="T1308" s="221"/>
      <c r="U1308" s="221"/>
    </row>
    <row r="1309" spans="2:21" x14ac:dyDescent="0.2">
      <c r="B1309" s="221"/>
      <c r="C1309" s="221"/>
      <c r="D1309" s="221"/>
      <c r="E1309" s="221"/>
      <c r="F1309" s="221"/>
      <c r="G1309" s="221"/>
      <c r="H1309" s="221"/>
      <c r="I1309" s="221"/>
      <c r="J1309" s="221"/>
      <c r="K1309" s="221"/>
      <c r="L1309" s="221"/>
      <c r="M1309" s="221"/>
      <c r="N1309" s="221"/>
      <c r="O1309" s="221"/>
      <c r="P1309" s="221"/>
      <c r="Q1309" s="221"/>
      <c r="R1309" s="221"/>
      <c r="S1309" s="221"/>
      <c r="T1309" s="221"/>
      <c r="U1309" s="221"/>
    </row>
    <row r="1310" spans="2:21" x14ac:dyDescent="0.2">
      <c r="B1310" s="221"/>
      <c r="C1310" s="221"/>
      <c r="D1310" s="221"/>
      <c r="E1310" s="221"/>
      <c r="F1310" s="221"/>
      <c r="G1310" s="221"/>
      <c r="H1310" s="221"/>
      <c r="I1310" s="221"/>
      <c r="J1310" s="221"/>
      <c r="K1310" s="221"/>
      <c r="L1310" s="221"/>
      <c r="M1310" s="221"/>
      <c r="N1310" s="221"/>
      <c r="O1310" s="221"/>
      <c r="P1310" s="221"/>
      <c r="Q1310" s="221"/>
      <c r="R1310" s="221"/>
      <c r="S1310" s="221"/>
      <c r="T1310" s="221"/>
      <c r="U1310" s="221"/>
    </row>
    <row r="1311" spans="2:21" x14ac:dyDescent="0.2">
      <c r="B1311" s="221"/>
      <c r="C1311" s="221"/>
      <c r="D1311" s="221"/>
      <c r="E1311" s="221"/>
      <c r="F1311" s="221"/>
      <c r="G1311" s="221"/>
      <c r="H1311" s="221"/>
      <c r="I1311" s="221"/>
      <c r="J1311" s="221"/>
      <c r="K1311" s="221"/>
      <c r="L1311" s="221"/>
      <c r="M1311" s="221"/>
      <c r="N1311" s="221"/>
      <c r="O1311" s="221"/>
      <c r="P1311" s="221"/>
      <c r="Q1311" s="221"/>
      <c r="R1311" s="221"/>
      <c r="S1311" s="221"/>
      <c r="T1311" s="221"/>
      <c r="U1311" s="221"/>
    </row>
    <row r="1312" spans="2:21" x14ac:dyDescent="0.2">
      <c r="B1312" s="221"/>
      <c r="C1312" s="221"/>
      <c r="D1312" s="221"/>
      <c r="E1312" s="221"/>
      <c r="F1312" s="221"/>
      <c r="G1312" s="221"/>
      <c r="H1312" s="221"/>
      <c r="I1312" s="221"/>
      <c r="J1312" s="221"/>
      <c r="K1312" s="221"/>
      <c r="L1312" s="221"/>
      <c r="M1312" s="221"/>
      <c r="N1312" s="221"/>
      <c r="O1312" s="221"/>
      <c r="P1312" s="221"/>
      <c r="Q1312" s="221"/>
      <c r="R1312" s="221"/>
      <c r="S1312" s="221"/>
      <c r="T1312" s="221"/>
      <c r="U1312" s="221"/>
    </row>
    <row r="1313" spans="2:21" x14ac:dyDescent="0.2">
      <c r="B1313" s="221"/>
      <c r="C1313" s="221"/>
      <c r="D1313" s="221"/>
      <c r="E1313" s="221"/>
      <c r="F1313" s="221"/>
      <c r="G1313" s="221"/>
      <c r="H1313" s="221"/>
      <c r="I1313" s="221"/>
      <c r="J1313" s="221"/>
      <c r="K1313" s="221"/>
      <c r="L1313" s="221"/>
      <c r="M1313" s="221"/>
      <c r="N1313" s="221"/>
      <c r="O1313" s="221"/>
      <c r="P1313" s="221"/>
      <c r="Q1313" s="221"/>
      <c r="R1313" s="221"/>
      <c r="S1313" s="221"/>
      <c r="T1313" s="221"/>
      <c r="U1313" s="221"/>
    </row>
    <row r="1314" spans="2:21" x14ac:dyDescent="0.2">
      <c r="B1314" s="221"/>
      <c r="C1314" s="221"/>
      <c r="D1314" s="221"/>
      <c r="E1314" s="221"/>
      <c r="F1314" s="221"/>
      <c r="G1314" s="221"/>
      <c r="H1314" s="221"/>
      <c r="I1314" s="221"/>
      <c r="J1314" s="221"/>
      <c r="K1314" s="221"/>
      <c r="L1314" s="221"/>
      <c r="M1314" s="221"/>
      <c r="N1314" s="221"/>
      <c r="O1314" s="221"/>
      <c r="P1314" s="221"/>
      <c r="Q1314" s="221"/>
      <c r="R1314" s="221"/>
      <c r="S1314" s="221"/>
      <c r="T1314" s="221"/>
      <c r="U1314" s="221"/>
    </row>
    <row r="1315" spans="2:21" x14ac:dyDescent="0.2">
      <c r="B1315" s="221"/>
      <c r="C1315" s="221"/>
      <c r="D1315" s="221"/>
      <c r="E1315" s="221"/>
      <c r="F1315" s="221"/>
      <c r="G1315" s="221"/>
      <c r="H1315" s="221"/>
      <c r="I1315" s="221"/>
      <c r="J1315" s="221"/>
      <c r="K1315" s="221"/>
      <c r="L1315" s="221"/>
      <c r="M1315" s="221"/>
      <c r="N1315" s="221"/>
      <c r="O1315" s="221"/>
      <c r="P1315" s="221"/>
      <c r="Q1315" s="221"/>
      <c r="R1315" s="221"/>
      <c r="S1315" s="221"/>
      <c r="T1315" s="221"/>
      <c r="U1315" s="221"/>
    </row>
    <row r="1316" spans="2:21" x14ac:dyDescent="0.2">
      <c r="B1316" s="221"/>
      <c r="C1316" s="221"/>
      <c r="D1316" s="221"/>
      <c r="E1316" s="221"/>
      <c r="F1316" s="221"/>
      <c r="G1316" s="221"/>
      <c r="H1316" s="221"/>
      <c r="I1316" s="221"/>
      <c r="J1316" s="221"/>
      <c r="K1316" s="221"/>
      <c r="L1316" s="221"/>
      <c r="M1316" s="221"/>
      <c r="N1316" s="221"/>
      <c r="O1316" s="221"/>
      <c r="P1316" s="221"/>
      <c r="Q1316" s="221"/>
      <c r="R1316" s="221"/>
      <c r="S1316" s="221"/>
      <c r="T1316" s="221"/>
      <c r="U1316" s="221"/>
    </row>
    <row r="1317" spans="2:21" x14ac:dyDescent="0.2">
      <c r="B1317" s="221"/>
      <c r="C1317" s="221"/>
      <c r="D1317" s="221"/>
      <c r="E1317" s="221"/>
      <c r="F1317" s="221"/>
      <c r="G1317" s="221"/>
      <c r="H1317" s="221"/>
      <c r="I1317" s="221"/>
      <c r="J1317" s="221"/>
      <c r="K1317" s="221"/>
      <c r="L1317" s="221"/>
      <c r="M1317" s="221"/>
      <c r="N1317" s="221"/>
      <c r="O1317" s="221"/>
      <c r="P1317" s="221"/>
      <c r="Q1317" s="221"/>
      <c r="R1317" s="221"/>
      <c r="S1317" s="221"/>
      <c r="T1317" s="221"/>
      <c r="U1317" s="221"/>
    </row>
    <row r="1318" spans="2:21" x14ac:dyDescent="0.2">
      <c r="B1318" s="221"/>
      <c r="C1318" s="221"/>
      <c r="D1318" s="221"/>
      <c r="E1318" s="221"/>
      <c r="F1318" s="221"/>
      <c r="G1318" s="221"/>
      <c r="H1318" s="221"/>
      <c r="I1318" s="221"/>
      <c r="J1318" s="221"/>
      <c r="K1318" s="221"/>
      <c r="L1318" s="221"/>
      <c r="M1318" s="221"/>
      <c r="N1318" s="221"/>
      <c r="O1318" s="221"/>
      <c r="P1318" s="221"/>
      <c r="Q1318" s="221"/>
      <c r="R1318" s="221"/>
      <c r="S1318" s="221"/>
      <c r="T1318" s="221"/>
      <c r="U1318" s="221"/>
    </row>
    <row r="1319" spans="2:21" x14ac:dyDescent="0.2">
      <c r="B1319" s="221"/>
      <c r="C1319" s="221"/>
      <c r="D1319" s="221"/>
      <c r="E1319" s="221"/>
      <c r="F1319" s="221"/>
      <c r="G1319" s="221"/>
      <c r="H1319" s="221"/>
      <c r="I1319" s="221"/>
      <c r="J1319" s="221"/>
      <c r="K1319" s="221"/>
      <c r="L1319" s="221"/>
      <c r="M1319" s="221"/>
      <c r="N1319" s="221"/>
      <c r="O1319" s="221"/>
      <c r="P1319" s="221"/>
      <c r="Q1319" s="221"/>
      <c r="R1319" s="221"/>
      <c r="S1319" s="221"/>
      <c r="T1319" s="221"/>
      <c r="U1319" s="221"/>
    </row>
    <row r="1320" spans="2:21" x14ac:dyDescent="0.2">
      <c r="B1320" s="221"/>
      <c r="C1320" s="221"/>
      <c r="D1320" s="221"/>
      <c r="E1320" s="221"/>
      <c r="F1320" s="221"/>
      <c r="G1320" s="221"/>
      <c r="H1320" s="221"/>
      <c r="I1320" s="221"/>
      <c r="J1320" s="221"/>
      <c r="K1320" s="221"/>
      <c r="L1320" s="221"/>
      <c r="M1320" s="221"/>
      <c r="N1320" s="221"/>
      <c r="O1320" s="221"/>
      <c r="P1320" s="221"/>
      <c r="Q1320" s="221"/>
      <c r="R1320" s="221"/>
      <c r="S1320" s="221"/>
      <c r="T1320" s="221"/>
      <c r="U1320" s="221"/>
    </row>
    <row r="1321" spans="2:21" x14ac:dyDescent="0.2">
      <c r="B1321" s="221"/>
      <c r="C1321" s="221"/>
      <c r="D1321" s="221"/>
      <c r="E1321" s="221"/>
      <c r="F1321" s="221"/>
      <c r="G1321" s="221"/>
      <c r="H1321" s="221"/>
      <c r="I1321" s="221"/>
      <c r="J1321" s="221"/>
      <c r="K1321" s="221"/>
      <c r="L1321" s="221"/>
      <c r="M1321" s="221"/>
      <c r="N1321" s="221"/>
      <c r="O1321" s="221"/>
      <c r="P1321" s="221"/>
      <c r="Q1321" s="221"/>
      <c r="R1321" s="221"/>
      <c r="S1321" s="221"/>
      <c r="T1321" s="221"/>
      <c r="U1321" s="221"/>
    </row>
    <row r="1322" spans="2:21" x14ac:dyDescent="0.2">
      <c r="B1322" s="221"/>
      <c r="C1322" s="221"/>
      <c r="D1322" s="221"/>
      <c r="E1322" s="221"/>
      <c r="F1322" s="221"/>
      <c r="G1322" s="221"/>
      <c r="H1322" s="221"/>
      <c r="I1322" s="221"/>
      <c r="J1322" s="221"/>
      <c r="K1322" s="221"/>
      <c r="L1322" s="221"/>
      <c r="M1322" s="221"/>
      <c r="N1322" s="221"/>
      <c r="O1322" s="221"/>
      <c r="P1322" s="221"/>
      <c r="Q1322" s="221"/>
      <c r="R1322" s="221"/>
      <c r="S1322" s="221"/>
      <c r="T1322" s="221"/>
      <c r="U1322" s="221"/>
    </row>
    <row r="1323" spans="2:21" x14ac:dyDescent="0.2">
      <c r="B1323" s="221"/>
      <c r="C1323" s="221"/>
      <c r="D1323" s="221"/>
      <c r="E1323" s="221"/>
      <c r="F1323" s="221"/>
      <c r="G1323" s="221"/>
      <c r="H1323" s="221"/>
      <c r="I1323" s="221"/>
      <c r="J1323" s="221"/>
      <c r="K1323" s="221"/>
      <c r="L1323" s="221"/>
      <c r="M1323" s="221"/>
      <c r="N1323" s="221"/>
      <c r="O1323" s="221"/>
      <c r="P1323" s="221"/>
      <c r="Q1323" s="221"/>
      <c r="R1323" s="221"/>
      <c r="S1323" s="221"/>
      <c r="T1323" s="221"/>
      <c r="U1323" s="221"/>
    </row>
    <row r="1324" spans="2:21" x14ac:dyDescent="0.2">
      <c r="B1324" s="221"/>
      <c r="C1324" s="221"/>
      <c r="D1324" s="221"/>
      <c r="E1324" s="221"/>
      <c r="F1324" s="221"/>
      <c r="G1324" s="221"/>
      <c r="H1324" s="221"/>
      <c r="I1324" s="221"/>
      <c r="J1324" s="221"/>
      <c r="K1324" s="221"/>
      <c r="L1324" s="221"/>
      <c r="M1324" s="221"/>
      <c r="N1324" s="221"/>
      <c r="O1324" s="221"/>
      <c r="P1324" s="221"/>
      <c r="Q1324" s="221"/>
      <c r="R1324" s="221"/>
      <c r="S1324" s="221"/>
      <c r="T1324" s="221"/>
      <c r="U1324" s="221"/>
    </row>
    <row r="1325" spans="2:21" x14ac:dyDescent="0.2">
      <c r="B1325" s="221"/>
      <c r="C1325" s="221"/>
      <c r="D1325" s="221"/>
      <c r="E1325" s="221"/>
      <c r="F1325" s="221"/>
      <c r="G1325" s="221"/>
      <c r="H1325" s="221"/>
      <c r="I1325" s="221"/>
      <c r="J1325" s="221"/>
      <c r="K1325" s="221"/>
      <c r="L1325" s="221"/>
      <c r="M1325" s="221"/>
      <c r="N1325" s="221"/>
      <c r="O1325" s="221"/>
      <c r="P1325" s="221"/>
      <c r="Q1325" s="221"/>
      <c r="R1325" s="221"/>
      <c r="S1325" s="221"/>
      <c r="T1325" s="221"/>
      <c r="U1325" s="221"/>
    </row>
    <row r="1326" spans="2:21" x14ac:dyDescent="0.2">
      <c r="B1326" s="221"/>
      <c r="C1326" s="221"/>
      <c r="D1326" s="221"/>
      <c r="E1326" s="221"/>
      <c r="F1326" s="221"/>
      <c r="G1326" s="221"/>
      <c r="H1326" s="221"/>
      <c r="I1326" s="221"/>
      <c r="J1326" s="221"/>
      <c r="K1326" s="221"/>
      <c r="L1326" s="221"/>
      <c r="M1326" s="221"/>
      <c r="N1326" s="221"/>
      <c r="O1326" s="221"/>
      <c r="P1326" s="221"/>
      <c r="Q1326" s="221"/>
      <c r="R1326" s="221"/>
      <c r="S1326" s="221"/>
      <c r="T1326" s="221"/>
      <c r="U1326" s="221"/>
    </row>
    <row r="1327" spans="2:21" x14ac:dyDescent="0.2">
      <c r="B1327" s="221"/>
      <c r="C1327" s="221"/>
      <c r="D1327" s="221"/>
      <c r="E1327" s="221"/>
      <c r="F1327" s="221"/>
      <c r="G1327" s="221"/>
      <c r="H1327" s="221"/>
      <c r="I1327" s="221"/>
      <c r="J1327" s="221"/>
      <c r="K1327" s="221"/>
      <c r="L1327" s="221"/>
      <c r="M1327" s="221"/>
      <c r="N1327" s="221"/>
      <c r="O1327" s="221"/>
      <c r="P1327" s="221"/>
      <c r="Q1327" s="221"/>
      <c r="R1327" s="221"/>
      <c r="S1327" s="221"/>
      <c r="T1327" s="221"/>
      <c r="U1327" s="221"/>
    </row>
    <row r="1328" spans="2:21" x14ac:dyDescent="0.2">
      <c r="B1328" s="221"/>
      <c r="C1328" s="221"/>
      <c r="D1328" s="221"/>
      <c r="E1328" s="221"/>
      <c r="F1328" s="221"/>
      <c r="G1328" s="221"/>
      <c r="H1328" s="221"/>
      <c r="I1328" s="221"/>
      <c r="J1328" s="221"/>
      <c r="K1328" s="221"/>
      <c r="L1328" s="221"/>
      <c r="M1328" s="221"/>
      <c r="N1328" s="221"/>
      <c r="O1328" s="221"/>
      <c r="P1328" s="221"/>
      <c r="Q1328" s="221"/>
      <c r="R1328" s="221"/>
      <c r="S1328" s="221"/>
      <c r="T1328" s="221"/>
      <c r="U1328" s="221"/>
    </row>
    <row r="1329" spans="2:21" x14ac:dyDescent="0.2">
      <c r="B1329" s="221"/>
      <c r="C1329" s="221"/>
      <c r="D1329" s="221"/>
      <c r="E1329" s="221"/>
      <c r="F1329" s="221"/>
      <c r="G1329" s="221"/>
      <c r="H1329" s="221"/>
      <c r="I1329" s="221"/>
      <c r="J1329" s="221"/>
      <c r="K1329" s="221"/>
      <c r="L1329" s="221"/>
      <c r="M1329" s="221"/>
      <c r="N1329" s="221"/>
      <c r="O1329" s="221"/>
      <c r="P1329" s="221"/>
      <c r="Q1329" s="221"/>
      <c r="R1329" s="221"/>
      <c r="S1329" s="221"/>
      <c r="T1329" s="221"/>
      <c r="U1329" s="221"/>
    </row>
    <row r="1330" spans="2:21" x14ac:dyDescent="0.2">
      <c r="B1330" s="221"/>
      <c r="C1330" s="221"/>
      <c r="D1330" s="221"/>
      <c r="E1330" s="221"/>
      <c r="F1330" s="221"/>
      <c r="G1330" s="221"/>
      <c r="H1330" s="221"/>
      <c r="I1330" s="221"/>
      <c r="J1330" s="221"/>
      <c r="K1330" s="221"/>
      <c r="L1330" s="221"/>
      <c r="M1330" s="221"/>
      <c r="N1330" s="221"/>
      <c r="O1330" s="221"/>
      <c r="P1330" s="221"/>
      <c r="Q1330" s="221"/>
      <c r="R1330" s="221"/>
      <c r="S1330" s="221"/>
      <c r="T1330" s="221"/>
      <c r="U1330" s="221"/>
    </row>
    <row r="1331" spans="2:21" x14ac:dyDescent="0.2">
      <c r="B1331" s="221"/>
      <c r="C1331" s="221"/>
      <c r="D1331" s="221"/>
      <c r="E1331" s="221"/>
      <c r="F1331" s="221"/>
      <c r="G1331" s="221"/>
      <c r="H1331" s="221"/>
      <c r="I1331" s="221"/>
      <c r="J1331" s="221"/>
      <c r="K1331" s="221"/>
      <c r="L1331" s="221"/>
      <c r="M1331" s="221"/>
      <c r="N1331" s="221"/>
      <c r="O1331" s="221"/>
      <c r="P1331" s="221"/>
      <c r="Q1331" s="221"/>
      <c r="R1331" s="221"/>
      <c r="S1331" s="221"/>
      <c r="T1331" s="221"/>
      <c r="U1331" s="221"/>
    </row>
    <row r="1332" spans="2:21" x14ac:dyDescent="0.2">
      <c r="B1332" s="221"/>
      <c r="C1332" s="221"/>
      <c r="D1332" s="221"/>
      <c r="E1332" s="221"/>
      <c r="F1332" s="221"/>
      <c r="G1332" s="221"/>
      <c r="H1332" s="221"/>
      <c r="I1332" s="221"/>
      <c r="J1332" s="221"/>
      <c r="K1332" s="221"/>
      <c r="L1332" s="221"/>
      <c r="M1332" s="221"/>
      <c r="N1332" s="221"/>
      <c r="O1332" s="221"/>
      <c r="P1332" s="221"/>
      <c r="Q1332" s="221"/>
      <c r="R1332" s="221"/>
      <c r="S1332" s="221"/>
      <c r="T1332" s="221"/>
      <c r="U1332" s="221"/>
    </row>
    <row r="1333" spans="2:21" x14ac:dyDescent="0.2">
      <c r="B1333" s="221"/>
      <c r="C1333" s="221"/>
      <c r="D1333" s="221"/>
      <c r="E1333" s="221"/>
      <c r="F1333" s="221"/>
      <c r="G1333" s="221"/>
      <c r="H1333" s="221"/>
      <c r="I1333" s="221"/>
      <c r="J1333" s="221"/>
      <c r="K1333" s="221"/>
      <c r="L1333" s="221"/>
      <c r="M1333" s="221"/>
      <c r="N1333" s="221"/>
      <c r="O1333" s="221"/>
      <c r="P1333" s="221"/>
      <c r="Q1333" s="221"/>
      <c r="R1333" s="221"/>
      <c r="S1333" s="221"/>
      <c r="T1333" s="221"/>
      <c r="U1333" s="221"/>
    </row>
    <row r="1334" spans="2:21" x14ac:dyDescent="0.2">
      <c r="B1334" s="221"/>
      <c r="C1334" s="221"/>
      <c r="D1334" s="221"/>
      <c r="E1334" s="221"/>
      <c r="F1334" s="221"/>
      <c r="G1334" s="221"/>
      <c r="H1334" s="221"/>
      <c r="I1334" s="221"/>
      <c r="J1334" s="221"/>
      <c r="K1334" s="221"/>
      <c r="L1334" s="221"/>
      <c r="M1334" s="221"/>
      <c r="N1334" s="221"/>
      <c r="O1334" s="221"/>
      <c r="P1334" s="221"/>
      <c r="Q1334" s="221"/>
      <c r="R1334" s="221"/>
      <c r="S1334" s="221"/>
      <c r="T1334" s="221"/>
      <c r="U1334" s="221"/>
    </row>
    <row r="1335" spans="2:21" x14ac:dyDescent="0.2">
      <c r="B1335" s="221"/>
      <c r="C1335" s="221"/>
      <c r="D1335" s="221"/>
      <c r="E1335" s="221"/>
      <c r="F1335" s="221"/>
      <c r="G1335" s="221"/>
      <c r="H1335" s="221"/>
      <c r="I1335" s="221"/>
      <c r="J1335" s="221"/>
      <c r="K1335" s="221"/>
      <c r="L1335" s="221"/>
      <c r="M1335" s="221"/>
      <c r="N1335" s="221"/>
      <c r="O1335" s="221"/>
      <c r="P1335" s="221"/>
      <c r="Q1335" s="221"/>
      <c r="R1335" s="221"/>
      <c r="S1335" s="221"/>
      <c r="T1335" s="221"/>
      <c r="U1335" s="221"/>
    </row>
    <row r="1336" spans="2:21" x14ac:dyDescent="0.2">
      <c r="B1336" s="221"/>
      <c r="C1336" s="221"/>
      <c r="D1336" s="221"/>
      <c r="E1336" s="221"/>
      <c r="F1336" s="221"/>
      <c r="G1336" s="221"/>
      <c r="H1336" s="221"/>
      <c r="I1336" s="221"/>
      <c r="J1336" s="221"/>
      <c r="K1336" s="221"/>
      <c r="L1336" s="221"/>
      <c r="M1336" s="221"/>
      <c r="N1336" s="221"/>
      <c r="O1336" s="221"/>
      <c r="P1336" s="221"/>
      <c r="Q1336" s="221"/>
      <c r="R1336" s="221"/>
      <c r="S1336" s="221"/>
      <c r="T1336" s="221"/>
      <c r="U1336" s="221"/>
    </row>
    <row r="1337" spans="2:21" x14ac:dyDescent="0.2">
      <c r="B1337" s="221"/>
      <c r="C1337" s="221"/>
      <c r="D1337" s="221"/>
      <c r="E1337" s="221"/>
      <c r="F1337" s="221"/>
      <c r="G1337" s="221"/>
      <c r="H1337" s="221"/>
      <c r="I1337" s="221"/>
      <c r="J1337" s="221"/>
      <c r="K1337" s="221"/>
      <c r="L1337" s="221"/>
      <c r="M1337" s="221"/>
      <c r="N1337" s="221"/>
      <c r="O1337" s="221"/>
      <c r="P1337" s="221"/>
      <c r="Q1337" s="221"/>
      <c r="R1337" s="221"/>
      <c r="S1337" s="221"/>
      <c r="T1337" s="221"/>
      <c r="U1337" s="221"/>
    </row>
    <row r="1338" spans="2:21" x14ac:dyDescent="0.2">
      <c r="B1338" s="221"/>
      <c r="C1338" s="221"/>
      <c r="D1338" s="221"/>
      <c r="E1338" s="221"/>
      <c r="F1338" s="221"/>
      <c r="G1338" s="221"/>
      <c r="H1338" s="221"/>
      <c r="I1338" s="221"/>
      <c r="J1338" s="221"/>
      <c r="K1338" s="221"/>
      <c r="L1338" s="221"/>
      <c r="M1338" s="221"/>
      <c r="N1338" s="221"/>
      <c r="O1338" s="221"/>
      <c r="P1338" s="221"/>
      <c r="Q1338" s="221"/>
      <c r="R1338" s="221"/>
      <c r="S1338" s="221"/>
      <c r="T1338" s="221"/>
      <c r="U1338" s="221"/>
    </row>
    <row r="1339" spans="2:21" x14ac:dyDescent="0.2">
      <c r="B1339" s="221"/>
      <c r="C1339" s="221"/>
      <c r="D1339" s="221"/>
      <c r="E1339" s="221"/>
      <c r="F1339" s="221"/>
      <c r="G1339" s="221"/>
      <c r="H1339" s="221"/>
      <c r="I1339" s="221"/>
      <c r="J1339" s="221"/>
      <c r="K1339" s="221"/>
      <c r="L1339" s="221"/>
      <c r="M1339" s="221"/>
      <c r="N1339" s="221"/>
      <c r="O1339" s="221"/>
      <c r="P1339" s="221"/>
      <c r="Q1339" s="221"/>
      <c r="R1339" s="221"/>
      <c r="S1339" s="221"/>
      <c r="T1339" s="221"/>
      <c r="U1339" s="221"/>
    </row>
    <row r="1340" spans="2:21" x14ac:dyDescent="0.2">
      <c r="B1340" s="221"/>
      <c r="C1340" s="221"/>
      <c r="D1340" s="221"/>
      <c r="E1340" s="221"/>
      <c r="F1340" s="221"/>
      <c r="G1340" s="221"/>
      <c r="H1340" s="221"/>
      <c r="I1340" s="221"/>
      <c r="J1340" s="221"/>
      <c r="K1340" s="221"/>
      <c r="L1340" s="221"/>
      <c r="M1340" s="221"/>
      <c r="N1340" s="221"/>
      <c r="O1340" s="221"/>
      <c r="P1340" s="221"/>
      <c r="Q1340" s="221"/>
      <c r="R1340" s="221"/>
      <c r="S1340" s="221"/>
      <c r="T1340" s="221"/>
      <c r="U1340" s="221"/>
    </row>
    <row r="1341" spans="2:21" x14ac:dyDescent="0.2">
      <c r="B1341" s="221"/>
      <c r="C1341" s="221"/>
      <c r="D1341" s="221"/>
      <c r="E1341" s="221"/>
      <c r="F1341" s="221"/>
      <c r="G1341" s="221"/>
      <c r="H1341" s="221"/>
      <c r="I1341" s="221"/>
      <c r="J1341" s="221"/>
      <c r="K1341" s="221"/>
      <c r="L1341" s="221"/>
      <c r="M1341" s="221"/>
      <c r="N1341" s="221"/>
      <c r="O1341" s="221"/>
      <c r="P1341" s="221"/>
      <c r="Q1341" s="221"/>
      <c r="R1341" s="221"/>
      <c r="S1341" s="221"/>
      <c r="T1341" s="221"/>
      <c r="U1341" s="221"/>
    </row>
    <row r="1342" spans="2:21" x14ac:dyDescent="0.2">
      <c r="B1342" s="221"/>
      <c r="C1342" s="221"/>
      <c r="D1342" s="221"/>
      <c r="E1342" s="221"/>
      <c r="F1342" s="221"/>
      <c r="G1342" s="221"/>
      <c r="H1342" s="221"/>
      <c r="I1342" s="221"/>
      <c r="J1342" s="221"/>
      <c r="K1342" s="221"/>
      <c r="L1342" s="221"/>
      <c r="M1342" s="221"/>
      <c r="N1342" s="221"/>
      <c r="O1342" s="221"/>
      <c r="P1342" s="221"/>
      <c r="Q1342" s="221"/>
      <c r="R1342" s="221"/>
      <c r="S1342" s="221"/>
      <c r="T1342" s="221"/>
      <c r="U1342" s="221"/>
    </row>
    <row r="1343" spans="2:21" x14ac:dyDescent="0.2">
      <c r="B1343" s="221"/>
      <c r="C1343" s="221"/>
      <c r="D1343" s="221"/>
      <c r="E1343" s="221"/>
      <c r="F1343" s="221"/>
      <c r="G1343" s="221"/>
      <c r="H1343" s="221"/>
      <c r="I1343" s="221"/>
      <c r="J1343" s="221"/>
      <c r="K1343" s="221"/>
      <c r="L1343" s="221"/>
      <c r="M1343" s="221"/>
      <c r="N1343" s="221"/>
      <c r="O1343" s="221"/>
      <c r="P1343" s="221"/>
      <c r="Q1343" s="221"/>
      <c r="R1343" s="221"/>
      <c r="S1343" s="221"/>
      <c r="T1343" s="221"/>
      <c r="U1343" s="221"/>
    </row>
    <row r="1344" spans="2:21" x14ac:dyDescent="0.2">
      <c r="B1344" s="221"/>
      <c r="C1344" s="221"/>
      <c r="D1344" s="221"/>
      <c r="E1344" s="221"/>
      <c r="F1344" s="221"/>
      <c r="G1344" s="221"/>
      <c r="H1344" s="221"/>
      <c r="I1344" s="221"/>
      <c r="J1344" s="221"/>
      <c r="K1344" s="221"/>
      <c r="L1344" s="221"/>
      <c r="M1344" s="221"/>
      <c r="N1344" s="221"/>
      <c r="O1344" s="221"/>
      <c r="P1344" s="221"/>
      <c r="Q1344" s="221"/>
      <c r="R1344" s="221"/>
      <c r="S1344" s="221"/>
      <c r="T1344" s="221"/>
      <c r="U1344" s="221"/>
    </row>
    <row r="1345" spans="2:21" x14ac:dyDescent="0.2">
      <c r="B1345" s="221"/>
      <c r="C1345" s="221"/>
      <c r="D1345" s="221"/>
      <c r="E1345" s="221"/>
      <c r="F1345" s="221"/>
      <c r="G1345" s="221"/>
      <c r="H1345" s="221"/>
      <c r="I1345" s="221"/>
      <c r="J1345" s="221"/>
      <c r="K1345" s="221"/>
      <c r="L1345" s="221"/>
      <c r="M1345" s="221"/>
      <c r="N1345" s="221"/>
      <c r="O1345" s="221"/>
      <c r="P1345" s="221"/>
      <c r="Q1345" s="221"/>
      <c r="R1345" s="221"/>
      <c r="S1345" s="221"/>
      <c r="T1345" s="221"/>
      <c r="U1345" s="221"/>
    </row>
    <row r="1346" spans="2:21" x14ac:dyDescent="0.2">
      <c r="B1346" s="221"/>
      <c r="C1346" s="221"/>
      <c r="D1346" s="221"/>
      <c r="E1346" s="221"/>
      <c r="F1346" s="221"/>
      <c r="G1346" s="221"/>
      <c r="H1346" s="221"/>
      <c r="I1346" s="221"/>
      <c r="J1346" s="221"/>
      <c r="K1346" s="221"/>
      <c r="L1346" s="221"/>
      <c r="M1346" s="221"/>
      <c r="N1346" s="221"/>
      <c r="O1346" s="221"/>
      <c r="P1346" s="221"/>
      <c r="Q1346" s="221"/>
      <c r="R1346" s="221"/>
      <c r="S1346" s="221"/>
      <c r="T1346" s="221"/>
      <c r="U1346" s="221"/>
    </row>
    <row r="1347" spans="2:21" x14ac:dyDescent="0.2">
      <c r="B1347" s="221"/>
      <c r="C1347" s="221"/>
      <c r="D1347" s="221"/>
      <c r="E1347" s="221"/>
      <c r="F1347" s="221"/>
      <c r="G1347" s="221"/>
      <c r="H1347" s="221"/>
      <c r="I1347" s="221"/>
      <c r="J1347" s="221"/>
      <c r="K1347" s="221"/>
      <c r="L1347" s="221"/>
      <c r="M1347" s="221"/>
      <c r="N1347" s="221"/>
      <c r="O1347" s="221"/>
      <c r="P1347" s="221"/>
      <c r="Q1347" s="221"/>
      <c r="R1347" s="221"/>
      <c r="S1347" s="221"/>
      <c r="T1347" s="221"/>
      <c r="U1347" s="221"/>
    </row>
    <row r="1348" spans="2:21" x14ac:dyDescent="0.2">
      <c r="B1348" s="221"/>
      <c r="C1348" s="221"/>
      <c r="D1348" s="221"/>
      <c r="E1348" s="221"/>
      <c r="F1348" s="221"/>
      <c r="G1348" s="221"/>
      <c r="H1348" s="221"/>
      <c r="I1348" s="221"/>
      <c r="J1348" s="221"/>
      <c r="K1348" s="221"/>
      <c r="L1348" s="221"/>
      <c r="M1348" s="221"/>
      <c r="N1348" s="221"/>
      <c r="O1348" s="221"/>
      <c r="P1348" s="221"/>
      <c r="Q1348" s="221"/>
      <c r="R1348" s="221"/>
      <c r="S1348" s="221"/>
      <c r="T1348" s="221"/>
      <c r="U1348" s="221"/>
    </row>
    <row r="1349" spans="2:21" x14ac:dyDescent="0.2">
      <c r="B1349" s="221"/>
      <c r="C1349" s="221"/>
      <c r="D1349" s="221"/>
      <c r="E1349" s="221"/>
      <c r="F1349" s="221"/>
      <c r="G1349" s="221"/>
      <c r="H1349" s="221"/>
      <c r="I1349" s="221"/>
      <c r="J1349" s="221"/>
      <c r="K1349" s="221"/>
      <c r="L1349" s="221"/>
      <c r="M1349" s="221"/>
      <c r="N1349" s="221"/>
      <c r="O1349" s="221"/>
      <c r="P1349" s="221"/>
      <c r="Q1349" s="221"/>
      <c r="R1349" s="221"/>
      <c r="S1349" s="221"/>
      <c r="T1349" s="221"/>
      <c r="U1349" s="221"/>
    </row>
    <row r="1350" spans="2:21" x14ac:dyDescent="0.2">
      <c r="B1350" s="221"/>
      <c r="C1350" s="221"/>
      <c r="D1350" s="221"/>
      <c r="E1350" s="221"/>
      <c r="F1350" s="221"/>
      <c r="G1350" s="221"/>
      <c r="H1350" s="221"/>
      <c r="I1350" s="221"/>
      <c r="J1350" s="221"/>
      <c r="K1350" s="221"/>
      <c r="L1350" s="221"/>
      <c r="M1350" s="221"/>
      <c r="N1350" s="221"/>
      <c r="O1350" s="221"/>
      <c r="P1350" s="221"/>
      <c r="Q1350" s="221"/>
      <c r="R1350" s="221"/>
      <c r="S1350" s="221"/>
      <c r="T1350" s="221"/>
      <c r="U1350" s="221"/>
    </row>
    <row r="1351" spans="2:21" x14ac:dyDescent="0.2">
      <c r="B1351" s="221"/>
      <c r="C1351" s="221"/>
      <c r="D1351" s="221"/>
      <c r="E1351" s="221"/>
      <c r="F1351" s="221"/>
      <c r="G1351" s="221"/>
      <c r="H1351" s="221"/>
      <c r="I1351" s="221"/>
      <c r="J1351" s="221"/>
      <c r="K1351" s="221"/>
      <c r="L1351" s="221"/>
      <c r="M1351" s="221"/>
      <c r="N1351" s="221"/>
      <c r="O1351" s="221"/>
      <c r="P1351" s="221"/>
      <c r="Q1351" s="221"/>
      <c r="R1351" s="221"/>
      <c r="S1351" s="221"/>
      <c r="T1351" s="221"/>
      <c r="U1351" s="221"/>
    </row>
    <row r="1352" spans="2:21" x14ac:dyDescent="0.2">
      <c r="B1352" s="221"/>
      <c r="C1352" s="221"/>
      <c r="D1352" s="221"/>
      <c r="E1352" s="221"/>
      <c r="F1352" s="221"/>
      <c r="G1352" s="221"/>
      <c r="H1352" s="221"/>
      <c r="I1352" s="221"/>
      <c r="J1352" s="221"/>
      <c r="K1352" s="221"/>
      <c r="L1352" s="221"/>
      <c r="M1352" s="221"/>
      <c r="N1352" s="221"/>
      <c r="O1352" s="221"/>
      <c r="P1352" s="221"/>
      <c r="Q1352" s="221"/>
      <c r="R1352" s="221"/>
      <c r="S1352" s="221"/>
      <c r="T1352" s="221"/>
      <c r="U1352" s="221"/>
    </row>
    <row r="1353" spans="2:21" x14ac:dyDescent="0.2">
      <c r="B1353" s="221"/>
      <c r="C1353" s="221"/>
      <c r="D1353" s="221"/>
      <c r="E1353" s="221"/>
      <c r="F1353" s="221"/>
      <c r="G1353" s="221"/>
      <c r="H1353" s="221"/>
      <c r="I1353" s="221"/>
      <c r="J1353" s="221"/>
      <c r="K1353" s="221"/>
      <c r="L1353" s="221"/>
      <c r="M1353" s="221"/>
      <c r="N1353" s="221"/>
      <c r="O1353" s="221"/>
      <c r="P1353" s="221"/>
      <c r="Q1353" s="221"/>
      <c r="R1353" s="221"/>
      <c r="S1353" s="221"/>
      <c r="T1353" s="221"/>
      <c r="U1353" s="221"/>
    </row>
    <row r="1354" spans="2:21" x14ac:dyDescent="0.2">
      <c r="B1354" s="221"/>
      <c r="C1354" s="221"/>
      <c r="D1354" s="221"/>
      <c r="E1354" s="221"/>
      <c r="F1354" s="221"/>
      <c r="G1354" s="221"/>
      <c r="H1354" s="221"/>
      <c r="I1354" s="221"/>
      <c r="J1354" s="221"/>
      <c r="K1354" s="221"/>
      <c r="L1354" s="221"/>
      <c r="M1354" s="221"/>
      <c r="N1354" s="221"/>
      <c r="O1354" s="221"/>
      <c r="P1354" s="221"/>
      <c r="Q1354" s="221"/>
      <c r="R1354" s="221"/>
      <c r="S1354" s="221"/>
      <c r="T1354" s="221"/>
      <c r="U1354" s="221"/>
    </row>
    <row r="1355" spans="2:21" x14ac:dyDescent="0.2">
      <c r="B1355" s="221"/>
      <c r="C1355" s="221"/>
      <c r="D1355" s="221"/>
      <c r="E1355" s="221"/>
      <c r="F1355" s="221"/>
      <c r="G1355" s="221"/>
      <c r="H1355" s="221"/>
      <c r="I1355" s="221"/>
      <c r="J1355" s="221"/>
      <c r="K1355" s="221"/>
      <c r="L1355" s="221"/>
      <c r="M1355" s="221"/>
      <c r="N1355" s="221"/>
      <c r="O1355" s="221"/>
      <c r="P1355" s="221"/>
      <c r="Q1355" s="221"/>
      <c r="R1355" s="221"/>
      <c r="S1355" s="221"/>
      <c r="T1355" s="221"/>
      <c r="U1355" s="221"/>
    </row>
    <row r="1356" spans="2:21" x14ac:dyDescent="0.2">
      <c r="B1356" s="221"/>
      <c r="C1356" s="221"/>
      <c r="D1356" s="221"/>
      <c r="E1356" s="221"/>
      <c r="F1356" s="221"/>
      <c r="G1356" s="221"/>
      <c r="H1356" s="221"/>
      <c r="I1356" s="221"/>
      <c r="J1356" s="221"/>
      <c r="K1356" s="221"/>
      <c r="L1356" s="221"/>
      <c r="M1356" s="221"/>
      <c r="N1356" s="221"/>
      <c r="O1356" s="221"/>
      <c r="P1356" s="221"/>
      <c r="Q1356" s="221"/>
      <c r="R1356" s="221"/>
      <c r="S1356" s="221"/>
      <c r="T1356" s="221"/>
      <c r="U1356" s="221"/>
    </row>
    <row r="1357" spans="2:21" x14ac:dyDescent="0.2">
      <c r="B1357" s="221"/>
      <c r="C1357" s="221"/>
      <c r="D1357" s="221"/>
      <c r="E1357" s="221"/>
      <c r="F1357" s="221"/>
      <c r="G1357" s="221"/>
      <c r="H1357" s="221"/>
      <c r="I1357" s="221"/>
      <c r="J1357" s="221"/>
      <c r="K1357" s="221"/>
      <c r="L1357" s="221"/>
      <c r="M1357" s="221"/>
      <c r="N1357" s="221"/>
      <c r="O1357" s="221"/>
      <c r="P1357" s="221"/>
      <c r="Q1357" s="221"/>
      <c r="R1357" s="221"/>
      <c r="S1357" s="221"/>
      <c r="T1357" s="221"/>
      <c r="U1357" s="221"/>
    </row>
    <row r="1358" spans="2:21" x14ac:dyDescent="0.2">
      <c r="B1358" s="221"/>
      <c r="C1358" s="221"/>
      <c r="D1358" s="221"/>
      <c r="E1358" s="221"/>
      <c r="F1358" s="221"/>
      <c r="G1358" s="221"/>
      <c r="H1358" s="221"/>
      <c r="I1358" s="221"/>
      <c r="J1358" s="221"/>
      <c r="K1358" s="221"/>
      <c r="L1358" s="221"/>
      <c r="M1358" s="221"/>
      <c r="N1358" s="221"/>
      <c r="O1358" s="221"/>
      <c r="P1358" s="221"/>
      <c r="Q1358" s="221"/>
      <c r="R1358" s="221"/>
      <c r="S1358" s="221"/>
      <c r="T1358" s="221"/>
      <c r="U1358" s="221"/>
    </row>
    <row r="1359" spans="2:21" x14ac:dyDescent="0.2">
      <c r="B1359" s="221"/>
      <c r="C1359" s="221"/>
      <c r="D1359" s="221"/>
      <c r="E1359" s="221"/>
      <c r="F1359" s="221"/>
      <c r="G1359" s="221"/>
      <c r="H1359" s="221"/>
      <c r="I1359" s="221"/>
      <c r="J1359" s="221"/>
      <c r="K1359" s="221"/>
      <c r="L1359" s="221"/>
      <c r="M1359" s="221"/>
      <c r="N1359" s="221"/>
      <c r="O1359" s="221"/>
      <c r="P1359" s="221"/>
      <c r="Q1359" s="221"/>
      <c r="R1359" s="221"/>
      <c r="S1359" s="221"/>
      <c r="T1359" s="221"/>
      <c r="U1359" s="221"/>
    </row>
    <row r="1360" spans="2:21" x14ac:dyDescent="0.2">
      <c r="B1360" s="221"/>
      <c r="C1360" s="221"/>
      <c r="D1360" s="221"/>
      <c r="E1360" s="221"/>
      <c r="F1360" s="221"/>
      <c r="G1360" s="221"/>
      <c r="H1360" s="221"/>
      <c r="I1360" s="221"/>
      <c r="J1360" s="221"/>
      <c r="K1360" s="221"/>
      <c r="L1360" s="221"/>
      <c r="M1360" s="221"/>
      <c r="N1360" s="221"/>
      <c r="O1360" s="221"/>
      <c r="P1360" s="221"/>
      <c r="Q1360" s="221"/>
      <c r="R1360" s="221"/>
      <c r="S1360" s="221"/>
      <c r="T1360" s="221"/>
      <c r="U1360" s="221"/>
    </row>
    <row r="1361" spans="2:21" x14ac:dyDescent="0.2">
      <c r="B1361" s="221"/>
      <c r="C1361" s="221"/>
      <c r="D1361" s="221"/>
      <c r="E1361" s="221"/>
      <c r="F1361" s="221"/>
      <c r="G1361" s="221"/>
      <c r="H1361" s="221"/>
      <c r="I1361" s="221"/>
      <c r="J1361" s="221"/>
      <c r="K1361" s="221"/>
      <c r="L1361" s="221"/>
      <c r="M1361" s="221"/>
      <c r="N1361" s="221"/>
      <c r="O1361" s="221"/>
      <c r="P1361" s="221"/>
      <c r="Q1361" s="221"/>
      <c r="R1361" s="221"/>
      <c r="S1361" s="221"/>
      <c r="T1361" s="221"/>
      <c r="U1361" s="221"/>
    </row>
    <row r="1362" spans="2:21" x14ac:dyDescent="0.2">
      <c r="B1362" s="221"/>
      <c r="C1362" s="221"/>
      <c r="D1362" s="221"/>
      <c r="E1362" s="221"/>
      <c r="F1362" s="221"/>
      <c r="G1362" s="221"/>
      <c r="H1362" s="221"/>
      <c r="I1362" s="221"/>
      <c r="J1362" s="221"/>
      <c r="K1362" s="221"/>
      <c r="L1362" s="221"/>
      <c r="M1362" s="221"/>
      <c r="N1362" s="221"/>
      <c r="O1362" s="221"/>
      <c r="P1362" s="221"/>
      <c r="Q1362" s="221"/>
      <c r="R1362" s="221"/>
      <c r="S1362" s="221"/>
      <c r="T1362" s="221"/>
      <c r="U1362" s="221"/>
    </row>
    <row r="1363" spans="2:21" x14ac:dyDescent="0.2">
      <c r="B1363" s="221"/>
      <c r="C1363" s="221"/>
      <c r="D1363" s="221"/>
      <c r="E1363" s="221"/>
      <c r="F1363" s="221"/>
      <c r="G1363" s="221"/>
      <c r="H1363" s="221"/>
      <c r="I1363" s="221"/>
      <c r="J1363" s="221"/>
      <c r="K1363" s="221"/>
      <c r="L1363" s="221"/>
      <c r="M1363" s="221"/>
      <c r="N1363" s="221"/>
      <c r="O1363" s="221"/>
      <c r="P1363" s="221"/>
      <c r="Q1363" s="221"/>
      <c r="R1363" s="221"/>
      <c r="S1363" s="221"/>
      <c r="T1363" s="221"/>
      <c r="U1363" s="221"/>
    </row>
    <row r="1364" spans="2:21" x14ac:dyDescent="0.2">
      <c r="B1364" s="221"/>
      <c r="C1364" s="221"/>
      <c r="D1364" s="221"/>
      <c r="E1364" s="221"/>
      <c r="F1364" s="221"/>
      <c r="G1364" s="221"/>
      <c r="H1364" s="221"/>
      <c r="I1364" s="221"/>
      <c r="J1364" s="221"/>
      <c r="K1364" s="221"/>
      <c r="L1364" s="221"/>
      <c r="M1364" s="221"/>
      <c r="N1364" s="221"/>
      <c r="O1364" s="221"/>
      <c r="P1364" s="221"/>
      <c r="Q1364" s="221"/>
      <c r="R1364" s="221"/>
      <c r="S1364" s="221"/>
      <c r="T1364" s="221"/>
      <c r="U1364" s="221"/>
    </row>
    <row r="1365" spans="2:21" x14ac:dyDescent="0.2">
      <c r="B1365" s="221"/>
      <c r="C1365" s="221"/>
      <c r="D1365" s="221"/>
      <c r="E1365" s="221"/>
      <c r="F1365" s="221"/>
      <c r="G1365" s="221"/>
      <c r="H1365" s="221"/>
      <c r="I1365" s="221"/>
      <c r="J1365" s="221"/>
      <c r="K1365" s="221"/>
      <c r="L1365" s="221"/>
      <c r="M1365" s="221"/>
      <c r="N1365" s="221"/>
      <c r="O1365" s="221"/>
      <c r="P1365" s="221"/>
      <c r="Q1365" s="221"/>
      <c r="R1365" s="221"/>
      <c r="S1365" s="221"/>
      <c r="T1365" s="221"/>
      <c r="U1365" s="221"/>
    </row>
    <row r="1366" spans="2:21" x14ac:dyDescent="0.2">
      <c r="B1366" s="221"/>
      <c r="C1366" s="221"/>
      <c r="D1366" s="221"/>
      <c r="E1366" s="221"/>
      <c r="F1366" s="221"/>
      <c r="G1366" s="221"/>
      <c r="H1366" s="221"/>
      <c r="I1366" s="221"/>
      <c r="J1366" s="221"/>
      <c r="K1366" s="221"/>
      <c r="L1366" s="221"/>
      <c r="M1366" s="221"/>
      <c r="N1366" s="221"/>
      <c r="O1366" s="221"/>
      <c r="P1366" s="221"/>
      <c r="Q1366" s="221"/>
      <c r="R1366" s="221"/>
      <c r="S1366" s="221"/>
      <c r="T1366" s="221"/>
      <c r="U1366" s="221"/>
    </row>
    <row r="1367" spans="2:21" x14ac:dyDescent="0.2">
      <c r="B1367" s="221"/>
      <c r="C1367" s="221"/>
      <c r="D1367" s="221"/>
      <c r="E1367" s="221"/>
      <c r="F1367" s="221"/>
      <c r="G1367" s="221"/>
      <c r="H1367" s="221"/>
      <c r="I1367" s="221"/>
      <c r="J1367" s="221"/>
      <c r="K1367" s="221"/>
      <c r="L1367" s="221"/>
      <c r="M1367" s="221"/>
      <c r="N1367" s="221"/>
      <c r="O1367" s="221"/>
      <c r="P1367" s="221"/>
      <c r="Q1367" s="221"/>
      <c r="R1367" s="221"/>
      <c r="S1367" s="221"/>
      <c r="T1367" s="221"/>
      <c r="U1367" s="221"/>
    </row>
    <row r="1368" spans="2:21" x14ac:dyDescent="0.2">
      <c r="B1368" s="221"/>
      <c r="C1368" s="221"/>
      <c r="D1368" s="221"/>
      <c r="E1368" s="221"/>
      <c r="F1368" s="221"/>
      <c r="G1368" s="221"/>
      <c r="H1368" s="221"/>
      <c r="I1368" s="221"/>
      <c r="J1368" s="221"/>
      <c r="K1368" s="221"/>
      <c r="L1368" s="221"/>
      <c r="M1368" s="221"/>
      <c r="N1368" s="221"/>
      <c r="O1368" s="221"/>
      <c r="P1368" s="221"/>
      <c r="Q1368" s="221"/>
      <c r="R1368" s="221"/>
      <c r="S1368" s="221"/>
      <c r="T1368" s="221"/>
      <c r="U1368" s="221"/>
    </row>
    <row r="1369" spans="2:21" x14ac:dyDescent="0.2">
      <c r="B1369" s="221"/>
      <c r="C1369" s="221"/>
      <c r="D1369" s="221"/>
      <c r="E1369" s="221"/>
      <c r="F1369" s="221"/>
      <c r="G1369" s="221"/>
      <c r="H1369" s="221"/>
      <c r="I1369" s="221"/>
      <c r="J1369" s="221"/>
      <c r="K1369" s="221"/>
      <c r="L1369" s="221"/>
      <c r="M1369" s="221"/>
      <c r="N1369" s="221"/>
      <c r="O1369" s="221"/>
      <c r="P1369" s="221"/>
      <c r="Q1369" s="221"/>
      <c r="R1369" s="221"/>
      <c r="S1369" s="221"/>
      <c r="T1369" s="221"/>
      <c r="U1369" s="221"/>
    </row>
    <row r="1370" spans="2:21" x14ac:dyDescent="0.2">
      <c r="B1370" s="221"/>
      <c r="C1370" s="221"/>
      <c r="D1370" s="221"/>
      <c r="E1370" s="221"/>
      <c r="F1370" s="221"/>
      <c r="G1370" s="221"/>
      <c r="H1370" s="221"/>
      <c r="I1370" s="221"/>
      <c r="J1370" s="221"/>
      <c r="K1370" s="221"/>
      <c r="L1370" s="221"/>
      <c r="M1370" s="221"/>
      <c r="N1370" s="221"/>
      <c r="O1370" s="221"/>
      <c r="P1370" s="221"/>
      <c r="Q1370" s="221"/>
      <c r="R1370" s="221"/>
      <c r="S1370" s="221"/>
      <c r="T1370" s="221"/>
      <c r="U1370" s="221"/>
    </row>
    <row r="1371" spans="2:21" x14ac:dyDescent="0.2">
      <c r="B1371" s="221"/>
      <c r="C1371" s="221"/>
      <c r="D1371" s="221"/>
      <c r="E1371" s="221"/>
      <c r="F1371" s="221"/>
      <c r="G1371" s="221"/>
      <c r="H1371" s="221"/>
      <c r="I1371" s="221"/>
      <c r="J1371" s="221"/>
      <c r="K1371" s="221"/>
      <c r="L1371" s="221"/>
      <c r="M1371" s="221"/>
      <c r="N1371" s="221"/>
      <c r="O1371" s="221"/>
      <c r="P1371" s="221"/>
      <c r="Q1371" s="221"/>
      <c r="R1371" s="221"/>
      <c r="S1371" s="221"/>
      <c r="T1371" s="221"/>
      <c r="U1371" s="221"/>
    </row>
    <row r="1372" spans="2:21" x14ac:dyDescent="0.2">
      <c r="B1372" s="221"/>
      <c r="C1372" s="221"/>
      <c r="D1372" s="221"/>
      <c r="E1372" s="221"/>
      <c r="F1372" s="221"/>
      <c r="G1372" s="221"/>
      <c r="H1372" s="221"/>
      <c r="I1372" s="221"/>
      <c r="J1372" s="221"/>
      <c r="K1372" s="221"/>
      <c r="L1372" s="221"/>
      <c r="M1372" s="221"/>
      <c r="N1372" s="221"/>
      <c r="O1372" s="221"/>
      <c r="P1372" s="221"/>
      <c r="Q1372" s="221"/>
      <c r="R1372" s="221"/>
      <c r="S1372" s="221"/>
      <c r="T1372" s="221"/>
      <c r="U1372" s="221"/>
    </row>
    <row r="1373" spans="2:21" x14ac:dyDescent="0.2">
      <c r="B1373" s="221"/>
      <c r="C1373" s="221"/>
      <c r="D1373" s="221"/>
      <c r="E1373" s="221"/>
      <c r="F1373" s="221"/>
      <c r="G1373" s="221"/>
      <c r="H1373" s="221"/>
      <c r="I1373" s="221"/>
      <c r="J1373" s="221"/>
      <c r="K1373" s="221"/>
      <c r="L1373" s="221"/>
      <c r="M1373" s="221"/>
      <c r="N1373" s="221"/>
      <c r="O1373" s="221"/>
      <c r="P1373" s="221"/>
      <c r="Q1373" s="221"/>
      <c r="R1373" s="221"/>
      <c r="S1373" s="221"/>
      <c r="T1373" s="221"/>
      <c r="U1373" s="221"/>
    </row>
    <row r="1374" spans="2:21" x14ac:dyDescent="0.2">
      <c r="B1374" s="221"/>
      <c r="C1374" s="221"/>
      <c r="D1374" s="221"/>
      <c r="E1374" s="221"/>
      <c r="F1374" s="221"/>
      <c r="G1374" s="221"/>
      <c r="H1374" s="221"/>
      <c r="I1374" s="221"/>
      <c r="J1374" s="221"/>
      <c r="K1374" s="221"/>
      <c r="L1374" s="221"/>
      <c r="M1374" s="221"/>
      <c r="N1374" s="221"/>
      <c r="O1374" s="221"/>
      <c r="P1374" s="221"/>
      <c r="Q1374" s="221"/>
      <c r="R1374" s="221"/>
      <c r="S1374" s="221"/>
      <c r="T1374" s="221"/>
      <c r="U1374" s="221"/>
    </row>
    <row r="1375" spans="2:21" x14ac:dyDescent="0.2">
      <c r="B1375" s="221"/>
      <c r="C1375" s="221"/>
      <c r="D1375" s="221"/>
      <c r="E1375" s="221"/>
      <c r="F1375" s="221"/>
      <c r="G1375" s="221"/>
      <c r="H1375" s="221"/>
      <c r="I1375" s="221"/>
      <c r="J1375" s="221"/>
      <c r="K1375" s="221"/>
      <c r="L1375" s="221"/>
      <c r="M1375" s="221"/>
      <c r="N1375" s="221"/>
      <c r="O1375" s="221"/>
      <c r="P1375" s="221"/>
      <c r="Q1375" s="221"/>
      <c r="R1375" s="221"/>
      <c r="S1375" s="221"/>
      <c r="T1375" s="221"/>
      <c r="U1375" s="221"/>
    </row>
    <row r="1376" spans="2:21" x14ac:dyDescent="0.2">
      <c r="B1376" s="221"/>
      <c r="C1376" s="221"/>
      <c r="D1376" s="221"/>
      <c r="E1376" s="221"/>
      <c r="F1376" s="221"/>
      <c r="G1376" s="221"/>
      <c r="H1376" s="221"/>
      <c r="I1376" s="221"/>
      <c r="J1376" s="221"/>
      <c r="K1376" s="221"/>
      <c r="L1376" s="221"/>
      <c r="M1376" s="221"/>
      <c r="N1376" s="221"/>
      <c r="O1376" s="221"/>
      <c r="P1376" s="221"/>
      <c r="Q1376" s="221"/>
      <c r="R1376" s="221"/>
      <c r="S1376" s="221"/>
      <c r="T1376" s="221"/>
      <c r="U1376" s="221"/>
    </row>
    <row r="1377" spans="2:21" x14ac:dyDescent="0.2">
      <c r="B1377" s="221"/>
      <c r="C1377" s="221"/>
      <c r="D1377" s="221"/>
      <c r="E1377" s="221"/>
      <c r="F1377" s="221"/>
      <c r="G1377" s="221"/>
      <c r="H1377" s="221"/>
      <c r="I1377" s="221"/>
      <c r="J1377" s="221"/>
      <c r="K1377" s="221"/>
      <c r="L1377" s="221"/>
      <c r="M1377" s="221"/>
      <c r="N1377" s="221"/>
      <c r="O1377" s="221"/>
      <c r="P1377" s="221"/>
      <c r="Q1377" s="221"/>
      <c r="R1377" s="221"/>
      <c r="S1377" s="221"/>
      <c r="T1377" s="221"/>
      <c r="U1377" s="221"/>
    </row>
    <row r="1378" spans="2:21" x14ac:dyDescent="0.2">
      <c r="B1378" s="221"/>
      <c r="C1378" s="221"/>
      <c r="D1378" s="221"/>
      <c r="E1378" s="221"/>
      <c r="F1378" s="221"/>
      <c r="G1378" s="221"/>
      <c r="H1378" s="221"/>
      <c r="I1378" s="221"/>
      <c r="J1378" s="221"/>
      <c r="K1378" s="221"/>
      <c r="L1378" s="221"/>
      <c r="M1378" s="221"/>
      <c r="N1378" s="221"/>
      <c r="O1378" s="221"/>
      <c r="P1378" s="221"/>
      <c r="Q1378" s="221"/>
      <c r="R1378" s="221"/>
      <c r="S1378" s="221"/>
      <c r="T1378" s="221"/>
      <c r="U1378" s="221"/>
    </row>
    <row r="1379" spans="2:21" x14ac:dyDescent="0.2">
      <c r="B1379" s="221"/>
      <c r="C1379" s="221"/>
      <c r="D1379" s="221"/>
      <c r="E1379" s="221"/>
      <c r="F1379" s="221"/>
      <c r="G1379" s="221"/>
      <c r="H1379" s="221"/>
      <c r="I1379" s="221"/>
      <c r="J1379" s="221"/>
      <c r="K1379" s="221"/>
      <c r="L1379" s="221"/>
      <c r="M1379" s="221"/>
      <c r="N1379" s="221"/>
      <c r="O1379" s="221"/>
      <c r="P1379" s="221"/>
      <c r="Q1379" s="221"/>
      <c r="R1379" s="221"/>
      <c r="S1379" s="221"/>
      <c r="T1379" s="221"/>
      <c r="U1379" s="221"/>
    </row>
    <row r="1380" spans="2:21" x14ac:dyDescent="0.2">
      <c r="B1380" s="221"/>
      <c r="C1380" s="221"/>
      <c r="D1380" s="221"/>
      <c r="E1380" s="221"/>
      <c r="F1380" s="221"/>
      <c r="G1380" s="221"/>
      <c r="H1380" s="221"/>
      <c r="I1380" s="221"/>
      <c r="J1380" s="221"/>
      <c r="K1380" s="221"/>
      <c r="L1380" s="221"/>
      <c r="M1380" s="221"/>
      <c r="N1380" s="221"/>
      <c r="O1380" s="221"/>
      <c r="P1380" s="221"/>
      <c r="Q1380" s="221"/>
      <c r="R1380" s="221"/>
      <c r="S1380" s="221"/>
      <c r="T1380" s="221"/>
      <c r="U1380" s="221"/>
    </row>
    <row r="1381" spans="2:21" x14ac:dyDescent="0.2">
      <c r="B1381" s="221"/>
      <c r="C1381" s="221"/>
      <c r="D1381" s="221"/>
      <c r="E1381" s="221"/>
      <c r="F1381" s="221"/>
      <c r="G1381" s="221"/>
      <c r="H1381" s="221"/>
      <c r="I1381" s="221"/>
      <c r="J1381" s="221"/>
      <c r="K1381" s="221"/>
      <c r="L1381" s="221"/>
      <c r="M1381" s="221"/>
      <c r="N1381" s="221"/>
      <c r="O1381" s="221"/>
      <c r="P1381" s="221"/>
      <c r="Q1381" s="221"/>
      <c r="R1381" s="221"/>
      <c r="S1381" s="221"/>
      <c r="T1381" s="221"/>
      <c r="U1381" s="221"/>
    </row>
    <row r="1382" spans="2:21" x14ac:dyDescent="0.2">
      <c r="B1382" s="221"/>
      <c r="C1382" s="221"/>
      <c r="D1382" s="221"/>
      <c r="E1382" s="221"/>
      <c r="F1382" s="221"/>
      <c r="G1382" s="221"/>
      <c r="H1382" s="221"/>
      <c r="I1382" s="221"/>
      <c r="J1382" s="221"/>
      <c r="K1382" s="221"/>
      <c r="L1382" s="221"/>
      <c r="M1382" s="221"/>
      <c r="N1382" s="221"/>
      <c r="O1382" s="221"/>
      <c r="P1382" s="221"/>
      <c r="Q1382" s="221"/>
      <c r="R1382" s="221"/>
      <c r="S1382" s="221"/>
      <c r="T1382" s="221"/>
      <c r="U1382" s="221"/>
    </row>
    <row r="1383" spans="2:21" x14ac:dyDescent="0.2">
      <c r="B1383" s="221"/>
      <c r="C1383" s="221"/>
      <c r="D1383" s="221"/>
      <c r="E1383" s="221"/>
      <c r="F1383" s="221"/>
      <c r="G1383" s="221"/>
      <c r="H1383" s="221"/>
      <c r="I1383" s="221"/>
      <c r="J1383" s="221"/>
      <c r="K1383" s="221"/>
      <c r="L1383" s="221"/>
      <c r="M1383" s="221"/>
      <c r="N1383" s="221"/>
      <c r="O1383" s="221"/>
      <c r="P1383" s="221"/>
      <c r="Q1383" s="221"/>
      <c r="R1383" s="221"/>
      <c r="S1383" s="221"/>
      <c r="T1383" s="221"/>
      <c r="U1383" s="221"/>
    </row>
    <row r="1384" spans="2:21" x14ac:dyDescent="0.2">
      <c r="B1384" s="221"/>
      <c r="C1384" s="221"/>
      <c r="D1384" s="221"/>
      <c r="E1384" s="221"/>
      <c r="F1384" s="221"/>
      <c r="G1384" s="221"/>
      <c r="H1384" s="221"/>
      <c r="I1384" s="221"/>
      <c r="J1384" s="221"/>
      <c r="K1384" s="221"/>
      <c r="L1384" s="221"/>
      <c r="M1384" s="221"/>
      <c r="N1384" s="221"/>
      <c r="O1384" s="221"/>
      <c r="P1384" s="221"/>
      <c r="Q1384" s="221"/>
      <c r="R1384" s="221"/>
      <c r="S1384" s="221"/>
      <c r="T1384" s="221"/>
      <c r="U1384" s="221"/>
    </row>
    <row r="1385" spans="2:21" x14ac:dyDescent="0.2">
      <c r="B1385" s="221"/>
      <c r="C1385" s="221"/>
      <c r="D1385" s="221"/>
      <c r="E1385" s="221"/>
      <c r="F1385" s="221"/>
      <c r="G1385" s="221"/>
      <c r="H1385" s="221"/>
      <c r="I1385" s="221"/>
      <c r="J1385" s="221"/>
      <c r="K1385" s="221"/>
      <c r="L1385" s="221"/>
      <c r="M1385" s="221"/>
      <c r="N1385" s="221"/>
      <c r="O1385" s="221"/>
      <c r="P1385" s="221"/>
      <c r="Q1385" s="221"/>
      <c r="R1385" s="221"/>
      <c r="S1385" s="221"/>
      <c r="T1385" s="221"/>
      <c r="U1385" s="221"/>
    </row>
    <row r="1386" spans="2:21" x14ac:dyDescent="0.2">
      <c r="B1386" s="221"/>
      <c r="C1386" s="221"/>
      <c r="D1386" s="221"/>
      <c r="E1386" s="221"/>
      <c r="F1386" s="221"/>
      <c r="G1386" s="221"/>
      <c r="H1386" s="221"/>
      <c r="I1386" s="221"/>
      <c r="J1386" s="221"/>
      <c r="K1386" s="221"/>
      <c r="L1386" s="221"/>
      <c r="M1386" s="221"/>
      <c r="N1386" s="221"/>
      <c r="O1386" s="221"/>
      <c r="P1386" s="221"/>
      <c r="Q1386" s="221"/>
      <c r="R1386" s="221"/>
      <c r="S1386" s="221"/>
      <c r="T1386" s="221"/>
      <c r="U1386" s="221"/>
    </row>
    <row r="1387" spans="2:21" x14ac:dyDescent="0.2">
      <c r="B1387" s="221"/>
      <c r="C1387" s="221"/>
      <c r="D1387" s="221"/>
      <c r="E1387" s="221"/>
      <c r="F1387" s="221"/>
      <c r="G1387" s="221"/>
      <c r="H1387" s="221"/>
      <c r="I1387" s="221"/>
      <c r="J1387" s="221"/>
      <c r="K1387" s="221"/>
      <c r="L1387" s="221"/>
      <c r="M1387" s="221"/>
      <c r="N1387" s="221"/>
      <c r="O1387" s="221"/>
      <c r="P1387" s="221"/>
      <c r="Q1387" s="221"/>
      <c r="R1387" s="221"/>
      <c r="S1387" s="221"/>
      <c r="T1387" s="221"/>
      <c r="U1387" s="221"/>
    </row>
    <row r="1388" spans="2:21" x14ac:dyDescent="0.2">
      <c r="B1388" s="221"/>
      <c r="C1388" s="221"/>
      <c r="D1388" s="221"/>
      <c r="E1388" s="221"/>
      <c r="F1388" s="221"/>
      <c r="G1388" s="221"/>
      <c r="H1388" s="221"/>
      <c r="I1388" s="221"/>
      <c r="J1388" s="221"/>
      <c r="K1388" s="221"/>
      <c r="L1388" s="221"/>
      <c r="M1388" s="221"/>
      <c r="N1388" s="221"/>
      <c r="O1388" s="221"/>
      <c r="P1388" s="221"/>
      <c r="Q1388" s="221"/>
      <c r="R1388" s="221"/>
      <c r="S1388" s="221"/>
      <c r="T1388" s="221"/>
      <c r="U1388" s="221"/>
    </row>
    <row r="1389" spans="2:21" x14ac:dyDescent="0.2">
      <c r="B1389" s="221"/>
      <c r="C1389" s="221"/>
      <c r="D1389" s="221"/>
      <c r="E1389" s="221"/>
      <c r="F1389" s="221"/>
      <c r="G1389" s="221"/>
      <c r="H1389" s="221"/>
      <c r="I1389" s="221"/>
      <c r="J1389" s="221"/>
      <c r="K1389" s="221"/>
      <c r="L1389" s="221"/>
      <c r="M1389" s="221"/>
      <c r="N1389" s="221"/>
      <c r="O1389" s="221"/>
      <c r="P1389" s="221"/>
      <c r="Q1389" s="221"/>
      <c r="R1389" s="221"/>
      <c r="S1389" s="221"/>
      <c r="T1389" s="221"/>
      <c r="U1389" s="221"/>
    </row>
    <row r="1390" spans="2:21" x14ac:dyDescent="0.2">
      <c r="B1390" s="221"/>
      <c r="C1390" s="221"/>
      <c r="D1390" s="221"/>
      <c r="E1390" s="221"/>
      <c r="F1390" s="221"/>
      <c r="G1390" s="221"/>
      <c r="H1390" s="221"/>
      <c r="I1390" s="221"/>
      <c r="J1390" s="221"/>
      <c r="K1390" s="221"/>
      <c r="L1390" s="221"/>
      <c r="M1390" s="221"/>
      <c r="N1390" s="221"/>
      <c r="O1390" s="221"/>
      <c r="P1390" s="221"/>
      <c r="Q1390" s="221"/>
      <c r="R1390" s="221"/>
      <c r="S1390" s="221"/>
      <c r="T1390" s="221"/>
      <c r="U1390" s="221"/>
    </row>
    <row r="1391" spans="2:21" x14ac:dyDescent="0.2">
      <c r="B1391" s="221"/>
      <c r="C1391" s="221"/>
      <c r="D1391" s="221"/>
      <c r="E1391" s="221"/>
      <c r="F1391" s="221"/>
      <c r="G1391" s="221"/>
      <c r="H1391" s="221"/>
      <c r="I1391" s="221"/>
      <c r="J1391" s="221"/>
      <c r="K1391" s="221"/>
      <c r="L1391" s="221"/>
      <c r="M1391" s="221"/>
      <c r="N1391" s="221"/>
      <c r="O1391" s="221"/>
      <c r="P1391" s="221"/>
      <c r="Q1391" s="221"/>
      <c r="R1391" s="221"/>
      <c r="S1391" s="221"/>
      <c r="T1391" s="221"/>
      <c r="U1391" s="221"/>
    </row>
    <row r="1392" spans="2:21" x14ac:dyDescent="0.2">
      <c r="B1392" s="221"/>
      <c r="C1392" s="221"/>
      <c r="D1392" s="221"/>
      <c r="E1392" s="221"/>
      <c r="F1392" s="221"/>
      <c r="G1392" s="221"/>
      <c r="H1392" s="221"/>
      <c r="I1392" s="221"/>
      <c r="J1392" s="221"/>
      <c r="K1392" s="221"/>
      <c r="L1392" s="221"/>
      <c r="M1392" s="221"/>
      <c r="N1392" s="221"/>
      <c r="O1392" s="221"/>
      <c r="P1392" s="221"/>
      <c r="Q1392" s="221"/>
      <c r="R1392" s="221"/>
      <c r="S1392" s="221"/>
      <c r="T1392" s="221"/>
      <c r="U1392" s="221"/>
    </row>
    <row r="1393" spans="2:21" x14ac:dyDescent="0.2">
      <c r="B1393" s="221"/>
      <c r="C1393" s="221"/>
      <c r="D1393" s="221"/>
      <c r="E1393" s="221"/>
      <c r="F1393" s="221"/>
      <c r="G1393" s="221"/>
      <c r="H1393" s="221"/>
      <c r="I1393" s="221"/>
      <c r="J1393" s="221"/>
      <c r="K1393" s="221"/>
      <c r="L1393" s="221"/>
      <c r="M1393" s="221"/>
      <c r="N1393" s="221"/>
      <c r="O1393" s="221"/>
      <c r="P1393" s="221"/>
      <c r="Q1393" s="221"/>
      <c r="R1393" s="221"/>
      <c r="S1393" s="221"/>
      <c r="T1393" s="221"/>
      <c r="U1393" s="221"/>
    </row>
    <row r="1394" spans="2:21" x14ac:dyDescent="0.2">
      <c r="B1394" s="221"/>
      <c r="C1394" s="221"/>
      <c r="D1394" s="221"/>
      <c r="E1394" s="221"/>
      <c r="F1394" s="221"/>
      <c r="G1394" s="221"/>
      <c r="H1394" s="221"/>
      <c r="I1394" s="221"/>
      <c r="J1394" s="221"/>
      <c r="K1394" s="221"/>
      <c r="L1394" s="221"/>
      <c r="M1394" s="221"/>
      <c r="N1394" s="221"/>
      <c r="O1394" s="221"/>
      <c r="P1394" s="221"/>
      <c r="Q1394" s="221"/>
      <c r="R1394" s="221"/>
      <c r="S1394" s="221"/>
      <c r="T1394" s="221"/>
      <c r="U1394" s="221"/>
    </row>
    <row r="1395" spans="2:21" x14ac:dyDescent="0.2">
      <c r="B1395" s="221"/>
      <c r="C1395" s="221"/>
      <c r="D1395" s="221"/>
      <c r="E1395" s="221"/>
      <c r="F1395" s="221"/>
      <c r="G1395" s="221"/>
      <c r="H1395" s="221"/>
      <c r="I1395" s="221"/>
      <c r="J1395" s="221"/>
      <c r="K1395" s="221"/>
      <c r="L1395" s="221"/>
      <c r="M1395" s="221"/>
      <c r="N1395" s="221"/>
      <c r="O1395" s="221"/>
      <c r="P1395" s="221"/>
      <c r="Q1395" s="221"/>
      <c r="R1395" s="221"/>
      <c r="S1395" s="221"/>
      <c r="T1395" s="221"/>
      <c r="U1395" s="221"/>
    </row>
    <row r="1396" spans="2:21" x14ac:dyDescent="0.2">
      <c r="B1396" s="221"/>
      <c r="C1396" s="221"/>
      <c r="D1396" s="221"/>
      <c r="E1396" s="221"/>
      <c r="F1396" s="221"/>
      <c r="G1396" s="221"/>
      <c r="H1396" s="221"/>
      <c r="I1396" s="221"/>
      <c r="J1396" s="221"/>
      <c r="K1396" s="221"/>
      <c r="L1396" s="221"/>
      <c r="M1396" s="221"/>
      <c r="N1396" s="221"/>
      <c r="O1396" s="221"/>
      <c r="P1396" s="221"/>
      <c r="Q1396" s="221"/>
      <c r="R1396" s="221"/>
      <c r="S1396" s="221"/>
      <c r="T1396" s="221"/>
      <c r="U1396" s="221"/>
    </row>
    <row r="1397" spans="2:21" x14ac:dyDescent="0.2">
      <c r="B1397" s="221"/>
      <c r="C1397" s="221"/>
      <c r="D1397" s="221"/>
      <c r="E1397" s="221"/>
      <c r="F1397" s="221"/>
      <c r="G1397" s="221"/>
      <c r="H1397" s="221"/>
      <c r="I1397" s="221"/>
      <c r="J1397" s="221"/>
      <c r="K1397" s="221"/>
      <c r="L1397" s="221"/>
      <c r="M1397" s="221"/>
      <c r="N1397" s="221"/>
      <c r="O1397" s="221"/>
      <c r="P1397" s="221"/>
      <c r="Q1397" s="221"/>
      <c r="R1397" s="221"/>
      <c r="S1397" s="221"/>
      <c r="T1397" s="221"/>
      <c r="U1397" s="221"/>
    </row>
    <row r="1398" spans="2:21" x14ac:dyDescent="0.2">
      <c r="B1398" s="221"/>
      <c r="C1398" s="221"/>
      <c r="D1398" s="221"/>
      <c r="E1398" s="221"/>
      <c r="F1398" s="221"/>
      <c r="G1398" s="221"/>
      <c r="H1398" s="221"/>
      <c r="I1398" s="221"/>
      <c r="J1398" s="221"/>
      <c r="K1398" s="221"/>
      <c r="L1398" s="221"/>
      <c r="M1398" s="221"/>
      <c r="N1398" s="221"/>
      <c r="O1398" s="221"/>
      <c r="P1398" s="221"/>
      <c r="Q1398" s="221"/>
      <c r="R1398" s="221"/>
      <c r="S1398" s="221"/>
      <c r="T1398" s="221"/>
      <c r="U1398" s="221"/>
    </row>
    <row r="1399" spans="2:21" x14ac:dyDescent="0.2">
      <c r="B1399" s="221"/>
      <c r="C1399" s="221"/>
      <c r="D1399" s="221"/>
      <c r="E1399" s="221"/>
      <c r="F1399" s="221"/>
      <c r="G1399" s="221"/>
      <c r="H1399" s="221"/>
      <c r="I1399" s="221"/>
      <c r="J1399" s="221"/>
      <c r="K1399" s="221"/>
      <c r="L1399" s="221"/>
      <c r="M1399" s="221"/>
      <c r="N1399" s="221"/>
      <c r="O1399" s="221"/>
      <c r="P1399" s="221"/>
      <c r="Q1399" s="221"/>
      <c r="R1399" s="221"/>
      <c r="S1399" s="221"/>
      <c r="T1399" s="221"/>
      <c r="U1399" s="221"/>
    </row>
    <row r="1400" spans="2:21" x14ac:dyDescent="0.2">
      <c r="B1400" s="221"/>
      <c r="C1400" s="221"/>
      <c r="D1400" s="221"/>
      <c r="E1400" s="221"/>
      <c r="F1400" s="221"/>
      <c r="G1400" s="221"/>
      <c r="H1400" s="221"/>
      <c r="I1400" s="221"/>
      <c r="J1400" s="221"/>
      <c r="K1400" s="221"/>
      <c r="L1400" s="221"/>
      <c r="M1400" s="221"/>
      <c r="N1400" s="221"/>
      <c r="O1400" s="221"/>
      <c r="P1400" s="221"/>
      <c r="Q1400" s="221"/>
      <c r="R1400" s="221"/>
      <c r="S1400" s="221"/>
      <c r="T1400" s="221"/>
      <c r="U1400" s="221"/>
    </row>
    <row r="1401" spans="2:21" x14ac:dyDescent="0.2">
      <c r="B1401" s="221"/>
      <c r="C1401" s="221"/>
      <c r="D1401" s="221"/>
      <c r="E1401" s="221"/>
      <c r="F1401" s="221"/>
      <c r="G1401" s="221"/>
      <c r="H1401" s="221"/>
      <c r="I1401" s="221"/>
      <c r="J1401" s="221"/>
      <c r="K1401" s="221"/>
      <c r="L1401" s="221"/>
      <c r="M1401" s="221"/>
      <c r="N1401" s="221"/>
      <c r="O1401" s="221"/>
      <c r="P1401" s="221"/>
      <c r="Q1401" s="221"/>
      <c r="R1401" s="221"/>
      <c r="S1401" s="221"/>
      <c r="T1401" s="221"/>
      <c r="U1401" s="221"/>
    </row>
    <row r="1402" spans="2:21" x14ac:dyDescent="0.2">
      <c r="B1402" s="221"/>
      <c r="C1402" s="221"/>
      <c r="D1402" s="221"/>
      <c r="E1402" s="221"/>
      <c r="F1402" s="221"/>
      <c r="G1402" s="221"/>
      <c r="H1402" s="221"/>
      <c r="I1402" s="221"/>
      <c r="J1402" s="221"/>
      <c r="K1402" s="221"/>
      <c r="L1402" s="221"/>
      <c r="M1402" s="221"/>
      <c r="N1402" s="221"/>
      <c r="O1402" s="221"/>
      <c r="P1402" s="221"/>
      <c r="Q1402" s="221"/>
      <c r="R1402" s="221"/>
      <c r="S1402" s="221"/>
      <c r="T1402" s="221"/>
      <c r="U1402" s="221"/>
    </row>
    <row r="1403" spans="2:21" x14ac:dyDescent="0.2">
      <c r="B1403" s="221"/>
      <c r="C1403" s="221"/>
      <c r="D1403" s="221"/>
      <c r="E1403" s="221"/>
      <c r="F1403" s="221"/>
      <c r="G1403" s="221"/>
      <c r="H1403" s="221"/>
      <c r="I1403" s="221"/>
      <c r="J1403" s="221"/>
      <c r="K1403" s="221"/>
      <c r="L1403" s="221"/>
      <c r="M1403" s="221"/>
      <c r="N1403" s="221"/>
      <c r="O1403" s="221"/>
      <c r="P1403" s="221"/>
      <c r="Q1403" s="221"/>
      <c r="R1403" s="221"/>
      <c r="S1403" s="221"/>
      <c r="T1403" s="221"/>
      <c r="U1403" s="221"/>
    </row>
    <row r="1404" spans="2:21" x14ac:dyDescent="0.2">
      <c r="B1404" s="221"/>
      <c r="C1404" s="221"/>
      <c r="D1404" s="221"/>
      <c r="E1404" s="221"/>
      <c r="F1404" s="221"/>
      <c r="G1404" s="221"/>
      <c r="H1404" s="221"/>
      <c r="I1404" s="221"/>
      <c r="J1404" s="221"/>
      <c r="K1404" s="221"/>
      <c r="L1404" s="221"/>
      <c r="M1404" s="221"/>
      <c r="N1404" s="221"/>
      <c r="O1404" s="221"/>
      <c r="P1404" s="221"/>
      <c r="Q1404" s="221"/>
      <c r="R1404" s="221"/>
      <c r="S1404" s="221"/>
      <c r="T1404" s="221"/>
      <c r="U1404" s="221"/>
    </row>
    <row r="1405" spans="2:21" x14ac:dyDescent="0.2">
      <c r="B1405" s="221"/>
      <c r="C1405" s="221"/>
      <c r="D1405" s="221"/>
      <c r="E1405" s="221"/>
      <c r="F1405" s="221"/>
      <c r="G1405" s="221"/>
      <c r="H1405" s="221"/>
      <c r="I1405" s="221"/>
      <c r="J1405" s="221"/>
      <c r="K1405" s="221"/>
      <c r="L1405" s="221"/>
      <c r="M1405" s="221"/>
      <c r="N1405" s="221"/>
      <c r="O1405" s="221"/>
      <c r="P1405" s="221"/>
      <c r="Q1405" s="221"/>
      <c r="R1405" s="221"/>
      <c r="S1405" s="221"/>
      <c r="T1405" s="221"/>
      <c r="U1405" s="221"/>
    </row>
    <row r="1406" spans="2:21" x14ac:dyDescent="0.2">
      <c r="B1406" s="221"/>
      <c r="C1406" s="221"/>
      <c r="D1406" s="221"/>
      <c r="E1406" s="221"/>
      <c r="F1406" s="221"/>
      <c r="G1406" s="221"/>
      <c r="H1406" s="221"/>
      <c r="I1406" s="221"/>
      <c r="J1406" s="221"/>
      <c r="K1406" s="221"/>
      <c r="L1406" s="221"/>
      <c r="M1406" s="221"/>
      <c r="N1406" s="221"/>
      <c r="O1406" s="221"/>
      <c r="P1406" s="221"/>
      <c r="Q1406" s="221"/>
      <c r="R1406" s="221"/>
      <c r="S1406" s="221"/>
      <c r="T1406" s="221"/>
      <c r="U1406" s="221"/>
    </row>
    <row r="1407" spans="2:21" x14ac:dyDescent="0.2">
      <c r="B1407" s="221"/>
      <c r="C1407" s="221"/>
      <c r="D1407" s="221"/>
      <c r="E1407" s="221"/>
      <c r="F1407" s="221"/>
      <c r="G1407" s="221"/>
      <c r="H1407" s="221"/>
      <c r="I1407" s="221"/>
      <c r="J1407" s="221"/>
      <c r="K1407" s="221"/>
      <c r="L1407" s="221"/>
      <c r="M1407" s="221"/>
      <c r="N1407" s="221"/>
      <c r="O1407" s="221"/>
      <c r="P1407" s="221"/>
      <c r="Q1407" s="221"/>
      <c r="R1407" s="221"/>
      <c r="S1407" s="221"/>
      <c r="T1407" s="221"/>
      <c r="U1407" s="221"/>
    </row>
    <row r="1408" spans="2:21" x14ac:dyDescent="0.2">
      <c r="B1408" s="221"/>
      <c r="C1408" s="221"/>
      <c r="D1408" s="221"/>
      <c r="E1408" s="221"/>
      <c r="F1408" s="221"/>
      <c r="G1408" s="221"/>
      <c r="H1408" s="221"/>
      <c r="I1408" s="221"/>
      <c r="J1408" s="221"/>
      <c r="K1408" s="221"/>
      <c r="L1408" s="221"/>
      <c r="M1408" s="221"/>
      <c r="N1408" s="221"/>
      <c r="O1408" s="221"/>
      <c r="P1408" s="221"/>
      <c r="Q1408" s="221"/>
      <c r="R1408" s="221"/>
      <c r="S1408" s="221"/>
      <c r="T1408" s="221"/>
      <c r="U1408" s="221"/>
    </row>
    <row r="1409" spans="2:21" x14ac:dyDescent="0.2">
      <c r="B1409" s="221"/>
      <c r="C1409" s="221"/>
      <c r="D1409" s="221"/>
      <c r="E1409" s="221"/>
      <c r="F1409" s="221"/>
      <c r="G1409" s="221"/>
      <c r="H1409" s="221"/>
      <c r="I1409" s="221"/>
      <c r="J1409" s="221"/>
      <c r="K1409" s="221"/>
      <c r="L1409" s="221"/>
      <c r="M1409" s="221"/>
      <c r="N1409" s="221"/>
      <c r="O1409" s="221"/>
      <c r="P1409" s="221"/>
      <c r="Q1409" s="221"/>
      <c r="R1409" s="221"/>
      <c r="S1409" s="221"/>
      <c r="T1409" s="221"/>
      <c r="U1409" s="221"/>
    </row>
    <row r="1410" spans="2:21" x14ac:dyDescent="0.2">
      <c r="B1410" s="221"/>
      <c r="C1410" s="221"/>
      <c r="D1410" s="221"/>
      <c r="E1410" s="221"/>
      <c r="F1410" s="221"/>
      <c r="G1410" s="221"/>
      <c r="H1410" s="221"/>
      <c r="I1410" s="221"/>
      <c r="J1410" s="221"/>
      <c r="K1410" s="221"/>
      <c r="L1410" s="221"/>
      <c r="M1410" s="221"/>
      <c r="N1410" s="221"/>
      <c r="O1410" s="221"/>
      <c r="P1410" s="221"/>
      <c r="Q1410" s="221"/>
      <c r="R1410" s="221"/>
      <c r="S1410" s="221"/>
      <c r="T1410" s="221"/>
      <c r="U1410" s="221"/>
    </row>
    <row r="1411" spans="2:21" x14ac:dyDescent="0.2">
      <c r="B1411" s="221"/>
      <c r="C1411" s="221"/>
      <c r="D1411" s="221"/>
      <c r="E1411" s="221"/>
      <c r="F1411" s="221"/>
      <c r="G1411" s="221"/>
      <c r="H1411" s="221"/>
      <c r="I1411" s="221"/>
      <c r="J1411" s="221"/>
      <c r="K1411" s="221"/>
      <c r="L1411" s="221"/>
      <c r="M1411" s="221"/>
      <c r="N1411" s="221"/>
      <c r="O1411" s="221"/>
      <c r="P1411" s="221"/>
      <c r="Q1411" s="221"/>
      <c r="R1411" s="221"/>
      <c r="S1411" s="221"/>
      <c r="T1411" s="221"/>
      <c r="U1411" s="221"/>
    </row>
    <row r="1412" spans="2:21" x14ac:dyDescent="0.2">
      <c r="B1412" s="221"/>
      <c r="C1412" s="221"/>
      <c r="D1412" s="221"/>
      <c r="E1412" s="221"/>
      <c r="F1412" s="221"/>
      <c r="G1412" s="221"/>
      <c r="H1412" s="221"/>
      <c r="I1412" s="221"/>
      <c r="J1412" s="221"/>
      <c r="K1412" s="221"/>
      <c r="L1412" s="221"/>
      <c r="M1412" s="221"/>
      <c r="N1412" s="221"/>
      <c r="O1412" s="221"/>
      <c r="P1412" s="221"/>
      <c r="Q1412" s="221"/>
      <c r="R1412" s="221"/>
      <c r="S1412" s="221"/>
      <c r="T1412" s="221"/>
      <c r="U1412" s="221"/>
    </row>
    <row r="1413" spans="2:21" x14ac:dyDescent="0.2">
      <c r="B1413" s="221"/>
      <c r="C1413" s="221"/>
      <c r="D1413" s="221"/>
      <c r="E1413" s="221"/>
      <c r="F1413" s="221"/>
      <c r="G1413" s="221"/>
      <c r="H1413" s="221"/>
      <c r="I1413" s="221"/>
      <c r="J1413" s="221"/>
      <c r="K1413" s="221"/>
      <c r="L1413" s="221"/>
      <c r="M1413" s="221"/>
      <c r="N1413" s="221"/>
      <c r="O1413" s="221"/>
      <c r="P1413" s="221"/>
      <c r="Q1413" s="221"/>
      <c r="R1413" s="221"/>
      <c r="S1413" s="221"/>
      <c r="T1413" s="221"/>
      <c r="U1413" s="221"/>
    </row>
    <row r="1414" spans="2:21" x14ac:dyDescent="0.2">
      <c r="B1414" s="221"/>
      <c r="C1414" s="221"/>
      <c r="D1414" s="221"/>
      <c r="E1414" s="221"/>
      <c r="F1414" s="221"/>
      <c r="G1414" s="221"/>
      <c r="H1414" s="221"/>
      <c r="I1414" s="221"/>
      <c r="J1414" s="221"/>
      <c r="K1414" s="221"/>
      <c r="L1414" s="221"/>
      <c r="M1414" s="221"/>
      <c r="N1414" s="221"/>
      <c r="O1414" s="221"/>
      <c r="P1414" s="221"/>
      <c r="Q1414" s="221"/>
      <c r="R1414" s="221"/>
      <c r="S1414" s="221"/>
      <c r="T1414" s="221"/>
      <c r="U1414" s="221"/>
    </row>
    <row r="1415" spans="2:21" x14ac:dyDescent="0.2">
      <c r="B1415" s="221"/>
      <c r="C1415" s="221"/>
      <c r="D1415" s="221"/>
      <c r="E1415" s="221"/>
      <c r="F1415" s="221"/>
      <c r="G1415" s="221"/>
      <c r="H1415" s="221"/>
      <c r="I1415" s="221"/>
      <c r="J1415" s="221"/>
      <c r="K1415" s="221"/>
      <c r="L1415" s="221"/>
      <c r="M1415" s="221"/>
      <c r="N1415" s="221"/>
      <c r="O1415" s="221"/>
      <c r="P1415" s="221"/>
      <c r="Q1415" s="221"/>
      <c r="R1415" s="221"/>
      <c r="S1415" s="221"/>
      <c r="T1415" s="221"/>
      <c r="U1415" s="221"/>
    </row>
    <row r="1416" spans="2:21" x14ac:dyDescent="0.2">
      <c r="B1416" s="221"/>
      <c r="C1416" s="221"/>
      <c r="D1416" s="221"/>
      <c r="E1416" s="221"/>
      <c r="F1416" s="221"/>
      <c r="G1416" s="221"/>
      <c r="H1416" s="221"/>
      <c r="I1416" s="221"/>
      <c r="J1416" s="221"/>
      <c r="K1416" s="221"/>
      <c r="L1416" s="221"/>
      <c r="M1416" s="221"/>
      <c r="N1416" s="221"/>
      <c r="O1416" s="221"/>
      <c r="P1416" s="221"/>
      <c r="Q1416" s="221"/>
      <c r="R1416" s="221"/>
      <c r="S1416" s="221"/>
      <c r="T1416" s="221"/>
      <c r="U1416" s="221"/>
    </row>
    <row r="1417" spans="2:21" x14ac:dyDescent="0.2">
      <c r="B1417" s="221"/>
      <c r="C1417" s="221"/>
      <c r="D1417" s="221"/>
      <c r="E1417" s="221"/>
      <c r="F1417" s="221"/>
      <c r="G1417" s="221"/>
      <c r="H1417" s="221"/>
      <c r="I1417" s="221"/>
      <c r="J1417" s="221"/>
      <c r="K1417" s="221"/>
      <c r="L1417" s="221"/>
      <c r="M1417" s="221"/>
      <c r="N1417" s="221"/>
      <c r="O1417" s="221"/>
      <c r="P1417" s="221"/>
      <c r="Q1417" s="221"/>
      <c r="R1417" s="221"/>
      <c r="S1417" s="221"/>
      <c r="T1417" s="221"/>
      <c r="U1417" s="221"/>
    </row>
    <row r="1418" spans="2:21" x14ac:dyDescent="0.2">
      <c r="B1418" s="221"/>
      <c r="C1418" s="221"/>
      <c r="D1418" s="221"/>
      <c r="E1418" s="221"/>
      <c r="F1418" s="221"/>
      <c r="G1418" s="221"/>
      <c r="H1418" s="221"/>
      <c r="I1418" s="221"/>
      <c r="J1418" s="221"/>
      <c r="K1418" s="221"/>
      <c r="L1418" s="221"/>
      <c r="M1418" s="221"/>
      <c r="N1418" s="221"/>
      <c r="O1418" s="221"/>
      <c r="P1418" s="221"/>
      <c r="Q1418" s="221"/>
      <c r="R1418" s="221"/>
      <c r="S1418" s="221"/>
      <c r="T1418" s="221"/>
      <c r="U1418" s="221"/>
    </row>
    <row r="1419" spans="2:21" x14ac:dyDescent="0.2">
      <c r="B1419" s="221"/>
      <c r="C1419" s="221"/>
      <c r="D1419" s="221"/>
      <c r="E1419" s="221"/>
      <c r="F1419" s="221"/>
      <c r="G1419" s="221"/>
      <c r="H1419" s="221"/>
      <c r="I1419" s="221"/>
      <c r="J1419" s="221"/>
      <c r="K1419" s="221"/>
      <c r="L1419" s="221"/>
      <c r="M1419" s="221"/>
      <c r="N1419" s="221"/>
      <c r="O1419" s="221"/>
      <c r="P1419" s="221"/>
      <c r="Q1419" s="221"/>
      <c r="R1419" s="221"/>
      <c r="S1419" s="221"/>
      <c r="T1419" s="221"/>
      <c r="U1419" s="221"/>
    </row>
    <row r="1420" spans="2:21" x14ac:dyDescent="0.2">
      <c r="B1420" s="221"/>
      <c r="C1420" s="221"/>
      <c r="D1420" s="221"/>
      <c r="E1420" s="221"/>
      <c r="F1420" s="221"/>
      <c r="G1420" s="221"/>
      <c r="H1420" s="221"/>
      <c r="I1420" s="221"/>
      <c r="J1420" s="221"/>
      <c r="K1420" s="221"/>
      <c r="L1420" s="221"/>
      <c r="M1420" s="221"/>
      <c r="N1420" s="221"/>
      <c r="O1420" s="221"/>
      <c r="P1420" s="221"/>
      <c r="Q1420" s="221"/>
      <c r="R1420" s="221"/>
      <c r="S1420" s="221"/>
      <c r="T1420" s="221"/>
      <c r="U1420" s="221"/>
    </row>
    <row r="1421" spans="2:21" x14ac:dyDescent="0.2">
      <c r="B1421" s="221"/>
      <c r="C1421" s="221"/>
      <c r="D1421" s="221"/>
      <c r="E1421" s="221"/>
      <c r="F1421" s="221"/>
      <c r="G1421" s="221"/>
      <c r="H1421" s="221"/>
      <c r="I1421" s="221"/>
      <c r="J1421" s="221"/>
      <c r="K1421" s="221"/>
      <c r="L1421" s="221"/>
      <c r="M1421" s="221"/>
      <c r="N1421" s="221"/>
      <c r="O1421" s="221"/>
      <c r="P1421" s="221"/>
      <c r="Q1421" s="221"/>
      <c r="R1421" s="221"/>
      <c r="S1421" s="221"/>
      <c r="T1421" s="221"/>
      <c r="U1421" s="221"/>
    </row>
    <row r="1422" spans="2:21" x14ac:dyDescent="0.2">
      <c r="B1422" s="221"/>
      <c r="C1422" s="221"/>
      <c r="D1422" s="221"/>
      <c r="E1422" s="221"/>
      <c r="F1422" s="221"/>
      <c r="G1422" s="221"/>
      <c r="H1422" s="221"/>
      <c r="I1422" s="221"/>
      <c r="J1422" s="221"/>
      <c r="K1422" s="221"/>
      <c r="L1422" s="221"/>
      <c r="M1422" s="221"/>
      <c r="N1422" s="221"/>
      <c r="O1422" s="221"/>
      <c r="P1422" s="221"/>
      <c r="Q1422" s="221"/>
      <c r="R1422" s="221"/>
      <c r="S1422" s="221"/>
      <c r="T1422" s="221"/>
      <c r="U1422" s="221"/>
    </row>
    <row r="1423" spans="2:21" x14ac:dyDescent="0.2">
      <c r="B1423" s="221"/>
      <c r="C1423" s="221"/>
      <c r="D1423" s="221"/>
      <c r="E1423" s="221"/>
      <c r="F1423" s="221"/>
      <c r="G1423" s="221"/>
      <c r="H1423" s="221"/>
      <c r="I1423" s="221"/>
      <c r="J1423" s="221"/>
      <c r="K1423" s="221"/>
      <c r="L1423" s="221"/>
      <c r="M1423" s="221"/>
      <c r="N1423" s="221"/>
      <c r="O1423" s="221"/>
      <c r="P1423" s="221"/>
      <c r="Q1423" s="221"/>
      <c r="R1423" s="221"/>
      <c r="S1423" s="221"/>
      <c r="T1423" s="221"/>
      <c r="U1423" s="221"/>
    </row>
    <row r="1424" spans="2:21" x14ac:dyDescent="0.2">
      <c r="B1424" s="221"/>
      <c r="C1424" s="221"/>
      <c r="D1424" s="221"/>
      <c r="E1424" s="221"/>
      <c r="F1424" s="221"/>
      <c r="G1424" s="221"/>
      <c r="H1424" s="221"/>
      <c r="I1424" s="221"/>
      <c r="J1424" s="221"/>
      <c r="K1424" s="221"/>
      <c r="L1424" s="221"/>
      <c r="M1424" s="221"/>
      <c r="N1424" s="221"/>
      <c r="O1424" s="221"/>
      <c r="P1424" s="221"/>
      <c r="Q1424" s="221"/>
      <c r="R1424" s="221"/>
      <c r="S1424" s="221"/>
      <c r="T1424" s="221"/>
      <c r="U1424" s="221"/>
    </row>
    <row r="1425" spans="2:21" x14ac:dyDescent="0.2">
      <c r="B1425" s="221"/>
      <c r="C1425" s="221"/>
      <c r="D1425" s="221"/>
      <c r="E1425" s="221"/>
      <c r="F1425" s="221"/>
      <c r="G1425" s="221"/>
      <c r="H1425" s="221"/>
      <c r="I1425" s="221"/>
      <c r="J1425" s="221"/>
      <c r="K1425" s="221"/>
      <c r="L1425" s="221"/>
      <c r="M1425" s="221"/>
      <c r="N1425" s="221"/>
      <c r="O1425" s="221"/>
      <c r="P1425" s="221"/>
      <c r="Q1425" s="221"/>
      <c r="R1425" s="221"/>
      <c r="S1425" s="221"/>
      <c r="T1425" s="221"/>
      <c r="U1425" s="221"/>
    </row>
    <row r="1426" spans="2:21" x14ac:dyDescent="0.2">
      <c r="B1426" s="221"/>
      <c r="C1426" s="221"/>
      <c r="D1426" s="221"/>
      <c r="E1426" s="221"/>
      <c r="F1426" s="221"/>
      <c r="G1426" s="221"/>
      <c r="H1426" s="221"/>
      <c r="I1426" s="221"/>
      <c r="J1426" s="221"/>
      <c r="K1426" s="221"/>
      <c r="L1426" s="221"/>
      <c r="M1426" s="221"/>
      <c r="N1426" s="221"/>
      <c r="O1426" s="221"/>
      <c r="P1426" s="221"/>
      <c r="Q1426" s="221"/>
      <c r="R1426" s="221"/>
      <c r="S1426" s="221"/>
      <c r="T1426" s="221"/>
      <c r="U1426" s="221"/>
    </row>
    <row r="1427" spans="2:21" x14ac:dyDescent="0.2">
      <c r="B1427" s="221"/>
      <c r="C1427" s="221"/>
      <c r="D1427" s="221"/>
      <c r="E1427" s="221"/>
      <c r="F1427" s="221"/>
      <c r="G1427" s="221"/>
      <c r="H1427" s="221"/>
      <c r="I1427" s="221"/>
      <c r="J1427" s="221"/>
      <c r="K1427" s="221"/>
      <c r="L1427" s="221"/>
      <c r="M1427" s="221"/>
      <c r="N1427" s="221"/>
      <c r="O1427" s="221"/>
      <c r="P1427" s="221"/>
      <c r="Q1427" s="221"/>
      <c r="R1427" s="221"/>
      <c r="S1427" s="221"/>
      <c r="T1427" s="221"/>
      <c r="U1427" s="221"/>
    </row>
    <row r="1428" spans="2:21" x14ac:dyDescent="0.2">
      <c r="B1428" s="221"/>
      <c r="C1428" s="221"/>
      <c r="D1428" s="221"/>
      <c r="E1428" s="221"/>
      <c r="F1428" s="221"/>
      <c r="G1428" s="221"/>
      <c r="H1428" s="221"/>
      <c r="I1428" s="221"/>
      <c r="J1428" s="221"/>
      <c r="K1428" s="221"/>
      <c r="L1428" s="221"/>
      <c r="M1428" s="221"/>
      <c r="N1428" s="221"/>
      <c r="O1428" s="221"/>
      <c r="P1428" s="221"/>
      <c r="Q1428" s="221"/>
      <c r="R1428" s="221"/>
      <c r="S1428" s="221"/>
      <c r="T1428" s="221"/>
      <c r="U1428" s="221"/>
    </row>
    <row r="1429" spans="2:21" x14ac:dyDescent="0.2">
      <c r="B1429" s="221"/>
      <c r="C1429" s="221"/>
      <c r="D1429" s="221"/>
      <c r="E1429" s="221"/>
      <c r="F1429" s="221"/>
      <c r="G1429" s="221"/>
      <c r="H1429" s="221"/>
      <c r="I1429" s="221"/>
      <c r="J1429" s="221"/>
      <c r="K1429" s="221"/>
      <c r="L1429" s="221"/>
      <c r="M1429" s="221"/>
      <c r="N1429" s="221"/>
      <c r="O1429" s="221"/>
      <c r="P1429" s="221"/>
      <c r="Q1429" s="221"/>
      <c r="R1429" s="221"/>
      <c r="S1429" s="221"/>
      <c r="T1429" s="221"/>
      <c r="U1429" s="221"/>
    </row>
    <row r="1430" spans="2:21" x14ac:dyDescent="0.2">
      <c r="B1430" s="221"/>
      <c r="C1430" s="221"/>
      <c r="D1430" s="221"/>
      <c r="E1430" s="221"/>
      <c r="F1430" s="221"/>
      <c r="G1430" s="221"/>
      <c r="H1430" s="221"/>
      <c r="I1430" s="221"/>
      <c r="J1430" s="221"/>
      <c r="K1430" s="221"/>
      <c r="L1430" s="221"/>
      <c r="M1430" s="221"/>
      <c r="N1430" s="221"/>
      <c r="O1430" s="221"/>
      <c r="P1430" s="221"/>
      <c r="Q1430" s="221"/>
      <c r="R1430" s="221"/>
      <c r="S1430" s="221"/>
      <c r="T1430" s="221"/>
      <c r="U1430" s="221"/>
    </row>
    <row r="1431" spans="2:21" x14ac:dyDescent="0.2">
      <c r="B1431" s="221"/>
      <c r="C1431" s="221"/>
      <c r="D1431" s="221"/>
      <c r="E1431" s="221"/>
      <c r="F1431" s="221"/>
      <c r="G1431" s="221"/>
      <c r="H1431" s="221"/>
      <c r="I1431" s="221"/>
      <c r="J1431" s="221"/>
      <c r="K1431" s="221"/>
      <c r="L1431" s="221"/>
      <c r="M1431" s="221"/>
      <c r="N1431" s="221"/>
      <c r="O1431" s="221"/>
      <c r="P1431" s="221"/>
      <c r="Q1431" s="221"/>
      <c r="R1431" s="221"/>
      <c r="S1431" s="221"/>
      <c r="T1431" s="221"/>
      <c r="U1431" s="221"/>
    </row>
    <row r="1432" spans="2:21" x14ac:dyDescent="0.2">
      <c r="B1432" s="221"/>
      <c r="C1432" s="221"/>
      <c r="D1432" s="221"/>
      <c r="E1432" s="221"/>
      <c r="F1432" s="221"/>
      <c r="G1432" s="221"/>
      <c r="H1432" s="221"/>
      <c r="I1432" s="221"/>
      <c r="J1432" s="221"/>
      <c r="K1432" s="221"/>
      <c r="L1432" s="221"/>
      <c r="M1432" s="221"/>
      <c r="N1432" s="221"/>
      <c r="O1432" s="221"/>
      <c r="P1432" s="221"/>
      <c r="Q1432" s="221"/>
      <c r="R1432" s="221"/>
      <c r="S1432" s="221"/>
      <c r="T1432" s="221"/>
      <c r="U1432" s="221"/>
    </row>
    <row r="1433" spans="2:21" x14ac:dyDescent="0.2">
      <c r="B1433" s="221"/>
      <c r="C1433" s="221"/>
      <c r="D1433" s="221"/>
      <c r="E1433" s="221"/>
      <c r="F1433" s="221"/>
      <c r="G1433" s="221"/>
      <c r="H1433" s="221"/>
      <c r="I1433" s="221"/>
      <c r="J1433" s="221"/>
      <c r="K1433" s="221"/>
      <c r="L1433" s="221"/>
      <c r="M1433" s="221"/>
      <c r="N1433" s="221"/>
      <c r="O1433" s="221"/>
      <c r="P1433" s="221"/>
      <c r="Q1433" s="221"/>
      <c r="R1433" s="221"/>
      <c r="S1433" s="221"/>
      <c r="T1433" s="221"/>
      <c r="U1433" s="221"/>
    </row>
    <row r="1434" spans="2:21" x14ac:dyDescent="0.2">
      <c r="B1434" s="221"/>
      <c r="C1434" s="221"/>
      <c r="D1434" s="221"/>
      <c r="E1434" s="221"/>
      <c r="F1434" s="221"/>
      <c r="G1434" s="221"/>
      <c r="H1434" s="221"/>
      <c r="I1434" s="221"/>
      <c r="J1434" s="221"/>
      <c r="K1434" s="221"/>
      <c r="L1434" s="221"/>
      <c r="M1434" s="221"/>
      <c r="N1434" s="221"/>
      <c r="O1434" s="221"/>
      <c r="P1434" s="221"/>
      <c r="Q1434" s="221"/>
      <c r="R1434" s="221"/>
      <c r="S1434" s="221"/>
      <c r="T1434" s="221"/>
      <c r="U1434" s="221"/>
    </row>
    <row r="1435" spans="2:21" x14ac:dyDescent="0.2">
      <c r="B1435" s="221"/>
      <c r="C1435" s="221"/>
      <c r="D1435" s="221"/>
      <c r="E1435" s="221"/>
      <c r="F1435" s="221"/>
      <c r="G1435" s="221"/>
      <c r="H1435" s="221"/>
      <c r="I1435" s="221"/>
      <c r="J1435" s="221"/>
      <c r="K1435" s="221"/>
      <c r="L1435" s="221"/>
      <c r="M1435" s="221"/>
      <c r="N1435" s="221"/>
      <c r="O1435" s="221"/>
      <c r="P1435" s="221"/>
      <c r="Q1435" s="221"/>
      <c r="R1435" s="221"/>
      <c r="S1435" s="221"/>
      <c r="T1435" s="221"/>
      <c r="U1435" s="221"/>
    </row>
    <row r="1436" spans="2:21" x14ac:dyDescent="0.2">
      <c r="B1436" s="221"/>
      <c r="C1436" s="221"/>
      <c r="D1436" s="221"/>
      <c r="E1436" s="221"/>
      <c r="F1436" s="221"/>
      <c r="G1436" s="221"/>
      <c r="H1436" s="221"/>
      <c r="I1436" s="221"/>
      <c r="J1436" s="221"/>
      <c r="K1436" s="221"/>
      <c r="L1436" s="221"/>
      <c r="M1436" s="221"/>
      <c r="N1436" s="221"/>
      <c r="O1436" s="221"/>
      <c r="P1436" s="221"/>
      <c r="Q1436" s="221"/>
      <c r="R1436" s="221"/>
      <c r="S1436" s="221"/>
      <c r="T1436" s="221"/>
      <c r="U1436" s="221"/>
    </row>
    <row r="1437" spans="2:21" x14ac:dyDescent="0.2">
      <c r="B1437" s="221"/>
      <c r="C1437" s="221"/>
      <c r="D1437" s="221"/>
      <c r="E1437" s="221"/>
      <c r="F1437" s="221"/>
      <c r="G1437" s="221"/>
      <c r="H1437" s="221"/>
      <c r="I1437" s="221"/>
      <c r="J1437" s="221"/>
      <c r="K1437" s="221"/>
      <c r="L1437" s="221"/>
      <c r="M1437" s="221"/>
      <c r="N1437" s="221"/>
      <c r="O1437" s="221"/>
      <c r="P1437" s="221"/>
      <c r="Q1437" s="221"/>
      <c r="R1437" s="221"/>
      <c r="S1437" s="221"/>
      <c r="T1437" s="221"/>
      <c r="U1437" s="221"/>
    </row>
    <row r="1438" spans="2:21" x14ac:dyDescent="0.2">
      <c r="B1438" s="221"/>
      <c r="C1438" s="221"/>
      <c r="D1438" s="221"/>
      <c r="E1438" s="221"/>
      <c r="F1438" s="221"/>
      <c r="G1438" s="221"/>
      <c r="H1438" s="221"/>
      <c r="I1438" s="221"/>
      <c r="J1438" s="221"/>
      <c r="K1438" s="221"/>
      <c r="L1438" s="221"/>
      <c r="M1438" s="221"/>
      <c r="N1438" s="221"/>
      <c r="O1438" s="221"/>
      <c r="P1438" s="221"/>
      <c r="Q1438" s="221"/>
      <c r="R1438" s="221"/>
      <c r="S1438" s="221"/>
      <c r="T1438" s="221"/>
      <c r="U1438" s="221"/>
    </row>
    <row r="1439" spans="2:21" x14ac:dyDescent="0.2">
      <c r="B1439" s="221"/>
      <c r="C1439" s="221"/>
      <c r="D1439" s="221"/>
      <c r="E1439" s="221"/>
      <c r="F1439" s="221"/>
      <c r="G1439" s="221"/>
      <c r="H1439" s="221"/>
      <c r="I1439" s="221"/>
      <c r="J1439" s="221"/>
      <c r="K1439" s="221"/>
      <c r="L1439" s="221"/>
      <c r="M1439" s="221"/>
      <c r="N1439" s="221"/>
      <c r="O1439" s="221"/>
      <c r="P1439" s="221"/>
      <c r="Q1439" s="221"/>
      <c r="R1439" s="221"/>
      <c r="S1439" s="221"/>
      <c r="T1439" s="221"/>
      <c r="U1439" s="221"/>
    </row>
    <row r="1440" spans="2:21" x14ac:dyDescent="0.2">
      <c r="B1440" s="221"/>
      <c r="C1440" s="221"/>
      <c r="D1440" s="221"/>
      <c r="E1440" s="221"/>
      <c r="F1440" s="221"/>
      <c r="G1440" s="221"/>
      <c r="H1440" s="221"/>
      <c r="I1440" s="221"/>
      <c r="J1440" s="221"/>
      <c r="K1440" s="221"/>
      <c r="L1440" s="221"/>
      <c r="M1440" s="221"/>
      <c r="N1440" s="221"/>
      <c r="O1440" s="221"/>
      <c r="P1440" s="221"/>
      <c r="Q1440" s="221"/>
      <c r="R1440" s="221"/>
      <c r="S1440" s="221"/>
      <c r="T1440" s="221"/>
      <c r="U1440" s="221"/>
    </row>
    <row r="1441" spans="2:21" x14ac:dyDescent="0.2">
      <c r="B1441" s="221"/>
      <c r="C1441" s="221"/>
      <c r="D1441" s="221"/>
      <c r="E1441" s="221"/>
      <c r="F1441" s="221"/>
      <c r="G1441" s="221"/>
      <c r="H1441" s="221"/>
      <c r="I1441" s="221"/>
      <c r="J1441" s="221"/>
      <c r="K1441" s="221"/>
      <c r="L1441" s="221"/>
      <c r="M1441" s="221"/>
      <c r="N1441" s="221"/>
      <c r="O1441" s="221"/>
      <c r="P1441" s="221"/>
      <c r="Q1441" s="221"/>
      <c r="R1441" s="221"/>
      <c r="S1441" s="221"/>
      <c r="T1441" s="221"/>
      <c r="U1441" s="221"/>
    </row>
    <row r="1442" spans="2:21" x14ac:dyDescent="0.2">
      <c r="B1442" s="221"/>
      <c r="C1442" s="221"/>
      <c r="D1442" s="221"/>
      <c r="E1442" s="221"/>
      <c r="F1442" s="221"/>
      <c r="G1442" s="221"/>
      <c r="H1442" s="221"/>
      <c r="I1442" s="221"/>
      <c r="J1442" s="221"/>
      <c r="K1442" s="221"/>
      <c r="L1442" s="221"/>
      <c r="M1442" s="221"/>
      <c r="N1442" s="221"/>
      <c r="O1442" s="221"/>
      <c r="P1442" s="221"/>
      <c r="Q1442" s="221"/>
      <c r="R1442" s="221"/>
      <c r="S1442" s="221"/>
      <c r="T1442" s="221"/>
      <c r="U1442" s="221"/>
    </row>
    <row r="1443" spans="2:21" x14ac:dyDescent="0.2">
      <c r="B1443" s="221"/>
      <c r="C1443" s="221"/>
      <c r="D1443" s="221"/>
      <c r="E1443" s="221"/>
      <c r="F1443" s="221"/>
      <c r="G1443" s="221"/>
      <c r="H1443" s="221"/>
      <c r="I1443" s="221"/>
      <c r="J1443" s="221"/>
      <c r="K1443" s="221"/>
      <c r="L1443" s="221"/>
      <c r="M1443" s="221"/>
      <c r="N1443" s="221"/>
      <c r="O1443" s="221"/>
      <c r="P1443" s="221"/>
      <c r="Q1443" s="221"/>
      <c r="R1443" s="221"/>
      <c r="S1443" s="221"/>
      <c r="T1443" s="221"/>
      <c r="U1443" s="221"/>
    </row>
    <row r="1444" spans="2:21" x14ac:dyDescent="0.2">
      <c r="B1444" s="221"/>
      <c r="C1444" s="221"/>
      <c r="D1444" s="221"/>
      <c r="E1444" s="221"/>
      <c r="F1444" s="221"/>
      <c r="G1444" s="221"/>
      <c r="H1444" s="221"/>
      <c r="I1444" s="221"/>
      <c r="J1444" s="221"/>
      <c r="K1444" s="221"/>
      <c r="L1444" s="221"/>
      <c r="M1444" s="221"/>
      <c r="N1444" s="221"/>
      <c r="O1444" s="221"/>
      <c r="P1444" s="221"/>
      <c r="Q1444" s="221"/>
      <c r="R1444" s="221"/>
      <c r="S1444" s="221"/>
      <c r="T1444" s="221"/>
      <c r="U1444" s="221"/>
    </row>
    <row r="1445" spans="2:21" x14ac:dyDescent="0.2">
      <c r="B1445" s="221"/>
      <c r="C1445" s="221"/>
      <c r="D1445" s="221"/>
      <c r="E1445" s="221"/>
      <c r="F1445" s="221"/>
      <c r="G1445" s="221"/>
      <c r="H1445" s="221"/>
      <c r="I1445" s="221"/>
      <c r="J1445" s="221"/>
      <c r="K1445" s="221"/>
      <c r="L1445" s="221"/>
      <c r="M1445" s="221"/>
      <c r="N1445" s="221"/>
      <c r="O1445" s="221"/>
      <c r="P1445" s="221"/>
      <c r="Q1445" s="221"/>
      <c r="R1445" s="221"/>
      <c r="S1445" s="221"/>
      <c r="T1445" s="221"/>
      <c r="U1445" s="221"/>
    </row>
    <row r="1446" spans="2:21" x14ac:dyDescent="0.2">
      <c r="B1446" s="221"/>
      <c r="C1446" s="221"/>
      <c r="D1446" s="221"/>
      <c r="E1446" s="221"/>
      <c r="F1446" s="221"/>
      <c r="G1446" s="221"/>
      <c r="H1446" s="221"/>
      <c r="I1446" s="221"/>
      <c r="J1446" s="221"/>
      <c r="K1446" s="221"/>
      <c r="L1446" s="221"/>
      <c r="M1446" s="221"/>
      <c r="N1446" s="221"/>
      <c r="O1446" s="221"/>
      <c r="P1446" s="221"/>
      <c r="Q1446" s="221"/>
      <c r="R1446" s="221"/>
      <c r="S1446" s="221"/>
      <c r="T1446" s="221"/>
      <c r="U1446" s="221"/>
    </row>
    <row r="1447" spans="2:21" x14ac:dyDescent="0.2">
      <c r="B1447" s="221"/>
      <c r="C1447" s="221"/>
      <c r="D1447" s="221"/>
      <c r="E1447" s="221"/>
      <c r="F1447" s="221"/>
      <c r="G1447" s="221"/>
      <c r="H1447" s="221"/>
      <c r="I1447" s="221"/>
      <c r="J1447" s="221"/>
      <c r="K1447" s="221"/>
      <c r="L1447" s="221"/>
      <c r="M1447" s="221"/>
      <c r="N1447" s="221"/>
      <c r="O1447" s="221"/>
      <c r="P1447" s="221"/>
      <c r="Q1447" s="221"/>
      <c r="R1447" s="221"/>
      <c r="S1447" s="221"/>
      <c r="T1447" s="221"/>
      <c r="U1447" s="221"/>
    </row>
    <row r="1448" spans="2:21" x14ac:dyDescent="0.2">
      <c r="B1448" s="221"/>
      <c r="C1448" s="221"/>
      <c r="D1448" s="221"/>
      <c r="E1448" s="221"/>
      <c r="F1448" s="221"/>
      <c r="G1448" s="221"/>
      <c r="H1448" s="221"/>
      <c r="I1448" s="221"/>
      <c r="J1448" s="221"/>
      <c r="K1448" s="221"/>
      <c r="L1448" s="221"/>
      <c r="M1448" s="221"/>
      <c r="N1448" s="221"/>
      <c r="O1448" s="221"/>
      <c r="P1448" s="221"/>
      <c r="Q1448" s="221"/>
      <c r="R1448" s="221"/>
      <c r="S1448" s="221"/>
      <c r="T1448" s="221"/>
      <c r="U1448" s="221"/>
    </row>
    <row r="1449" spans="2:21" x14ac:dyDescent="0.2">
      <c r="B1449" s="221"/>
      <c r="C1449" s="221"/>
      <c r="D1449" s="221"/>
      <c r="E1449" s="221"/>
      <c r="F1449" s="221"/>
      <c r="G1449" s="221"/>
      <c r="H1449" s="221"/>
      <c r="I1449" s="221"/>
      <c r="J1449" s="221"/>
      <c r="K1449" s="221"/>
      <c r="L1449" s="221"/>
      <c r="M1449" s="221"/>
      <c r="N1449" s="221"/>
      <c r="O1449" s="221"/>
      <c r="P1449" s="221"/>
      <c r="Q1449" s="221"/>
      <c r="R1449" s="221"/>
      <c r="S1449" s="221"/>
      <c r="T1449" s="221"/>
      <c r="U1449" s="221"/>
    </row>
    <row r="1450" spans="2:21" x14ac:dyDescent="0.2">
      <c r="B1450" s="221"/>
      <c r="C1450" s="221"/>
      <c r="D1450" s="221"/>
      <c r="E1450" s="221"/>
      <c r="F1450" s="221"/>
      <c r="G1450" s="221"/>
      <c r="H1450" s="221"/>
      <c r="I1450" s="221"/>
      <c r="J1450" s="221"/>
      <c r="K1450" s="221"/>
      <c r="L1450" s="221"/>
      <c r="M1450" s="221"/>
      <c r="N1450" s="221"/>
      <c r="O1450" s="221"/>
      <c r="P1450" s="221"/>
      <c r="Q1450" s="221"/>
      <c r="R1450" s="221"/>
      <c r="S1450" s="221"/>
      <c r="T1450" s="221"/>
      <c r="U1450" s="221"/>
    </row>
    <row r="1451" spans="2:21" x14ac:dyDescent="0.2">
      <c r="B1451" s="221"/>
      <c r="C1451" s="221"/>
      <c r="D1451" s="221"/>
      <c r="E1451" s="221"/>
      <c r="F1451" s="221"/>
      <c r="G1451" s="221"/>
      <c r="H1451" s="221"/>
      <c r="I1451" s="221"/>
      <c r="J1451" s="221"/>
      <c r="K1451" s="221"/>
      <c r="L1451" s="221"/>
      <c r="M1451" s="221"/>
      <c r="N1451" s="221"/>
      <c r="O1451" s="221"/>
      <c r="P1451" s="221"/>
      <c r="Q1451" s="221"/>
      <c r="R1451" s="221"/>
      <c r="S1451" s="221"/>
      <c r="T1451" s="221"/>
      <c r="U1451" s="221"/>
    </row>
    <row r="1452" spans="2:21" x14ac:dyDescent="0.2">
      <c r="B1452" s="221"/>
      <c r="C1452" s="221"/>
      <c r="D1452" s="221"/>
      <c r="E1452" s="221"/>
      <c r="F1452" s="221"/>
      <c r="G1452" s="221"/>
      <c r="H1452" s="221"/>
      <c r="I1452" s="221"/>
      <c r="J1452" s="221"/>
      <c r="K1452" s="221"/>
      <c r="L1452" s="221"/>
      <c r="M1452" s="221"/>
      <c r="N1452" s="221"/>
      <c r="O1452" s="221"/>
      <c r="P1452" s="221"/>
      <c r="Q1452" s="221"/>
      <c r="R1452" s="221"/>
      <c r="S1452" s="221"/>
      <c r="T1452" s="221"/>
      <c r="U1452" s="221"/>
    </row>
    <row r="1453" spans="2:21" x14ac:dyDescent="0.2">
      <c r="B1453" s="221"/>
      <c r="C1453" s="221"/>
      <c r="D1453" s="221"/>
      <c r="E1453" s="221"/>
      <c r="F1453" s="221"/>
      <c r="G1453" s="221"/>
      <c r="H1453" s="221"/>
      <c r="I1453" s="221"/>
      <c r="J1453" s="221"/>
      <c r="K1453" s="221"/>
      <c r="L1453" s="221"/>
      <c r="M1453" s="221"/>
      <c r="N1453" s="221"/>
      <c r="O1453" s="221"/>
      <c r="P1453" s="221"/>
      <c r="Q1453" s="221"/>
      <c r="R1453" s="221"/>
      <c r="S1453" s="221"/>
      <c r="T1453" s="221"/>
      <c r="U1453" s="221"/>
    </row>
    <row r="1454" spans="2:21" x14ac:dyDescent="0.2">
      <c r="B1454" s="221"/>
      <c r="C1454" s="221"/>
      <c r="D1454" s="221"/>
      <c r="E1454" s="221"/>
      <c r="F1454" s="221"/>
      <c r="G1454" s="221"/>
      <c r="H1454" s="221"/>
      <c r="I1454" s="221"/>
      <c r="J1454" s="221"/>
      <c r="K1454" s="221"/>
      <c r="L1454" s="221"/>
      <c r="M1454" s="221"/>
      <c r="N1454" s="221"/>
      <c r="O1454" s="221"/>
      <c r="P1454" s="221"/>
      <c r="Q1454" s="221"/>
      <c r="R1454" s="221"/>
      <c r="S1454" s="221"/>
      <c r="T1454" s="221"/>
      <c r="U1454" s="221"/>
    </row>
    <row r="1455" spans="2:21" x14ac:dyDescent="0.2">
      <c r="B1455" s="221"/>
      <c r="C1455" s="221"/>
      <c r="D1455" s="221"/>
      <c r="E1455" s="221"/>
      <c r="F1455" s="221"/>
      <c r="G1455" s="221"/>
      <c r="H1455" s="221"/>
      <c r="I1455" s="221"/>
      <c r="J1455" s="221"/>
      <c r="K1455" s="221"/>
      <c r="L1455" s="221"/>
      <c r="M1455" s="221"/>
      <c r="N1455" s="221"/>
      <c r="O1455" s="221"/>
      <c r="P1455" s="221"/>
      <c r="Q1455" s="221"/>
      <c r="R1455" s="221"/>
      <c r="S1455" s="221"/>
      <c r="T1455" s="221"/>
      <c r="U1455" s="221"/>
    </row>
    <row r="1456" spans="2:21" x14ac:dyDescent="0.2">
      <c r="B1456" s="221"/>
      <c r="C1456" s="221"/>
      <c r="D1456" s="221"/>
      <c r="E1456" s="221"/>
      <c r="F1456" s="221"/>
      <c r="G1456" s="221"/>
      <c r="H1456" s="221"/>
      <c r="I1456" s="221"/>
      <c r="J1456" s="221"/>
      <c r="K1456" s="221"/>
      <c r="L1456" s="221"/>
      <c r="M1456" s="221"/>
      <c r="N1456" s="221"/>
      <c r="O1456" s="221"/>
      <c r="P1456" s="221"/>
      <c r="Q1456" s="221"/>
      <c r="R1456" s="221"/>
      <c r="S1456" s="221"/>
      <c r="T1456" s="221"/>
      <c r="U1456" s="221"/>
    </row>
    <row r="1457" spans="2:21" x14ac:dyDescent="0.2">
      <c r="B1457" s="221"/>
      <c r="C1457" s="221"/>
      <c r="D1457" s="221"/>
      <c r="E1457" s="221"/>
      <c r="F1457" s="221"/>
      <c r="G1457" s="221"/>
      <c r="H1457" s="221"/>
      <c r="I1457" s="221"/>
      <c r="J1457" s="221"/>
      <c r="K1457" s="221"/>
      <c r="L1457" s="221"/>
      <c r="M1457" s="221"/>
      <c r="N1457" s="221"/>
      <c r="O1457" s="221"/>
      <c r="P1457" s="221"/>
      <c r="Q1457" s="221"/>
      <c r="R1457" s="221"/>
      <c r="S1457" s="221"/>
      <c r="T1457" s="221"/>
      <c r="U1457" s="221"/>
    </row>
    <row r="1458" spans="2:21" x14ac:dyDescent="0.2">
      <c r="B1458" s="221"/>
      <c r="C1458" s="221"/>
      <c r="D1458" s="221"/>
      <c r="E1458" s="221"/>
      <c r="F1458" s="221"/>
      <c r="G1458" s="221"/>
      <c r="H1458" s="221"/>
      <c r="I1458" s="221"/>
      <c r="J1458" s="221"/>
      <c r="K1458" s="221"/>
      <c r="L1458" s="221"/>
      <c r="M1458" s="221"/>
      <c r="N1458" s="221"/>
      <c r="O1458" s="221"/>
      <c r="P1458" s="221"/>
      <c r="Q1458" s="221"/>
      <c r="R1458" s="221"/>
      <c r="S1458" s="221"/>
      <c r="T1458" s="221"/>
      <c r="U1458" s="221"/>
    </row>
    <row r="1459" spans="2:21" x14ac:dyDescent="0.2">
      <c r="B1459" s="221"/>
      <c r="C1459" s="221"/>
      <c r="D1459" s="221"/>
      <c r="E1459" s="221"/>
      <c r="F1459" s="221"/>
      <c r="G1459" s="221"/>
      <c r="H1459" s="221"/>
      <c r="I1459" s="221"/>
      <c r="J1459" s="221"/>
      <c r="K1459" s="221"/>
      <c r="L1459" s="221"/>
      <c r="M1459" s="221"/>
      <c r="N1459" s="221"/>
      <c r="O1459" s="221"/>
      <c r="P1459" s="221"/>
      <c r="Q1459" s="221"/>
      <c r="R1459" s="221"/>
      <c r="S1459" s="221"/>
      <c r="T1459" s="221"/>
      <c r="U1459" s="221"/>
    </row>
    <row r="1460" spans="2:21" x14ac:dyDescent="0.2">
      <c r="B1460" s="221"/>
      <c r="C1460" s="221"/>
      <c r="D1460" s="221"/>
      <c r="E1460" s="221"/>
      <c r="F1460" s="221"/>
      <c r="G1460" s="221"/>
      <c r="H1460" s="221"/>
      <c r="I1460" s="221"/>
      <c r="J1460" s="221"/>
      <c r="K1460" s="221"/>
      <c r="L1460" s="221"/>
      <c r="M1460" s="221"/>
      <c r="N1460" s="221"/>
      <c r="O1460" s="221"/>
      <c r="P1460" s="221"/>
      <c r="Q1460" s="221"/>
      <c r="R1460" s="221"/>
      <c r="S1460" s="221"/>
      <c r="T1460" s="221"/>
      <c r="U1460" s="221"/>
    </row>
    <row r="1461" spans="2:21" x14ac:dyDescent="0.2">
      <c r="B1461" s="221"/>
      <c r="C1461" s="221"/>
      <c r="D1461" s="221"/>
      <c r="E1461" s="221"/>
      <c r="F1461" s="221"/>
      <c r="G1461" s="221"/>
      <c r="H1461" s="221"/>
      <c r="I1461" s="221"/>
      <c r="J1461" s="221"/>
      <c r="K1461" s="221"/>
      <c r="L1461" s="221"/>
      <c r="M1461" s="221"/>
      <c r="N1461" s="221"/>
      <c r="O1461" s="221"/>
      <c r="P1461" s="221"/>
      <c r="Q1461" s="221"/>
      <c r="R1461" s="221"/>
      <c r="S1461" s="221"/>
      <c r="T1461" s="221"/>
      <c r="U1461" s="221"/>
    </row>
    <row r="1462" spans="2:21" x14ac:dyDescent="0.2">
      <c r="B1462" s="221"/>
      <c r="C1462" s="221"/>
      <c r="D1462" s="221"/>
      <c r="E1462" s="221"/>
      <c r="F1462" s="221"/>
      <c r="G1462" s="221"/>
      <c r="H1462" s="221"/>
      <c r="I1462" s="221"/>
      <c r="J1462" s="221"/>
      <c r="K1462" s="221"/>
      <c r="L1462" s="221"/>
      <c r="M1462" s="221"/>
      <c r="N1462" s="221"/>
      <c r="O1462" s="221"/>
      <c r="P1462" s="221"/>
      <c r="Q1462" s="221"/>
      <c r="R1462" s="221"/>
      <c r="S1462" s="221"/>
      <c r="T1462" s="221"/>
      <c r="U1462" s="221"/>
    </row>
    <row r="1463" spans="2:21" x14ac:dyDescent="0.2">
      <c r="B1463" s="221"/>
      <c r="C1463" s="221"/>
      <c r="D1463" s="221"/>
      <c r="E1463" s="221"/>
      <c r="F1463" s="221"/>
      <c r="G1463" s="221"/>
      <c r="H1463" s="221"/>
      <c r="I1463" s="221"/>
      <c r="J1463" s="221"/>
      <c r="K1463" s="221"/>
      <c r="L1463" s="221"/>
      <c r="M1463" s="221"/>
      <c r="N1463" s="221"/>
      <c r="O1463" s="221"/>
      <c r="P1463" s="221"/>
      <c r="Q1463" s="221"/>
      <c r="R1463" s="221"/>
      <c r="S1463" s="221"/>
      <c r="T1463" s="221"/>
      <c r="U1463" s="221"/>
    </row>
    <row r="1464" spans="2:21" x14ac:dyDescent="0.2">
      <c r="B1464" s="221"/>
      <c r="C1464" s="221"/>
      <c r="D1464" s="221"/>
      <c r="E1464" s="221"/>
      <c r="F1464" s="221"/>
      <c r="G1464" s="221"/>
      <c r="H1464" s="221"/>
      <c r="I1464" s="221"/>
      <c r="J1464" s="221"/>
      <c r="K1464" s="221"/>
      <c r="L1464" s="221"/>
      <c r="M1464" s="221"/>
      <c r="N1464" s="221"/>
      <c r="O1464" s="221"/>
      <c r="P1464" s="221"/>
      <c r="Q1464" s="221"/>
      <c r="R1464" s="221"/>
      <c r="S1464" s="221"/>
      <c r="T1464" s="221"/>
      <c r="U1464" s="221"/>
    </row>
    <row r="1465" spans="2:21" x14ac:dyDescent="0.2">
      <c r="B1465" s="221"/>
      <c r="C1465" s="221"/>
      <c r="D1465" s="221"/>
      <c r="E1465" s="221"/>
      <c r="F1465" s="221"/>
      <c r="G1465" s="221"/>
      <c r="H1465" s="221"/>
      <c r="I1465" s="221"/>
      <c r="J1465" s="221"/>
      <c r="K1465" s="221"/>
      <c r="L1465" s="221"/>
      <c r="M1465" s="221"/>
      <c r="N1465" s="221"/>
      <c r="O1465" s="221"/>
      <c r="P1465" s="221"/>
      <c r="Q1465" s="221"/>
      <c r="R1465" s="221"/>
      <c r="S1465" s="221"/>
      <c r="T1465" s="221"/>
      <c r="U1465" s="221"/>
    </row>
    <row r="1466" spans="2:21" x14ac:dyDescent="0.2">
      <c r="B1466" s="221"/>
      <c r="C1466" s="221"/>
      <c r="D1466" s="221"/>
      <c r="E1466" s="221"/>
      <c r="F1466" s="221"/>
      <c r="G1466" s="221"/>
      <c r="H1466" s="221"/>
      <c r="I1466" s="221"/>
      <c r="J1466" s="221"/>
      <c r="K1466" s="221"/>
      <c r="L1466" s="221"/>
      <c r="M1466" s="221"/>
      <c r="N1466" s="221"/>
      <c r="O1466" s="221"/>
      <c r="P1466" s="221"/>
      <c r="Q1466" s="221"/>
      <c r="R1466" s="221"/>
      <c r="S1466" s="221"/>
      <c r="T1466" s="221"/>
      <c r="U1466" s="221"/>
    </row>
    <row r="1467" spans="2:21" x14ac:dyDescent="0.2">
      <c r="B1467" s="221"/>
      <c r="C1467" s="221"/>
      <c r="D1467" s="221"/>
      <c r="E1467" s="221"/>
      <c r="F1467" s="221"/>
      <c r="G1467" s="221"/>
      <c r="H1467" s="221"/>
      <c r="I1467" s="221"/>
      <c r="J1467" s="221"/>
      <c r="K1467" s="221"/>
      <c r="L1467" s="221"/>
      <c r="M1467" s="221"/>
      <c r="N1467" s="221"/>
      <c r="O1467" s="221"/>
      <c r="P1467" s="221"/>
      <c r="Q1467" s="221"/>
      <c r="R1467" s="221"/>
      <c r="S1467" s="221"/>
      <c r="T1467" s="221"/>
      <c r="U1467" s="221"/>
    </row>
    <row r="1468" spans="2:21" x14ac:dyDescent="0.2">
      <c r="B1468" s="221"/>
      <c r="C1468" s="221"/>
      <c r="D1468" s="221"/>
      <c r="E1468" s="221"/>
      <c r="F1468" s="221"/>
      <c r="G1468" s="221"/>
      <c r="H1468" s="221"/>
      <c r="I1468" s="221"/>
      <c r="J1468" s="221"/>
      <c r="K1468" s="221"/>
      <c r="L1468" s="221"/>
      <c r="M1468" s="221"/>
      <c r="N1468" s="221"/>
      <c r="O1468" s="221"/>
      <c r="P1468" s="221"/>
      <c r="Q1468" s="221"/>
      <c r="R1468" s="221"/>
      <c r="S1468" s="221"/>
      <c r="T1468" s="221"/>
      <c r="U1468" s="221"/>
    </row>
    <row r="1469" spans="2:21" x14ac:dyDescent="0.2">
      <c r="B1469" s="221"/>
      <c r="C1469" s="221"/>
      <c r="D1469" s="221"/>
      <c r="E1469" s="221"/>
      <c r="F1469" s="221"/>
      <c r="G1469" s="221"/>
      <c r="H1469" s="221"/>
      <c r="I1469" s="221"/>
      <c r="J1469" s="221"/>
      <c r="K1469" s="221"/>
      <c r="L1469" s="221"/>
      <c r="M1469" s="221"/>
      <c r="N1469" s="221"/>
      <c r="O1469" s="221"/>
      <c r="P1469" s="221"/>
      <c r="Q1469" s="221"/>
      <c r="R1469" s="221"/>
      <c r="S1469" s="221"/>
      <c r="T1469" s="221"/>
      <c r="U1469" s="221"/>
    </row>
    <row r="1470" spans="2:21" x14ac:dyDescent="0.2">
      <c r="B1470" s="221"/>
      <c r="C1470" s="221"/>
      <c r="D1470" s="221"/>
      <c r="E1470" s="221"/>
      <c r="F1470" s="221"/>
      <c r="G1470" s="221"/>
      <c r="H1470" s="221"/>
      <c r="I1470" s="221"/>
      <c r="J1470" s="221"/>
      <c r="K1470" s="221"/>
      <c r="L1470" s="221"/>
      <c r="M1470" s="221"/>
      <c r="N1470" s="221"/>
      <c r="O1470" s="221"/>
      <c r="P1470" s="221"/>
      <c r="Q1470" s="221"/>
      <c r="R1470" s="221"/>
      <c r="S1470" s="221"/>
      <c r="T1470" s="221"/>
      <c r="U1470" s="221"/>
    </row>
    <row r="1471" spans="2:21" x14ac:dyDescent="0.2">
      <c r="B1471" s="221"/>
      <c r="C1471" s="221"/>
      <c r="D1471" s="221"/>
      <c r="E1471" s="221"/>
      <c r="F1471" s="221"/>
      <c r="G1471" s="221"/>
      <c r="H1471" s="221"/>
      <c r="I1471" s="221"/>
      <c r="J1471" s="221"/>
      <c r="K1471" s="221"/>
      <c r="L1471" s="221"/>
      <c r="M1471" s="221"/>
      <c r="N1471" s="221"/>
      <c r="O1471" s="221"/>
      <c r="P1471" s="221"/>
      <c r="Q1471" s="221"/>
      <c r="R1471" s="221"/>
      <c r="S1471" s="221"/>
      <c r="T1471" s="221"/>
      <c r="U1471" s="221"/>
    </row>
    <row r="1472" spans="2:21" x14ac:dyDescent="0.2">
      <c r="B1472" s="221"/>
      <c r="C1472" s="221"/>
      <c r="D1472" s="221"/>
      <c r="E1472" s="221"/>
      <c r="F1472" s="221"/>
      <c r="G1472" s="221"/>
      <c r="H1472" s="221"/>
      <c r="I1472" s="221"/>
      <c r="J1472" s="221"/>
      <c r="K1472" s="221"/>
      <c r="L1472" s="221"/>
      <c r="M1472" s="221"/>
      <c r="N1472" s="221"/>
      <c r="O1472" s="221"/>
      <c r="P1472" s="221"/>
      <c r="Q1472" s="221"/>
      <c r="R1472" s="221"/>
      <c r="S1472" s="221"/>
      <c r="T1472" s="221"/>
      <c r="U1472" s="221"/>
    </row>
    <row r="1473" spans="2:21" x14ac:dyDescent="0.2">
      <c r="B1473" s="221"/>
      <c r="C1473" s="221"/>
      <c r="D1473" s="221"/>
      <c r="E1473" s="221"/>
      <c r="F1473" s="221"/>
      <c r="G1473" s="221"/>
      <c r="H1473" s="221"/>
      <c r="I1473" s="221"/>
      <c r="J1473" s="221"/>
      <c r="K1473" s="221"/>
      <c r="L1473" s="221"/>
      <c r="M1473" s="221"/>
      <c r="N1473" s="221"/>
      <c r="O1473" s="221"/>
      <c r="P1473" s="221"/>
      <c r="Q1473" s="221"/>
      <c r="R1473" s="221"/>
      <c r="S1473" s="221"/>
      <c r="T1473" s="221"/>
      <c r="U1473" s="221"/>
    </row>
    <row r="1474" spans="2:21" x14ac:dyDescent="0.2">
      <c r="B1474" s="221"/>
      <c r="C1474" s="221"/>
      <c r="D1474" s="221"/>
      <c r="E1474" s="221"/>
      <c r="F1474" s="221"/>
      <c r="G1474" s="221"/>
      <c r="H1474" s="221"/>
      <c r="I1474" s="221"/>
      <c r="J1474" s="221"/>
      <c r="K1474" s="221"/>
      <c r="L1474" s="221"/>
      <c r="M1474" s="221"/>
      <c r="N1474" s="221"/>
      <c r="O1474" s="221"/>
      <c r="P1474" s="221"/>
      <c r="Q1474" s="221"/>
      <c r="R1474" s="221"/>
      <c r="S1474" s="221"/>
      <c r="T1474" s="221"/>
      <c r="U1474" s="221"/>
    </row>
    <row r="1475" spans="2:21" x14ac:dyDescent="0.2">
      <c r="B1475" s="221"/>
      <c r="C1475" s="221"/>
      <c r="D1475" s="221"/>
      <c r="E1475" s="221"/>
      <c r="F1475" s="221"/>
      <c r="G1475" s="221"/>
      <c r="H1475" s="221"/>
      <c r="I1475" s="221"/>
      <c r="J1475" s="221"/>
      <c r="K1475" s="221"/>
      <c r="L1475" s="221"/>
      <c r="M1475" s="221"/>
      <c r="N1475" s="221"/>
      <c r="O1475" s="221"/>
      <c r="P1475" s="221"/>
      <c r="Q1475" s="221"/>
      <c r="R1475" s="221"/>
      <c r="S1475" s="221"/>
      <c r="T1475" s="221"/>
      <c r="U1475" s="221"/>
    </row>
    <row r="1476" spans="2:21" x14ac:dyDescent="0.2">
      <c r="B1476" s="221"/>
      <c r="C1476" s="221"/>
      <c r="D1476" s="221"/>
      <c r="E1476" s="221"/>
      <c r="F1476" s="221"/>
      <c r="G1476" s="221"/>
      <c r="H1476" s="221"/>
      <c r="I1476" s="221"/>
      <c r="J1476" s="221"/>
      <c r="K1476" s="221"/>
      <c r="L1476" s="221"/>
      <c r="M1476" s="221"/>
      <c r="N1476" s="221"/>
      <c r="O1476" s="221"/>
      <c r="P1476" s="221"/>
      <c r="Q1476" s="221"/>
      <c r="R1476" s="221"/>
      <c r="S1476" s="221"/>
      <c r="T1476" s="221"/>
      <c r="U1476" s="221"/>
    </row>
    <row r="1477" spans="2:21" x14ac:dyDescent="0.2">
      <c r="B1477" s="221"/>
      <c r="C1477" s="221"/>
      <c r="D1477" s="221"/>
      <c r="E1477" s="221"/>
      <c r="F1477" s="221"/>
      <c r="G1477" s="221"/>
      <c r="H1477" s="221"/>
      <c r="I1477" s="221"/>
      <c r="J1477" s="221"/>
      <c r="K1477" s="221"/>
      <c r="L1477" s="221"/>
      <c r="M1477" s="221"/>
      <c r="N1477" s="221"/>
      <c r="O1477" s="221"/>
      <c r="P1477" s="221"/>
      <c r="Q1477" s="221"/>
      <c r="R1477" s="221"/>
      <c r="S1477" s="221"/>
      <c r="T1477" s="221"/>
      <c r="U1477" s="221"/>
    </row>
    <row r="1478" spans="2:21" x14ac:dyDescent="0.2">
      <c r="B1478" s="221"/>
      <c r="C1478" s="221"/>
      <c r="D1478" s="221"/>
      <c r="E1478" s="221"/>
      <c r="F1478" s="221"/>
      <c r="G1478" s="221"/>
      <c r="H1478" s="221"/>
      <c r="I1478" s="221"/>
      <c r="J1478" s="221"/>
      <c r="K1478" s="221"/>
      <c r="L1478" s="221"/>
      <c r="M1478" s="221"/>
      <c r="N1478" s="221"/>
      <c r="O1478" s="221"/>
      <c r="P1478" s="221"/>
      <c r="Q1478" s="221"/>
      <c r="R1478" s="221"/>
      <c r="S1478" s="221"/>
      <c r="T1478" s="221"/>
      <c r="U1478" s="221"/>
    </row>
    <row r="1479" spans="2:21" x14ac:dyDescent="0.2">
      <c r="B1479" s="221"/>
      <c r="C1479" s="221"/>
      <c r="D1479" s="221"/>
      <c r="E1479" s="221"/>
      <c r="F1479" s="221"/>
      <c r="G1479" s="221"/>
      <c r="H1479" s="221"/>
      <c r="I1479" s="221"/>
      <c r="J1479" s="221"/>
      <c r="K1479" s="221"/>
      <c r="L1479" s="221"/>
      <c r="M1479" s="221"/>
      <c r="N1479" s="221"/>
      <c r="O1479" s="221"/>
      <c r="P1479" s="221"/>
      <c r="Q1479" s="221"/>
      <c r="R1479" s="221"/>
      <c r="S1479" s="221"/>
      <c r="T1479" s="221"/>
      <c r="U1479" s="221"/>
    </row>
    <row r="1480" spans="2:21" x14ac:dyDescent="0.2">
      <c r="B1480" s="221"/>
      <c r="C1480" s="221"/>
      <c r="D1480" s="221"/>
      <c r="E1480" s="221"/>
      <c r="F1480" s="221"/>
      <c r="G1480" s="221"/>
      <c r="H1480" s="221"/>
      <c r="I1480" s="221"/>
      <c r="J1480" s="221"/>
      <c r="K1480" s="221"/>
      <c r="L1480" s="221"/>
      <c r="M1480" s="221"/>
      <c r="N1480" s="221"/>
      <c r="O1480" s="221"/>
      <c r="P1480" s="221"/>
      <c r="Q1480" s="221"/>
      <c r="R1480" s="221"/>
      <c r="S1480" s="221"/>
      <c r="T1480" s="221"/>
      <c r="U1480" s="221"/>
    </row>
    <row r="1481" spans="2:21" x14ac:dyDescent="0.2">
      <c r="B1481" s="221"/>
      <c r="C1481" s="221"/>
      <c r="D1481" s="221"/>
      <c r="E1481" s="221"/>
      <c r="F1481" s="221"/>
      <c r="G1481" s="221"/>
      <c r="H1481" s="221"/>
      <c r="I1481" s="221"/>
      <c r="J1481" s="221"/>
      <c r="K1481" s="221"/>
      <c r="L1481" s="221"/>
      <c r="M1481" s="221"/>
      <c r="N1481" s="221"/>
      <c r="O1481" s="221"/>
      <c r="P1481" s="221"/>
      <c r="Q1481" s="221"/>
      <c r="R1481" s="221"/>
      <c r="S1481" s="221"/>
      <c r="T1481" s="221"/>
      <c r="U1481" s="221"/>
    </row>
    <row r="1482" spans="2:21" x14ac:dyDescent="0.2">
      <c r="B1482" s="221"/>
      <c r="C1482" s="221"/>
      <c r="D1482" s="221"/>
      <c r="E1482" s="221"/>
      <c r="F1482" s="221"/>
      <c r="G1482" s="221"/>
      <c r="H1482" s="221"/>
      <c r="I1482" s="221"/>
      <c r="J1482" s="221"/>
      <c r="K1482" s="221"/>
      <c r="L1482" s="221"/>
      <c r="M1482" s="221"/>
      <c r="N1482" s="221"/>
      <c r="O1482" s="221"/>
      <c r="P1482" s="221"/>
      <c r="Q1482" s="221"/>
      <c r="R1482" s="221"/>
      <c r="S1482" s="221"/>
      <c r="T1482" s="221"/>
      <c r="U1482" s="221"/>
    </row>
    <row r="1483" spans="2:21" x14ac:dyDescent="0.2">
      <c r="B1483" s="221"/>
      <c r="C1483" s="221"/>
      <c r="D1483" s="221"/>
      <c r="E1483" s="221"/>
      <c r="F1483" s="221"/>
      <c r="G1483" s="221"/>
      <c r="H1483" s="221"/>
      <c r="I1483" s="221"/>
      <c r="J1483" s="221"/>
      <c r="K1483" s="221"/>
      <c r="L1483" s="221"/>
      <c r="M1483" s="221"/>
      <c r="N1483" s="221"/>
      <c r="O1483" s="221"/>
      <c r="P1483" s="221"/>
      <c r="Q1483" s="221"/>
      <c r="R1483" s="221"/>
      <c r="S1483" s="221"/>
      <c r="T1483" s="221"/>
      <c r="U1483" s="221"/>
    </row>
    <row r="1484" spans="2:21" x14ac:dyDescent="0.2">
      <c r="B1484" s="221"/>
      <c r="C1484" s="221"/>
      <c r="D1484" s="221"/>
      <c r="E1484" s="221"/>
      <c r="F1484" s="221"/>
      <c r="G1484" s="221"/>
      <c r="H1484" s="221"/>
      <c r="I1484" s="221"/>
      <c r="J1484" s="221"/>
      <c r="K1484" s="221"/>
      <c r="L1484" s="221"/>
      <c r="M1484" s="221"/>
      <c r="N1484" s="221"/>
      <c r="O1484" s="221"/>
      <c r="P1484" s="221"/>
      <c r="Q1484" s="221"/>
      <c r="R1484" s="221"/>
      <c r="S1484" s="221"/>
      <c r="T1484" s="221"/>
      <c r="U1484" s="221"/>
    </row>
    <row r="1485" spans="2:21" x14ac:dyDescent="0.2">
      <c r="B1485" s="221"/>
      <c r="C1485" s="221"/>
      <c r="D1485" s="221"/>
      <c r="E1485" s="221"/>
      <c r="F1485" s="221"/>
      <c r="G1485" s="221"/>
      <c r="H1485" s="221"/>
      <c r="I1485" s="221"/>
      <c r="J1485" s="221"/>
      <c r="K1485" s="221"/>
      <c r="L1485" s="221"/>
      <c r="M1485" s="221"/>
      <c r="N1485" s="221"/>
      <c r="O1485" s="221"/>
      <c r="P1485" s="221"/>
      <c r="Q1485" s="221"/>
      <c r="R1485" s="221"/>
      <c r="S1485" s="221"/>
      <c r="T1485" s="221"/>
      <c r="U1485" s="221"/>
    </row>
    <row r="1486" spans="2:21" x14ac:dyDescent="0.2">
      <c r="B1486" s="221"/>
      <c r="C1486" s="221"/>
      <c r="D1486" s="221"/>
      <c r="E1486" s="221"/>
      <c r="F1486" s="221"/>
      <c r="G1486" s="221"/>
      <c r="H1486" s="221"/>
      <c r="I1486" s="221"/>
      <c r="J1486" s="221"/>
      <c r="K1486" s="221"/>
      <c r="L1486" s="221"/>
      <c r="M1486" s="221"/>
      <c r="N1486" s="221"/>
      <c r="O1486" s="221"/>
      <c r="P1486" s="221"/>
      <c r="Q1486" s="221"/>
      <c r="R1486" s="221"/>
      <c r="S1486" s="221"/>
      <c r="T1486" s="221"/>
      <c r="U1486" s="221"/>
    </row>
    <row r="1487" spans="2:21" x14ac:dyDescent="0.2">
      <c r="B1487" s="221"/>
      <c r="C1487" s="221"/>
      <c r="D1487" s="221"/>
      <c r="E1487" s="221"/>
      <c r="F1487" s="221"/>
      <c r="G1487" s="221"/>
      <c r="H1487" s="221"/>
      <c r="I1487" s="221"/>
      <c r="J1487" s="221"/>
      <c r="K1487" s="221"/>
      <c r="L1487" s="221"/>
      <c r="M1487" s="221"/>
      <c r="N1487" s="221"/>
      <c r="O1487" s="221"/>
      <c r="P1487" s="221"/>
      <c r="Q1487" s="221"/>
      <c r="R1487" s="221"/>
      <c r="S1487" s="221"/>
      <c r="T1487" s="221"/>
      <c r="U1487" s="221"/>
    </row>
    <row r="1488" spans="2:21" x14ac:dyDescent="0.2">
      <c r="B1488" s="221"/>
      <c r="C1488" s="221"/>
      <c r="D1488" s="221"/>
      <c r="E1488" s="221"/>
      <c r="F1488" s="221"/>
      <c r="G1488" s="221"/>
      <c r="H1488" s="221"/>
      <c r="I1488" s="221"/>
      <c r="J1488" s="221"/>
      <c r="K1488" s="221"/>
      <c r="L1488" s="221"/>
      <c r="M1488" s="221"/>
      <c r="N1488" s="221"/>
      <c r="O1488" s="221"/>
      <c r="P1488" s="221"/>
      <c r="Q1488" s="221"/>
      <c r="R1488" s="221"/>
      <c r="S1488" s="221"/>
      <c r="T1488" s="221"/>
      <c r="U1488" s="221"/>
    </row>
    <row r="1489" spans="2:21" x14ac:dyDescent="0.2">
      <c r="B1489" s="221"/>
      <c r="C1489" s="221"/>
      <c r="D1489" s="221"/>
      <c r="E1489" s="221"/>
      <c r="F1489" s="221"/>
      <c r="G1489" s="221"/>
      <c r="H1489" s="221"/>
      <c r="I1489" s="221"/>
      <c r="J1489" s="221"/>
      <c r="K1489" s="221"/>
      <c r="L1489" s="221"/>
      <c r="M1489" s="221"/>
      <c r="N1489" s="221"/>
      <c r="O1489" s="221"/>
      <c r="P1489" s="221"/>
      <c r="Q1489" s="221"/>
      <c r="R1489" s="221"/>
      <c r="S1489" s="221"/>
      <c r="T1489" s="221"/>
      <c r="U1489" s="221"/>
    </row>
    <row r="1490" spans="2:21" x14ac:dyDescent="0.2">
      <c r="B1490" s="221"/>
      <c r="C1490" s="221"/>
      <c r="D1490" s="221"/>
      <c r="E1490" s="221"/>
      <c r="F1490" s="221"/>
      <c r="G1490" s="221"/>
      <c r="H1490" s="221"/>
      <c r="I1490" s="221"/>
      <c r="J1490" s="221"/>
      <c r="K1490" s="221"/>
      <c r="L1490" s="221"/>
      <c r="M1490" s="221"/>
      <c r="N1490" s="221"/>
      <c r="O1490" s="221"/>
      <c r="P1490" s="221"/>
      <c r="Q1490" s="221"/>
      <c r="R1490" s="221"/>
      <c r="S1490" s="221"/>
      <c r="T1490" s="221"/>
      <c r="U1490" s="221"/>
    </row>
    <row r="1491" spans="2:21" x14ac:dyDescent="0.2">
      <c r="B1491" s="221"/>
      <c r="C1491" s="221"/>
      <c r="D1491" s="221"/>
      <c r="E1491" s="221"/>
      <c r="F1491" s="221"/>
      <c r="G1491" s="221"/>
      <c r="H1491" s="221"/>
      <c r="I1491" s="221"/>
      <c r="J1491" s="221"/>
      <c r="K1491" s="221"/>
      <c r="L1491" s="221"/>
      <c r="M1491" s="221"/>
      <c r="N1491" s="221"/>
      <c r="O1491" s="221"/>
      <c r="P1491" s="221"/>
      <c r="Q1491" s="221"/>
      <c r="R1491" s="221"/>
      <c r="S1491" s="221"/>
      <c r="T1491" s="221"/>
      <c r="U1491" s="221"/>
    </row>
    <row r="1492" spans="2:21" x14ac:dyDescent="0.2">
      <c r="B1492" s="221"/>
      <c r="C1492" s="221"/>
      <c r="D1492" s="221"/>
      <c r="E1492" s="221"/>
      <c r="F1492" s="221"/>
      <c r="G1492" s="221"/>
      <c r="H1492" s="221"/>
      <c r="I1492" s="221"/>
      <c r="J1492" s="221"/>
      <c r="K1492" s="221"/>
      <c r="L1492" s="221"/>
      <c r="M1492" s="221"/>
      <c r="N1492" s="221"/>
      <c r="O1492" s="221"/>
      <c r="P1492" s="221"/>
      <c r="Q1492" s="221"/>
      <c r="R1492" s="221"/>
      <c r="S1492" s="221"/>
      <c r="T1492" s="221"/>
      <c r="U1492" s="221"/>
    </row>
    <row r="1493" spans="2:21" x14ac:dyDescent="0.2">
      <c r="B1493" s="221"/>
      <c r="C1493" s="221"/>
      <c r="D1493" s="221"/>
      <c r="E1493" s="221"/>
      <c r="F1493" s="221"/>
      <c r="G1493" s="221"/>
      <c r="H1493" s="221"/>
      <c r="I1493" s="221"/>
      <c r="J1493" s="221"/>
      <c r="K1493" s="221"/>
      <c r="L1493" s="221"/>
      <c r="M1493" s="221"/>
      <c r="N1493" s="221"/>
      <c r="O1493" s="221"/>
      <c r="P1493" s="221"/>
      <c r="Q1493" s="221"/>
      <c r="R1493" s="221"/>
      <c r="S1493" s="221"/>
      <c r="T1493" s="221"/>
      <c r="U1493" s="221"/>
    </row>
    <row r="1494" spans="2:21" x14ac:dyDescent="0.2">
      <c r="B1494" s="221"/>
      <c r="C1494" s="221"/>
      <c r="D1494" s="221"/>
      <c r="E1494" s="221"/>
      <c r="F1494" s="221"/>
      <c r="G1494" s="221"/>
      <c r="H1494" s="221"/>
      <c r="I1494" s="221"/>
      <c r="J1494" s="221"/>
      <c r="K1494" s="221"/>
      <c r="L1494" s="221"/>
      <c r="M1494" s="221"/>
      <c r="N1494" s="221"/>
      <c r="O1494" s="221"/>
      <c r="P1494" s="221"/>
      <c r="Q1494" s="221"/>
      <c r="R1494" s="221"/>
      <c r="S1494" s="221"/>
      <c r="T1494" s="221"/>
      <c r="U1494" s="221"/>
    </row>
    <row r="1495" spans="2:21" x14ac:dyDescent="0.2">
      <c r="B1495" s="221"/>
      <c r="C1495" s="221"/>
      <c r="D1495" s="221"/>
      <c r="E1495" s="221"/>
      <c r="F1495" s="221"/>
      <c r="G1495" s="221"/>
      <c r="H1495" s="221"/>
      <c r="I1495" s="221"/>
      <c r="J1495" s="221"/>
      <c r="K1495" s="221"/>
      <c r="L1495" s="221"/>
      <c r="M1495" s="221"/>
      <c r="N1495" s="221"/>
      <c r="O1495" s="221"/>
      <c r="P1495" s="221"/>
      <c r="Q1495" s="221"/>
      <c r="R1495" s="221"/>
      <c r="S1495" s="221"/>
      <c r="T1495" s="221"/>
      <c r="U1495" s="221"/>
    </row>
    <row r="1496" spans="2:21" x14ac:dyDescent="0.2">
      <c r="B1496" s="221"/>
      <c r="C1496" s="221"/>
      <c r="D1496" s="221"/>
      <c r="E1496" s="221"/>
      <c r="F1496" s="221"/>
      <c r="G1496" s="221"/>
      <c r="H1496" s="221"/>
      <c r="I1496" s="221"/>
      <c r="J1496" s="221"/>
      <c r="K1496" s="221"/>
      <c r="L1496" s="221"/>
      <c r="M1496" s="221"/>
      <c r="N1496" s="221"/>
      <c r="O1496" s="221"/>
      <c r="P1496" s="221"/>
      <c r="Q1496" s="221"/>
      <c r="R1496" s="221"/>
      <c r="S1496" s="221"/>
      <c r="T1496" s="221"/>
      <c r="U1496" s="221"/>
    </row>
    <row r="1497" spans="2:21" x14ac:dyDescent="0.2">
      <c r="B1497" s="221"/>
      <c r="C1497" s="221"/>
      <c r="D1497" s="221"/>
      <c r="E1497" s="221"/>
      <c r="F1497" s="221"/>
      <c r="G1497" s="221"/>
      <c r="H1497" s="221"/>
      <c r="I1497" s="221"/>
      <c r="J1497" s="221"/>
      <c r="K1497" s="221"/>
      <c r="L1497" s="221"/>
      <c r="M1497" s="221"/>
      <c r="N1497" s="221"/>
      <c r="O1497" s="221"/>
      <c r="P1497" s="221"/>
      <c r="Q1497" s="221"/>
      <c r="R1497" s="221"/>
      <c r="S1497" s="221"/>
      <c r="T1497" s="221"/>
      <c r="U1497" s="221"/>
    </row>
    <row r="1498" spans="2:21" x14ac:dyDescent="0.2">
      <c r="B1498" s="221"/>
      <c r="C1498" s="221"/>
      <c r="D1498" s="221"/>
      <c r="E1498" s="221"/>
      <c r="F1498" s="221"/>
      <c r="G1498" s="221"/>
      <c r="H1498" s="221"/>
      <c r="I1498" s="221"/>
      <c r="J1498" s="221"/>
      <c r="K1498" s="221"/>
      <c r="L1498" s="221"/>
      <c r="M1498" s="221"/>
      <c r="N1498" s="221"/>
      <c r="O1498" s="221"/>
      <c r="P1498" s="221"/>
      <c r="Q1498" s="221"/>
      <c r="R1498" s="221"/>
      <c r="S1498" s="221"/>
      <c r="T1498" s="221"/>
      <c r="U1498" s="221"/>
    </row>
    <row r="1499" spans="2:21" x14ac:dyDescent="0.2">
      <c r="B1499" s="221"/>
      <c r="C1499" s="221"/>
      <c r="D1499" s="221"/>
      <c r="E1499" s="221"/>
      <c r="F1499" s="221"/>
      <c r="G1499" s="221"/>
      <c r="H1499" s="221"/>
      <c r="I1499" s="221"/>
      <c r="J1499" s="221"/>
      <c r="K1499" s="221"/>
      <c r="L1499" s="221"/>
      <c r="M1499" s="221"/>
      <c r="N1499" s="221"/>
      <c r="O1499" s="221"/>
      <c r="P1499" s="221"/>
      <c r="Q1499" s="221"/>
      <c r="R1499" s="221"/>
      <c r="S1499" s="221"/>
      <c r="T1499" s="221"/>
      <c r="U1499" s="221"/>
    </row>
    <row r="1500" spans="2:21" x14ac:dyDescent="0.2">
      <c r="B1500" s="221"/>
      <c r="C1500" s="221"/>
      <c r="D1500" s="221"/>
      <c r="E1500" s="221"/>
      <c r="F1500" s="221"/>
      <c r="G1500" s="221"/>
      <c r="H1500" s="221"/>
      <c r="I1500" s="221"/>
      <c r="J1500" s="221"/>
      <c r="K1500" s="221"/>
      <c r="L1500" s="221"/>
      <c r="M1500" s="221"/>
      <c r="N1500" s="221"/>
      <c r="O1500" s="221"/>
      <c r="P1500" s="221"/>
      <c r="Q1500" s="221"/>
      <c r="R1500" s="221"/>
      <c r="S1500" s="221"/>
      <c r="T1500" s="221"/>
      <c r="U1500" s="221"/>
    </row>
    <row r="1501" spans="2:21" x14ac:dyDescent="0.2">
      <c r="B1501" s="221"/>
      <c r="C1501" s="221"/>
      <c r="D1501" s="221"/>
      <c r="E1501" s="221"/>
      <c r="F1501" s="221"/>
      <c r="G1501" s="221"/>
      <c r="H1501" s="221"/>
      <c r="I1501" s="221"/>
      <c r="J1501" s="221"/>
      <c r="K1501" s="221"/>
      <c r="L1501" s="221"/>
      <c r="M1501" s="221"/>
      <c r="N1501" s="221"/>
      <c r="O1501" s="221"/>
      <c r="P1501" s="221"/>
      <c r="Q1501" s="221"/>
      <c r="R1501" s="221"/>
      <c r="S1501" s="221"/>
      <c r="T1501" s="221"/>
      <c r="U1501" s="221"/>
    </row>
    <row r="1502" spans="2:21" x14ac:dyDescent="0.2">
      <c r="B1502" s="221"/>
      <c r="C1502" s="221"/>
      <c r="D1502" s="221"/>
      <c r="E1502" s="221"/>
      <c r="F1502" s="221"/>
      <c r="G1502" s="221"/>
      <c r="H1502" s="221"/>
      <c r="I1502" s="221"/>
      <c r="J1502" s="221"/>
      <c r="K1502" s="221"/>
      <c r="L1502" s="221"/>
      <c r="M1502" s="221"/>
      <c r="N1502" s="221"/>
      <c r="O1502" s="221"/>
      <c r="P1502" s="221"/>
      <c r="Q1502" s="221"/>
      <c r="R1502" s="221"/>
      <c r="S1502" s="221"/>
      <c r="T1502" s="221"/>
      <c r="U1502" s="221"/>
    </row>
    <row r="1503" spans="2:21" x14ac:dyDescent="0.2">
      <c r="B1503" s="221"/>
      <c r="C1503" s="221"/>
      <c r="D1503" s="221"/>
      <c r="E1503" s="221"/>
      <c r="F1503" s="221"/>
      <c r="G1503" s="221"/>
      <c r="H1503" s="221"/>
      <c r="I1503" s="221"/>
      <c r="J1503" s="221"/>
      <c r="K1503" s="221"/>
      <c r="L1503" s="221"/>
      <c r="M1503" s="221"/>
      <c r="N1503" s="221"/>
      <c r="O1503" s="221"/>
      <c r="P1503" s="221"/>
      <c r="Q1503" s="221"/>
      <c r="R1503" s="221"/>
      <c r="S1503" s="221"/>
      <c r="T1503" s="221"/>
      <c r="U1503" s="221"/>
    </row>
    <row r="1504" spans="2:21" x14ac:dyDescent="0.2">
      <c r="B1504" s="221"/>
      <c r="C1504" s="221"/>
      <c r="D1504" s="221"/>
      <c r="E1504" s="221"/>
      <c r="F1504" s="221"/>
      <c r="G1504" s="221"/>
      <c r="H1504" s="221"/>
      <c r="I1504" s="221"/>
      <c r="J1504" s="221"/>
      <c r="K1504" s="221"/>
      <c r="L1504" s="221"/>
      <c r="M1504" s="221"/>
      <c r="N1504" s="221"/>
      <c r="O1504" s="221"/>
      <c r="P1504" s="221"/>
      <c r="Q1504" s="221"/>
      <c r="R1504" s="221"/>
      <c r="S1504" s="221"/>
      <c r="T1504" s="221"/>
      <c r="U1504" s="221"/>
    </row>
    <row r="1505" spans="2:21" x14ac:dyDescent="0.2">
      <c r="B1505" s="221"/>
      <c r="C1505" s="221"/>
      <c r="D1505" s="221"/>
      <c r="E1505" s="221"/>
      <c r="F1505" s="221"/>
      <c r="G1505" s="221"/>
      <c r="H1505" s="221"/>
      <c r="I1505" s="221"/>
      <c r="J1505" s="221"/>
      <c r="K1505" s="221"/>
      <c r="L1505" s="221"/>
      <c r="M1505" s="221"/>
      <c r="N1505" s="221"/>
      <c r="O1505" s="221"/>
      <c r="P1505" s="221"/>
      <c r="Q1505" s="221"/>
      <c r="R1505" s="221"/>
      <c r="S1505" s="221"/>
      <c r="T1505" s="221"/>
      <c r="U1505" s="221"/>
    </row>
    <row r="1506" spans="2:21" x14ac:dyDescent="0.2">
      <c r="B1506" s="221"/>
      <c r="C1506" s="221"/>
      <c r="D1506" s="221"/>
      <c r="E1506" s="221"/>
      <c r="F1506" s="221"/>
      <c r="G1506" s="221"/>
      <c r="H1506" s="221"/>
      <c r="I1506" s="221"/>
      <c r="J1506" s="221"/>
      <c r="K1506" s="221"/>
      <c r="L1506" s="221"/>
      <c r="M1506" s="221"/>
      <c r="N1506" s="221"/>
      <c r="O1506" s="221"/>
      <c r="P1506" s="221"/>
      <c r="Q1506" s="221"/>
      <c r="R1506" s="221"/>
      <c r="S1506" s="221"/>
      <c r="T1506" s="221"/>
      <c r="U1506" s="221"/>
    </row>
    <row r="1507" spans="2:21" x14ac:dyDescent="0.2">
      <c r="B1507" s="221"/>
      <c r="C1507" s="221"/>
      <c r="D1507" s="221"/>
      <c r="E1507" s="221"/>
      <c r="F1507" s="221"/>
      <c r="G1507" s="221"/>
      <c r="H1507" s="221"/>
      <c r="I1507" s="221"/>
      <c r="J1507" s="221"/>
      <c r="K1507" s="221"/>
      <c r="L1507" s="221"/>
      <c r="M1507" s="221"/>
      <c r="N1507" s="221"/>
      <c r="O1507" s="221"/>
      <c r="P1507" s="221"/>
      <c r="Q1507" s="221"/>
      <c r="R1507" s="221"/>
      <c r="S1507" s="221"/>
      <c r="T1507" s="221"/>
      <c r="U1507" s="221"/>
    </row>
    <row r="1508" spans="2:21" x14ac:dyDescent="0.2">
      <c r="B1508" s="221"/>
      <c r="C1508" s="221"/>
      <c r="D1508" s="221"/>
      <c r="E1508" s="221"/>
      <c r="F1508" s="221"/>
      <c r="G1508" s="221"/>
      <c r="H1508" s="221"/>
      <c r="I1508" s="221"/>
      <c r="J1508" s="221"/>
      <c r="K1508" s="221"/>
      <c r="L1508" s="221"/>
      <c r="M1508" s="221"/>
      <c r="N1508" s="221"/>
      <c r="O1508" s="221"/>
      <c r="P1508" s="221"/>
      <c r="Q1508" s="221"/>
      <c r="R1508" s="221"/>
      <c r="S1508" s="221"/>
      <c r="T1508" s="221"/>
      <c r="U1508" s="221"/>
    </row>
    <row r="1509" spans="2:21" x14ac:dyDescent="0.2">
      <c r="B1509" s="221"/>
      <c r="C1509" s="221"/>
      <c r="D1509" s="221"/>
      <c r="E1509" s="221"/>
      <c r="F1509" s="221"/>
      <c r="G1509" s="221"/>
      <c r="H1509" s="221"/>
      <c r="I1509" s="221"/>
      <c r="J1509" s="221"/>
      <c r="K1509" s="221"/>
      <c r="L1509" s="221"/>
      <c r="M1509" s="221"/>
      <c r="N1509" s="221"/>
      <c r="O1509" s="221"/>
      <c r="P1509" s="221"/>
      <c r="Q1509" s="221"/>
      <c r="R1509" s="221"/>
      <c r="S1509" s="221"/>
      <c r="T1509" s="221"/>
      <c r="U1509" s="221"/>
    </row>
    <row r="1510" spans="2:21" x14ac:dyDescent="0.2">
      <c r="B1510" s="221"/>
      <c r="C1510" s="221"/>
      <c r="D1510" s="221"/>
      <c r="E1510" s="221"/>
      <c r="F1510" s="221"/>
      <c r="G1510" s="221"/>
      <c r="H1510" s="221"/>
      <c r="I1510" s="221"/>
      <c r="J1510" s="221"/>
      <c r="K1510" s="221"/>
      <c r="L1510" s="221"/>
      <c r="M1510" s="221"/>
      <c r="N1510" s="221"/>
      <c r="O1510" s="221"/>
      <c r="P1510" s="221"/>
      <c r="Q1510" s="221"/>
      <c r="R1510" s="221"/>
      <c r="S1510" s="221"/>
      <c r="T1510" s="221"/>
      <c r="U1510" s="221"/>
    </row>
    <row r="1511" spans="2:21" x14ac:dyDescent="0.2">
      <c r="B1511" s="221"/>
      <c r="C1511" s="221"/>
      <c r="D1511" s="221"/>
      <c r="E1511" s="221"/>
      <c r="F1511" s="221"/>
      <c r="G1511" s="221"/>
      <c r="H1511" s="221"/>
      <c r="I1511" s="221"/>
      <c r="J1511" s="221"/>
      <c r="K1511" s="221"/>
      <c r="L1511" s="221"/>
      <c r="M1511" s="221"/>
      <c r="N1511" s="221"/>
      <c r="O1511" s="221"/>
      <c r="P1511" s="221"/>
      <c r="Q1511" s="221"/>
      <c r="R1511" s="221"/>
      <c r="S1511" s="221"/>
      <c r="T1511" s="221"/>
      <c r="U1511" s="221"/>
    </row>
    <row r="1512" spans="2:21" x14ac:dyDescent="0.2">
      <c r="B1512" s="221"/>
      <c r="C1512" s="221"/>
      <c r="D1512" s="221"/>
      <c r="E1512" s="221"/>
      <c r="F1512" s="221"/>
      <c r="G1512" s="221"/>
      <c r="H1512" s="221"/>
      <c r="I1512" s="221"/>
      <c r="J1512" s="221"/>
      <c r="K1512" s="221"/>
      <c r="L1512" s="221"/>
      <c r="M1512" s="221"/>
      <c r="N1512" s="221"/>
      <c r="O1512" s="221"/>
      <c r="P1512" s="221"/>
      <c r="Q1512" s="221"/>
      <c r="R1512" s="221"/>
      <c r="S1512" s="221"/>
      <c r="T1512" s="221"/>
      <c r="U1512" s="221"/>
    </row>
    <row r="1513" spans="2:21" x14ac:dyDescent="0.2">
      <c r="B1513" s="221"/>
      <c r="C1513" s="221"/>
      <c r="D1513" s="221"/>
      <c r="E1513" s="221"/>
      <c r="F1513" s="221"/>
      <c r="G1513" s="221"/>
      <c r="H1513" s="221"/>
      <c r="I1513" s="221"/>
      <c r="J1513" s="221"/>
      <c r="K1513" s="221"/>
      <c r="L1513" s="221"/>
      <c r="M1513" s="221"/>
      <c r="N1513" s="221"/>
      <c r="O1513" s="221"/>
      <c r="P1513" s="221"/>
      <c r="Q1513" s="221"/>
      <c r="R1513" s="221"/>
      <c r="S1513" s="221"/>
      <c r="T1513" s="221"/>
      <c r="U1513" s="221"/>
    </row>
    <row r="1514" spans="2:21" x14ac:dyDescent="0.2">
      <c r="B1514" s="221"/>
      <c r="C1514" s="221"/>
      <c r="D1514" s="221"/>
      <c r="E1514" s="221"/>
      <c r="F1514" s="221"/>
      <c r="G1514" s="221"/>
      <c r="H1514" s="221"/>
      <c r="I1514" s="221"/>
      <c r="J1514" s="221"/>
      <c r="K1514" s="221"/>
      <c r="L1514" s="221"/>
      <c r="M1514" s="221"/>
      <c r="N1514" s="221"/>
      <c r="O1514" s="221"/>
      <c r="P1514" s="221"/>
      <c r="Q1514" s="221"/>
      <c r="R1514" s="221"/>
      <c r="S1514" s="221"/>
      <c r="T1514" s="221"/>
      <c r="U1514" s="221"/>
    </row>
    <row r="1515" spans="2:21" x14ac:dyDescent="0.2">
      <c r="B1515" s="221"/>
      <c r="C1515" s="221"/>
      <c r="D1515" s="221"/>
      <c r="E1515" s="221"/>
      <c r="F1515" s="221"/>
      <c r="G1515" s="221"/>
      <c r="H1515" s="221"/>
      <c r="I1515" s="221"/>
      <c r="J1515" s="221"/>
      <c r="K1515" s="221"/>
      <c r="L1515" s="221"/>
      <c r="M1515" s="221"/>
      <c r="N1515" s="221"/>
      <c r="O1515" s="221"/>
      <c r="P1515" s="221"/>
      <c r="Q1515" s="221"/>
      <c r="R1515" s="221"/>
      <c r="S1515" s="221"/>
      <c r="T1515" s="221"/>
      <c r="U1515" s="221"/>
    </row>
    <row r="1516" spans="2:21" x14ac:dyDescent="0.2">
      <c r="B1516" s="221"/>
      <c r="C1516" s="221"/>
      <c r="D1516" s="221"/>
      <c r="E1516" s="221"/>
      <c r="F1516" s="221"/>
      <c r="G1516" s="221"/>
      <c r="H1516" s="221"/>
      <c r="I1516" s="221"/>
      <c r="J1516" s="221"/>
      <c r="K1516" s="221"/>
      <c r="L1516" s="221"/>
      <c r="M1516" s="221"/>
      <c r="N1516" s="221"/>
      <c r="O1516" s="221"/>
      <c r="P1516" s="221"/>
      <c r="Q1516" s="221"/>
      <c r="R1516" s="221"/>
      <c r="S1516" s="221"/>
      <c r="T1516" s="221"/>
      <c r="U1516" s="221"/>
    </row>
    <row r="1517" spans="2:21" x14ac:dyDescent="0.2">
      <c r="B1517" s="221"/>
      <c r="C1517" s="221"/>
      <c r="D1517" s="221"/>
      <c r="E1517" s="221"/>
      <c r="F1517" s="221"/>
      <c r="G1517" s="221"/>
      <c r="H1517" s="221"/>
      <c r="I1517" s="221"/>
      <c r="J1517" s="221"/>
      <c r="K1517" s="221"/>
      <c r="L1517" s="221"/>
      <c r="M1517" s="221"/>
      <c r="N1517" s="221"/>
      <c r="O1517" s="221"/>
      <c r="P1517" s="221"/>
      <c r="Q1517" s="221"/>
      <c r="R1517" s="221"/>
      <c r="S1517" s="221"/>
      <c r="T1517" s="221"/>
      <c r="U1517" s="221"/>
    </row>
    <row r="1518" spans="2:21" x14ac:dyDescent="0.2">
      <c r="B1518" s="221"/>
      <c r="C1518" s="221"/>
      <c r="D1518" s="221"/>
      <c r="E1518" s="221"/>
      <c r="F1518" s="221"/>
      <c r="G1518" s="221"/>
      <c r="H1518" s="221"/>
      <c r="I1518" s="221"/>
      <c r="J1518" s="221"/>
      <c r="K1518" s="221"/>
      <c r="L1518" s="221"/>
      <c r="M1518" s="221"/>
      <c r="N1518" s="221"/>
      <c r="O1518" s="221"/>
      <c r="P1518" s="221"/>
      <c r="Q1518" s="221"/>
      <c r="R1518" s="221"/>
      <c r="S1518" s="221"/>
      <c r="T1518" s="221"/>
      <c r="U1518" s="221"/>
    </row>
    <row r="1519" spans="2:21" x14ac:dyDescent="0.2">
      <c r="B1519" s="221"/>
      <c r="C1519" s="221"/>
      <c r="D1519" s="221"/>
      <c r="E1519" s="221"/>
      <c r="F1519" s="221"/>
      <c r="G1519" s="221"/>
      <c r="H1519" s="221"/>
      <c r="I1519" s="221"/>
      <c r="J1519" s="221"/>
      <c r="K1519" s="221"/>
      <c r="L1519" s="221"/>
      <c r="M1519" s="221"/>
      <c r="N1519" s="221"/>
      <c r="O1519" s="221"/>
      <c r="P1519" s="221"/>
      <c r="Q1519" s="221"/>
      <c r="R1519" s="221"/>
      <c r="S1519" s="221"/>
      <c r="T1519" s="221"/>
      <c r="U1519" s="221"/>
    </row>
    <row r="1520" spans="2:21" x14ac:dyDescent="0.2">
      <c r="B1520" s="221"/>
      <c r="C1520" s="221"/>
      <c r="D1520" s="221"/>
      <c r="E1520" s="221"/>
      <c r="F1520" s="221"/>
      <c r="G1520" s="221"/>
      <c r="H1520" s="221"/>
      <c r="I1520" s="221"/>
      <c r="J1520" s="221"/>
      <c r="K1520" s="221"/>
      <c r="L1520" s="221"/>
      <c r="M1520" s="221"/>
      <c r="N1520" s="221"/>
      <c r="O1520" s="221"/>
      <c r="P1520" s="221"/>
      <c r="Q1520" s="221"/>
      <c r="R1520" s="221"/>
      <c r="S1520" s="221"/>
      <c r="T1520" s="221"/>
      <c r="U1520" s="221"/>
    </row>
    <row r="1521" spans="2:21" x14ac:dyDescent="0.2">
      <c r="B1521" s="221"/>
      <c r="C1521" s="221"/>
      <c r="D1521" s="221"/>
      <c r="E1521" s="221"/>
      <c r="F1521" s="221"/>
      <c r="G1521" s="221"/>
      <c r="H1521" s="221"/>
      <c r="I1521" s="221"/>
      <c r="J1521" s="221"/>
      <c r="K1521" s="221"/>
      <c r="L1521" s="221"/>
      <c r="M1521" s="221"/>
      <c r="N1521" s="221"/>
      <c r="O1521" s="221"/>
      <c r="P1521" s="221"/>
      <c r="Q1521" s="221"/>
      <c r="R1521" s="221"/>
      <c r="S1521" s="221"/>
      <c r="T1521" s="221"/>
      <c r="U1521" s="221"/>
    </row>
    <row r="1522" spans="2:21" x14ac:dyDescent="0.2">
      <c r="B1522" s="221"/>
      <c r="C1522" s="221"/>
      <c r="D1522" s="221"/>
      <c r="E1522" s="221"/>
      <c r="F1522" s="221"/>
      <c r="G1522" s="221"/>
      <c r="H1522" s="221"/>
      <c r="I1522" s="221"/>
      <c r="J1522" s="221"/>
      <c r="K1522" s="221"/>
      <c r="L1522" s="221"/>
      <c r="M1522" s="221"/>
      <c r="N1522" s="221"/>
      <c r="O1522" s="221"/>
      <c r="P1522" s="221"/>
      <c r="Q1522" s="221"/>
      <c r="R1522" s="221"/>
      <c r="S1522" s="221"/>
      <c r="T1522" s="221"/>
      <c r="U1522" s="221"/>
    </row>
    <row r="1523" spans="2:21" x14ac:dyDescent="0.2">
      <c r="B1523" s="221"/>
      <c r="C1523" s="221"/>
      <c r="D1523" s="221"/>
      <c r="E1523" s="221"/>
      <c r="F1523" s="221"/>
      <c r="G1523" s="221"/>
      <c r="H1523" s="221"/>
      <c r="I1523" s="221"/>
      <c r="J1523" s="221"/>
      <c r="K1523" s="221"/>
      <c r="L1523" s="221"/>
      <c r="M1523" s="221"/>
      <c r="N1523" s="221"/>
      <c r="O1523" s="221"/>
      <c r="P1523" s="221"/>
      <c r="Q1523" s="221"/>
      <c r="R1523" s="221"/>
      <c r="S1523" s="221"/>
      <c r="T1523" s="221"/>
      <c r="U1523" s="221"/>
    </row>
    <row r="1524" spans="2:21" x14ac:dyDescent="0.2">
      <c r="B1524" s="221"/>
      <c r="C1524" s="221"/>
      <c r="D1524" s="221"/>
      <c r="E1524" s="221"/>
      <c r="F1524" s="221"/>
      <c r="G1524" s="221"/>
      <c r="H1524" s="221"/>
      <c r="I1524" s="221"/>
      <c r="J1524" s="221"/>
      <c r="K1524" s="221"/>
      <c r="L1524" s="221"/>
      <c r="M1524" s="221"/>
      <c r="N1524" s="221"/>
      <c r="O1524" s="221"/>
      <c r="P1524" s="221"/>
      <c r="Q1524" s="221"/>
      <c r="R1524" s="221"/>
      <c r="S1524" s="221"/>
      <c r="T1524" s="221"/>
      <c r="U1524" s="221"/>
    </row>
    <row r="1525" spans="2:21" x14ac:dyDescent="0.2">
      <c r="B1525" s="221"/>
      <c r="C1525" s="221"/>
      <c r="D1525" s="221"/>
      <c r="E1525" s="221"/>
      <c r="F1525" s="221"/>
      <c r="G1525" s="221"/>
      <c r="H1525" s="221"/>
      <c r="I1525" s="221"/>
      <c r="J1525" s="221"/>
      <c r="K1525" s="221"/>
      <c r="L1525" s="221"/>
      <c r="M1525" s="221"/>
      <c r="N1525" s="221"/>
      <c r="O1525" s="221"/>
      <c r="P1525" s="221"/>
      <c r="Q1525" s="221"/>
      <c r="R1525" s="221"/>
      <c r="S1525" s="221"/>
      <c r="T1525" s="221"/>
      <c r="U1525" s="221"/>
    </row>
    <row r="1526" spans="2:21" x14ac:dyDescent="0.2">
      <c r="B1526" s="221"/>
      <c r="C1526" s="221"/>
      <c r="D1526" s="221"/>
      <c r="E1526" s="221"/>
      <c r="F1526" s="221"/>
      <c r="G1526" s="221"/>
      <c r="H1526" s="221"/>
      <c r="I1526" s="221"/>
      <c r="J1526" s="221"/>
      <c r="K1526" s="221"/>
      <c r="L1526" s="221"/>
      <c r="M1526" s="221"/>
      <c r="N1526" s="221"/>
      <c r="O1526" s="221"/>
      <c r="P1526" s="221"/>
      <c r="Q1526" s="221"/>
      <c r="R1526" s="221"/>
      <c r="S1526" s="221"/>
      <c r="T1526" s="221"/>
      <c r="U1526" s="221"/>
    </row>
    <row r="1527" spans="2:21" x14ac:dyDescent="0.2">
      <c r="B1527" s="221"/>
      <c r="C1527" s="221"/>
      <c r="D1527" s="221"/>
      <c r="E1527" s="221"/>
      <c r="F1527" s="221"/>
      <c r="G1527" s="221"/>
      <c r="H1527" s="221"/>
      <c r="I1527" s="221"/>
      <c r="J1527" s="221"/>
      <c r="K1527" s="221"/>
      <c r="L1527" s="221"/>
      <c r="M1527" s="221"/>
      <c r="N1527" s="221"/>
      <c r="O1527" s="221"/>
      <c r="P1527" s="221"/>
      <c r="Q1527" s="221"/>
      <c r="R1527" s="221"/>
      <c r="S1527" s="221"/>
      <c r="T1527" s="221"/>
      <c r="U1527" s="221"/>
    </row>
    <row r="1528" spans="2:21" x14ac:dyDescent="0.2">
      <c r="B1528" s="221"/>
      <c r="C1528" s="221"/>
      <c r="D1528" s="221"/>
      <c r="E1528" s="221"/>
      <c r="F1528" s="221"/>
      <c r="G1528" s="221"/>
      <c r="H1528" s="221"/>
      <c r="I1528" s="221"/>
      <c r="J1528" s="221"/>
      <c r="K1528" s="221"/>
      <c r="L1528" s="221"/>
      <c r="M1528" s="221"/>
      <c r="N1528" s="221"/>
      <c r="O1528" s="221"/>
      <c r="P1528" s="221"/>
      <c r="Q1528" s="221"/>
      <c r="R1528" s="221"/>
      <c r="S1528" s="221"/>
      <c r="T1528" s="221"/>
      <c r="U1528" s="221"/>
    </row>
    <row r="1529" spans="2:21" x14ac:dyDescent="0.2">
      <c r="B1529" s="221"/>
      <c r="C1529" s="221"/>
      <c r="D1529" s="221"/>
      <c r="E1529" s="221"/>
      <c r="F1529" s="221"/>
      <c r="G1529" s="221"/>
      <c r="H1529" s="221"/>
      <c r="I1529" s="221"/>
      <c r="J1529" s="221"/>
      <c r="K1529" s="221"/>
      <c r="L1529" s="221"/>
      <c r="M1529" s="221"/>
      <c r="N1529" s="221"/>
      <c r="O1529" s="221"/>
      <c r="P1529" s="221"/>
      <c r="Q1529" s="221"/>
      <c r="R1529" s="221"/>
      <c r="S1529" s="221"/>
      <c r="T1529" s="221"/>
      <c r="U1529" s="221"/>
    </row>
    <row r="1530" spans="2:21" x14ac:dyDescent="0.2">
      <c r="B1530" s="221"/>
      <c r="C1530" s="221"/>
      <c r="D1530" s="221"/>
      <c r="E1530" s="221"/>
      <c r="F1530" s="221"/>
      <c r="G1530" s="221"/>
      <c r="H1530" s="221"/>
      <c r="I1530" s="221"/>
      <c r="J1530" s="221"/>
      <c r="K1530" s="221"/>
      <c r="L1530" s="221"/>
      <c r="M1530" s="221"/>
      <c r="N1530" s="221"/>
      <c r="O1530" s="221"/>
      <c r="P1530" s="221"/>
      <c r="Q1530" s="221"/>
      <c r="R1530" s="221"/>
      <c r="S1530" s="221"/>
      <c r="T1530" s="221"/>
      <c r="U1530" s="221"/>
    </row>
    <row r="1531" spans="2:21" x14ac:dyDescent="0.2">
      <c r="B1531" s="221"/>
      <c r="C1531" s="221"/>
      <c r="D1531" s="221"/>
      <c r="E1531" s="221"/>
      <c r="F1531" s="221"/>
      <c r="G1531" s="221"/>
      <c r="H1531" s="221"/>
      <c r="I1531" s="221"/>
      <c r="J1531" s="221"/>
      <c r="K1531" s="221"/>
      <c r="L1531" s="221"/>
      <c r="M1531" s="221"/>
      <c r="N1531" s="221"/>
      <c r="O1531" s="221"/>
      <c r="P1531" s="221"/>
      <c r="Q1531" s="221"/>
      <c r="R1531" s="221"/>
      <c r="S1531" s="221"/>
      <c r="T1531" s="221"/>
      <c r="U1531" s="221"/>
    </row>
    <row r="1532" spans="2:21" x14ac:dyDescent="0.2">
      <c r="B1532" s="221"/>
      <c r="C1532" s="221"/>
      <c r="D1532" s="221"/>
      <c r="E1532" s="221"/>
      <c r="F1532" s="221"/>
      <c r="G1532" s="221"/>
      <c r="H1532" s="221"/>
      <c r="I1532" s="221"/>
      <c r="J1532" s="221"/>
      <c r="K1532" s="221"/>
      <c r="L1532" s="221"/>
      <c r="M1532" s="221"/>
      <c r="N1532" s="221"/>
      <c r="O1532" s="221"/>
      <c r="P1532" s="221"/>
      <c r="Q1532" s="221"/>
      <c r="R1532" s="221"/>
      <c r="S1532" s="221"/>
      <c r="T1532" s="221"/>
      <c r="U1532" s="221"/>
    </row>
    <row r="1533" spans="2:21" x14ac:dyDescent="0.2">
      <c r="B1533" s="221"/>
      <c r="C1533" s="221"/>
      <c r="D1533" s="221"/>
      <c r="E1533" s="221"/>
      <c r="F1533" s="221"/>
      <c r="G1533" s="221"/>
      <c r="H1533" s="221"/>
      <c r="I1533" s="221"/>
      <c r="J1533" s="221"/>
      <c r="K1533" s="221"/>
      <c r="L1533" s="221"/>
      <c r="M1533" s="221"/>
      <c r="N1533" s="221"/>
      <c r="O1533" s="221"/>
      <c r="P1533" s="221"/>
      <c r="Q1533" s="221"/>
      <c r="R1533" s="221"/>
      <c r="S1533" s="221"/>
      <c r="T1533" s="221"/>
      <c r="U1533" s="221"/>
    </row>
    <row r="1534" spans="2:21" x14ac:dyDescent="0.2">
      <c r="B1534" s="221"/>
      <c r="C1534" s="221"/>
      <c r="D1534" s="221"/>
      <c r="E1534" s="221"/>
      <c r="F1534" s="221"/>
      <c r="G1534" s="221"/>
      <c r="H1534" s="221"/>
      <c r="I1534" s="221"/>
      <c r="J1534" s="221"/>
      <c r="K1534" s="221"/>
      <c r="L1534" s="221"/>
      <c r="M1534" s="221"/>
      <c r="N1534" s="221"/>
      <c r="O1534" s="221"/>
      <c r="P1534" s="221"/>
      <c r="Q1534" s="221"/>
      <c r="R1534" s="221"/>
      <c r="S1534" s="221"/>
      <c r="T1534" s="221"/>
      <c r="U1534" s="221"/>
    </row>
    <row r="1535" spans="2:21" x14ac:dyDescent="0.2">
      <c r="B1535" s="221"/>
      <c r="C1535" s="221"/>
      <c r="D1535" s="221"/>
      <c r="E1535" s="221"/>
      <c r="F1535" s="221"/>
      <c r="G1535" s="221"/>
      <c r="H1535" s="221"/>
      <c r="I1535" s="221"/>
      <c r="J1535" s="221"/>
      <c r="K1535" s="221"/>
      <c r="L1535" s="221"/>
      <c r="M1535" s="221"/>
      <c r="N1535" s="221"/>
      <c r="O1535" s="221"/>
      <c r="P1535" s="221"/>
      <c r="Q1535" s="221"/>
      <c r="R1535" s="221"/>
      <c r="S1535" s="221"/>
      <c r="T1535" s="221"/>
      <c r="U1535" s="221"/>
    </row>
    <row r="1536" spans="2:21" x14ac:dyDescent="0.2">
      <c r="B1536" s="221"/>
      <c r="C1536" s="221"/>
      <c r="D1536" s="221"/>
      <c r="E1536" s="221"/>
      <c r="F1536" s="221"/>
      <c r="G1536" s="221"/>
      <c r="H1536" s="221"/>
      <c r="I1536" s="221"/>
      <c r="J1536" s="221"/>
      <c r="K1536" s="221"/>
      <c r="L1536" s="221"/>
      <c r="M1536" s="221"/>
      <c r="N1536" s="221"/>
      <c r="O1536" s="221"/>
      <c r="P1536" s="221"/>
      <c r="Q1536" s="221"/>
      <c r="R1536" s="221"/>
      <c r="S1536" s="221"/>
      <c r="T1536" s="221"/>
      <c r="U1536" s="221"/>
    </row>
    <row r="1537" spans="2:21" x14ac:dyDescent="0.2">
      <c r="B1537" s="221"/>
      <c r="C1537" s="221"/>
      <c r="D1537" s="221"/>
      <c r="E1537" s="221"/>
      <c r="F1537" s="221"/>
      <c r="G1537" s="221"/>
      <c r="H1537" s="221"/>
      <c r="I1537" s="221"/>
      <c r="J1537" s="221"/>
      <c r="K1537" s="221"/>
      <c r="L1537" s="221"/>
      <c r="M1537" s="221"/>
      <c r="N1537" s="221"/>
      <c r="O1537" s="221"/>
      <c r="P1537" s="221"/>
      <c r="Q1537" s="221"/>
      <c r="R1537" s="221"/>
      <c r="S1537" s="221"/>
      <c r="T1537" s="221"/>
      <c r="U1537" s="221"/>
    </row>
    <row r="1538" spans="2:21" x14ac:dyDescent="0.2">
      <c r="B1538" s="221"/>
      <c r="C1538" s="221"/>
      <c r="D1538" s="221"/>
      <c r="E1538" s="221"/>
      <c r="F1538" s="221"/>
      <c r="G1538" s="221"/>
      <c r="H1538" s="221"/>
      <c r="I1538" s="221"/>
      <c r="J1538" s="221"/>
      <c r="K1538" s="221"/>
      <c r="L1538" s="221"/>
      <c r="M1538" s="221"/>
      <c r="N1538" s="221"/>
      <c r="O1538" s="221"/>
      <c r="P1538" s="221"/>
      <c r="Q1538" s="221"/>
      <c r="R1538" s="221"/>
      <c r="S1538" s="221"/>
      <c r="T1538" s="221"/>
      <c r="U1538" s="221"/>
    </row>
    <row r="1539" spans="2:21" x14ac:dyDescent="0.2">
      <c r="B1539" s="221"/>
      <c r="C1539" s="221"/>
      <c r="D1539" s="221"/>
      <c r="E1539" s="221"/>
      <c r="F1539" s="221"/>
      <c r="G1539" s="221"/>
      <c r="H1539" s="221"/>
      <c r="I1539" s="221"/>
      <c r="J1539" s="221"/>
      <c r="K1539" s="221"/>
      <c r="L1539" s="221"/>
      <c r="M1539" s="221"/>
      <c r="N1539" s="221"/>
      <c r="O1539" s="221"/>
      <c r="P1539" s="221"/>
      <c r="Q1539" s="221"/>
      <c r="R1539" s="221"/>
      <c r="S1539" s="221"/>
      <c r="T1539" s="221"/>
      <c r="U1539" s="221"/>
    </row>
    <row r="1540" spans="2:21" x14ac:dyDescent="0.2">
      <c r="B1540" s="221"/>
      <c r="C1540" s="221"/>
      <c r="D1540" s="221"/>
      <c r="E1540" s="221"/>
      <c r="F1540" s="221"/>
      <c r="G1540" s="221"/>
      <c r="H1540" s="221"/>
      <c r="I1540" s="221"/>
      <c r="J1540" s="221"/>
      <c r="K1540" s="221"/>
      <c r="L1540" s="221"/>
      <c r="M1540" s="221"/>
      <c r="N1540" s="221"/>
      <c r="O1540" s="221"/>
      <c r="P1540" s="221"/>
      <c r="Q1540" s="221"/>
      <c r="R1540" s="221"/>
      <c r="S1540" s="221"/>
      <c r="T1540" s="221"/>
      <c r="U1540" s="221"/>
    </row>
    <row r="1541" spans="2:21" x14ac:dyDescent="0.2">
      <c r="B1541" s="221"/>
      <c r="C1541" s="221"/>
      <c r="D1541" s="221"/>
      <c r="E1541" s="221"/>
      <c r="F1541" s="221"/>
      <c r="G1541" s="221"/>
      <c r="H1541" s="221"/>
      <c r="I1541" s="221"/>
      <c r="J1541" s="221"/>
      <c r="K1541" s="221"/>
      <c r="L1541" s="221"/>
      <c r="M1541" s="221"/>
      <c r="N1541" s="221"/>
      <c r="O1541" s="221"/>
      <c r="P1541" s="221"/>
      <c r="Q1541" s="221"/>
      <c r="R1541" s="221"/>
      <c r="S1541" s="221"/>
      <c r="T1541" s="221"/>
      <c r="U1541" s="221"/>
    </row>
    <row r="1542" spans="2:21" x14ac:dyDescent="0.2">
      <c r="B1542" s="221"/>
      <c r="C1542" s="221"/>
      <c r="D1542" s="221"/>
      <c r="E1542" s="221"/>
      <c r="F1542" s="221"/>
      <c r="G1542" s="221"/>
      <c r="H1542" s="221"/>
      <c r="I1542" s="221"/>
      <c r="J1542" s="221"/>
      <c r="K1542" s="221"/>
      <c r="L1542" s="221"/>
      <c r="M1542" s="221"/>
      <c r="N1542" s="221"/>
      <c r="O1542" s="221"/>
      <c r="P1542" s="221"/>
      <c r="Q1542" s="221"/>
      <c r="R1542" s="221"/>
      <c r="S1542" s="221"/>
      <c r="T1542" s="221"/>
      <c r="U1542" s="221"/>
    </row>
    <row r="1543" spans="2:21" x14ac:dyDescent="0.2">
      <c r="B1543" s="221"/>
      <c r="C1543" s="221"/>
      <c r="D1543" s="221"/>
      <c r="E1543" s="221"/>
      <c r="F1543" s="221"/>
      <c r="G1543" s="221"/>
      <c r="H1543" s="221"/>
      <c r="I1543" s="221"/>
      <c r="J1543" s="221"/>
      <c r="K1543" s="221"/>
      <c r="L1543" s="221"/>
      <c r="M1543" s="221"/>
      <c r="N1543" s="221"/>
      <c r="O1543" s="221"/>
      <c r="P1543" s="221"/>
      <c r="Q1543" s="221"/>
      <c r="R1543" s="221"/>
      <c r="S1543" s="221"/>
      <c r="T1543" s="221"/>
      <c r="U1543" s="221"/>
    </row>
    <row r="1544" spans="2:21" x14ac:dyDescent="0.2">
      <c r="B1544" s="221"/>
      <c r="C1544" s="221"/>
      <c r="D1544" s="221"/>
      <c r="E1544" s="221"/>
      <c r="F1544" s="221"/>
      <c r="G1544" s="221"/>
      <c r="H1544" s="221"/>
      <c r="I1544" s="221"/>
      <c r="J1544" s="221"/>
      <c r="K1544" s="221"/>
      <c r="L1544" s="221"/>
      <c r="M1544" s="221"/>
      <c r="N1544" s="221"/>
      <c r="O1544" s="221"/>
      <c r="P1544" s="221"/>
      <c r="Q1544" s="221"/>
      <c r="R1544" s="221"/>
      <c r="S1544" s="221"/>
      <c r="T1544" s="221"/>
      <c r="U1544" s="221"/>
    </row>
    <row r="1545" spans="2:21" x14ac:dyDescent="0.2">
      <c r="B1545" s="221"/>
      <c r="C1545" s="221"/>
      <c r="D1545" s="221"/>
      <c r="E1545" s="221"/>
      <c r="F1545" s="221"/>
      <c r="G1545" s="221"/>
      <c r="H1545" s="221"/>
      <c r="I1545" s="221"/>
      <c r="J1545" s="221"/>
      <c r="K1545" s="221"/>
      <c r="L1545" s="221"/>
      <c r="M1545" s="221"/>
      <c r="N1545" s="221"/>
      <c r="O1545" s="221"/>
      <c r="P1545" s="221"/>
      <c r="Q1545" s="221"/>
      <c r="R1545" s="221"/>
      <c r="S1545" s="221"/>
      <c r="T1545" s="221"/>
      <c r="U1545" s="221"/>
    </row>
    <row r="1546" spans="2:21" x14ac:dyDescent="0.2">
      <c r="B1546" s="221"/>
      <c r="C1546" s="221"/>
      <c r="D1546" s="221"/>
      <c r="E1546" s="221"/>
      <c r="F1546" s="221"/>
      <c r="G1546" s="221"/>
      <c r="H1546" s="221"/>
      <c r="I1546" s="221"/>
      <c r="J1546" s="221"/>
      <c r="K1546" s="221"/>
      <c r="L1546" s="221"/>
      <c r="M1546" s="221"/>
      <c r="N1546" s="221"/>
      <c r="O1546" s="221"/>
      <c r="P1546" s="221"/>
      <c r="Q1546" s="221"/>
      <c r="R1546" s="221"/>
      <c r="S1546" s="221"/>
      <c r="T1546" s="221"/>
      <c r="U1546" s="221"/>
    </row>
    <row r="1547" spans="2:21" x14ac:dyDescent="0.2">
      <c r="B1547" s="221"/>
      <c r="C1547" s="221"/>
      <c r="D1547" s="221"/>
      <c r="E1547" s="221"/>
      <c r="F1547" s="221"/>
      <c r="G1547" s="221"/>
      <c r="H1547" s="221"/>
      <c r="I1547" s="221"/>
      <c r="J1547" s="221"/>
      <c r="K1547" s="221"/>
      <c r="L1547" s="221"/>
      <c r="M1547" s="221"/>
      <c r="N1547" s="221"/>
      <c r="O1547" s="221"/>
      <c r="P1547" s="221"/>
      <c r="Q1547" s="221"/>
      <c r="R1547" s="221"/>
      <c r="S1547" s="221"/>
      <c r="T1547" s="221"/>
      <c r="U1547" s="221"/>
    </row>
    <row r="1548" spans="2:21" x14ac:dyDescent="0.2">
      <c r="B1548" s="221"/>
      <c r="C1548" s="221"/>
      <c r="D1548" s="221"/>
      <c r="E1548" s="221"/>
      <c r="F1548" s="221"/>
      <c r="G1548" s="221"/>
      <c r="H1548" s="221"/>
      <c r="I1548" s="221"/>
      <c r="J1548" s="221"/>
      <c r="K1548" s="221"/>
      <c r="L1548" s="221"/>
      <c r="M1548" s="221"/>
      <c r="N1548" s="221"/>
      <c r="O1548" s="221"/>
      <c r="P1548" s="221"/>
      <c r="Q1548" s="221"/>
      <c r="R1548" s="221"/>
      <c r="S1548" s="221"/>
      <c r="T1548" s="221"/>
      <c r="U1548" s="221"/>
    </row>
    <row r="1549" spans="2:21" x14ac:dyDescent="0.2">
      <c r="B1549" s="221"/>
      <c r="C1549" s="221"/>
      <c r="D1549" s="221"/>
      <c r="E1549" s="221"/>
      <c r="F1549" s="221"/>
      <c r="G1549" s="221"/>
      <c r="H1549" s="221"/>
      <c r="I1549" s="221"/>
      <c r="J1549" s="221"/>
      <c r="K1549" s="221"/>
      <c r="L1549" s="221"/>
      <c r="M1549" s="221"/>
      <c r="N1549" s="221"/>
      <c r="O1549" s="221"/>
      <c r="P1549" s="221"/>
      <c r="Q1549" s="221"/>
      <c r="R1549" s="221"/>
      <c r="S1549" s="221"/>
      <c r="T1549" s="221"/>
      <c r="U1549" s="221"/>
    </row>
    <row r="1550" spans="2:21" x14ac:dyDescent="0.2">
      <c r="B1550" s="221"/>
      <c r="C1550" s="221"/>
      <c r="D1550" s="221"/>
      <c r="E1550" s="221"/>
      <c r="F1550" s="221"/>
      <c r="G1550" s="221"/>
      <c r="H1550" s="221"/>
      <c r="I1550" s="221"/>
      <c r="J1550" s="221"/>
      <c r="K1550" s="221"/>
      <c r="L1550" s="221"/>
      <c r="M1550" s="221"/>
      <c r="N1550" s="221"/>
      <c r="O1550" s="221"/>
      <c r="P1550" s="221"/>
      <c r="Q1550" s="221"/>
      <c r="R1550" s="221"/>
      <c r="S1550" s="221"/>
      <c r="T1550" s="221"/>
      <c r="U1550" s="221"/>
    </row>
    <row r="1551" spans="2:21" x14ac:dyDescent="0.2">
      <c r="B1551" s="221"/>
      <c r="C1551" s="221"/>
      <c r="D1551" s="221"/>
      <c r="E1551" s="221"/>
      <c r="F1551" s="221"/>
      <c r="G1551" s="221"/>
      <c r="H1551" s="221"/>
      <c r="I1551" s="221"/>
      <c r="J1551" s="221"/>
      <c r="K1551" s="221"/>
      <c r="L1551" s="221"/>
      <c r="M1551" s="221"/>
      <c r="N1551" s="221"/>
      <c r="O1551" s="221"/>
      <c r="P1551" s="221"/>
      <c r="Q1551" s="221"/>
      <c r="R1551" s="221"/>
      <c r="S1551" s="221"/>
      <c r="T1551" s="221"/>
      <c r="U1551" s="221"/>
    </row>
    <row r="1552" spans="2:21" x14ac:dyDescent="0.2">
      <c r="B1552" s="221"/>
      <c r="C1552" s="221"/>
      <c r="D1552" s="221"/>
      <c r="E1552" s="221"/>
      <c r="F1552" s="221"/>
      <c r="G1552" s="221"/>
      <c r="H1552" s="221"/>
      <c r="I1552" s="221"/>
      <c r="J1552" s="221"/>
      <c r="K1552" s="221"/>
      <c r="L1552" s="221"/>
      <c r="M1552" s="221"/>
      <c r="N1552" s="221"/>
      <c r="O1552" s="221"/>
      <c r="P1552" s="221"/>
      <c r="Q1552" s="221"/>
      <c r="R1552" s="221"/>
      <c r="S1552" s="221"/>
      <c r="T1552" s="221"/>
      <c r="U1552" s="221"/>
    </row>
    <row r="1553" spans="2:21" x14ac:dyDescent="0.2">
      <c r="B1553" s="221"/>
      <c r="C1553" s="221"/>
      <c r="D1553" s="221"/>
      <c r="E1553" s="221"/>
      <c r="F1553" s="221"/>
      <c r="G1553" s="221"/>
      <c r="H1553" s="221"/>
      <c r="I1553" s="221"/>
      <c r="J1553" s="221"/>
      <c r="K1553" s="221"/>
      <c r="L1553" s="221"/>
      <c r="M1553" s="221"/>
      <c r="N1553" s="221"/>
      <c r="O1553" s="221"/>
      <c r="P1553" s="221"/>
      <c r="Q1553" s="221"/>
      <c r="R1553" s="221"/>
      <c r="S1553" s="221"/>
      <c r="T1553" s="221"/>
      <c r="U1553" s="221"/>
    </row>
    <row r="1554" spans="2:21" x14ac:dyDescent="0.2">
      <c r="B1554" s="221"/>
      <c r="C1554" s="221"/>
      <c r="D1554" s="221"/>
      <c r="E1554" s="221"/>
      <c r="F1554" s="221"/>
      <c r="G1554" s="221"/>
      <c r="H1554" s="221"/>
      <c r="I1554" s="221"/>
      <c r="J1554" s="221"/>
      <c r="K1554" s="221"/>
      <c r="L1554" s="221"/>
      <c r="M1554" s="221"/>
      <c r="N1554" s="221"/>
      <c r="O1554" s="221"/>
      <c r="P1554" s="221"/>
      <c r="Q1554" s="221"/>
      <c r="R1554" s="221"/>
      <c r="S1554" s="221"/>
      <c r="T1554" s="221"/>
      <c r="U1554" s="221"/>
    </row>
    <row r="1555" spans="2:21" x14ac:dyDescent="0.2">
      <c r="B1555" s="221"/>
      <c r="C1555" s="221"/>
      <c r="D1555" s="221"/>
      <c r="E1555" s="221"/>
      <c r="F1555" s="221"/>
      <c r="G1555" s="221"/>
      <c r="H1555" s="221"/>
      <c r="I1555" s="221"/>
      <c r="J1555" s="221"/>
      <c r="K1555" s="221"/>
      <c r="L1555" s="221"/>
      <c r="M1555" s="221"/>
      <c r="N1555" s="221"/>
      <c r="O1555" s="221"/>
      <c r="P1555" s="221"/>
      <c r="Q1555" s="221"/>
      <c r="R1555" s="221"/>
      <c r="S1555" s="221"/>
      <c r="T1555" s="221"/>
      <c r="U1555" s="221"/>
    </row>
    <row r="1556" spans="2:21" x14ac:dyDescent="0.2">
      <c r="B1556" s="221"/>
      <c r="C1556" s="221"/>
      <c r="D1556" s="221"/>
      <c r="E1556" s="221"/>
      <c r="F1556" s="221"/>
      <c r="G1556" s="221"/>
      <c r="H1556" s="221"/>
      <c r="I1556" s="221"/>
      <c r="J1556" s="221"/>
      <c r="K1556" s="221"/>
      <c r="L1556" s="221"/>
      <c r="M1556" s="221"/>
      <c r="N1556" s="221"/>
      <c r="O1556" s="221"/>
      <c r="P1556" s="221"/>
      <c r="Q1556" s="221"/>
      <c r="R1556" s="221"/>
      <c r="S1556" s="221"/>
      <c r="T1556" s="221"/>
      <c r="U1556" s="221"/>
    </row>
    <row r="1557" spans="2:21" x14ac:dyDescent="0.2">
      <c r="B1557" s="221"/>
      <c r="C1557" s="221"/>
      <c r="D1557" s="221"/>
      <c r="E1557" s="221"/>
      <c r="F1557" s="221"/>
      <c r="G1557" s="221"/>
      <c r="H1557" s="221"/>
      <c r="I1557" s="221"/>
      <c r="J1557" s="221"/>
      <c r="K1557" s="221"/>
      <c r="L1557" s="221"/>
      <c r="M1557" s="221"/>
      <c r="N1557" s="221"/>
      <c r="O1557" s="221"/>
      <c r="P1557" s="221"/>
      <c r="Q1557" s="221"/>
      <c r="R1557" s="221"/>
      <c r="S1557" s="221"/>
      <c r="T1557" s="221"/>
      <c r="U1557" s="221"/>
    </row>
    <row r="1558" spans="2:21" x14ac:dyDescent="0.2">
      <c r="B1558" s="221"/>
      <c r="C1558" s="221"/>
      <c r="D1558" s="221"/>
      <c r="E1558" s="221"/>
      <c r="F1558" s="221"/>
      <c r="G1558" s="221"/>
      <c r="H1558" s="221"/>
      <c r="I1558" s="221"/>
      <c r="J1558" s="221"/>
      <c r="K1558" s="221"/>
      <c r="L1558" s="221"/>
      <c r="M1558" s="221"/>
      <c r="N1558" s="221"/>
      <c r="O1558" s="221"/>
      <c r="P1558" s="221"/>
      <c r="Q1558" s="221"/>
      <c r="R1558" s="221"/>
      <c r="S1558" s="221"/>
      <c r="T1558" s="221"/>
      <c r="U1558" s="221"/>
    </row>
    <row r="1559" spans="2:21" x14ac:dyDescent="0.2">
      <c r="B1559" s="221"/>
      <c r="C1559" s="221"/>
      <c r="D1559" s="221"/>
      <c r="E1559" s="221"/>
      <c r="F1559" s="221"/>
      <c r="G1559" s="221"/>
      <c r="H1559" s="221"/>
      <c r="I1559" s="221"/>
      <c r="J1559" s="221"/>
      <c r="K1559" s="221"/>
      <c r="L1559" s="221"/>
      <c r="M1559" s="221"/>
      <c r="N1559" s="221"/>
      <c r="O1559" s="221"/>
      <c r="P1559" s="221"/>
      <c r="Q1559" s="221"/>
      <c r="R1559" s="221"/>
      <c r="S1559" s="221"/>
      <c r="T1559" s="221"/>
      <c r="U1559" s="221"/>
    </row>
    <row r="1560" spans="2:21" x14ac:dyDescent="0.2">
      <c r="B1560" s="221"/>
      <c r="C1560" s="221"/>
      <c r="D1560" s="221"/>
      <c r="E1560" s="221"/>
      <c r="F1560" s="221"/>
      <c r="G1560" s="221"/>
      <c r="H1560" s="221"/>
      <c r="I1560" s="221"/>
      <c r="J1560" s="221"/>
      <c r="K1560" s="221"/>
      <c r="L1560" s="221"/>
      <c r="M1560" s="221"/>
      <c r="N1560" s="221"/>
      <c r="O1560" s="221"/>
      <c r="P1560" s="221"/>
      <c r="Q1560" s="221"/>
      <c r="R1560" s="221"/>
      <c r="S1560" s="221"/>
      <c r="T1560" s="221"/>
      <c r="U1560" s="221"/>
    </row>
    <row r="1561" spans="2:21" x14ac:dyDescent="0.2">
      <c r="B1561" s="221"/>
      <c r="C1561" s="221"/>
      <c r="D1561" s="221"/>
      <c r="E1561" s="221"/>
      <c r="F1561" s="221"/>
      <c r="G1561" s="221"/>
      <c r="H1561" s="221"/>
      <c r="I1561" s="221"/>
      <c r="J1561" s="221"/>
      <c r="K1561" s="221"/>
      <c r="L1561" s="221"/>
      <c r="M1561" s="221"/>
      <c r="N1561" s="221"/>
      <c r="O1561" s="221"/>
      <c r="P1561" s="221"/>
      <c r="Q1561" s="221"/>
      <c r="R1561" s="221"/>
      <c r="S1561" s="221"/>
      <c r="T1561" s="221"/>
      <c r="U1561" s="221"/>
    </row>
    <row r="1562" spans="2:21" x14ac:dyDescent="0.2">
      <c r="B1562" s="221"/>
      <c r="C1562" s="221"/>
      <c r="D1562" s="221"/>
      <c r="E1562" s="221"/>
      <c r="F1562" s="221"/>
      <c r="G1562" s="221"/>
      <c r="H1562" s="221"/>
      <c r="I1562" s="221"/>
      <c r="J1562" s="221"/>
      <c r="K1562" s="221"/>
      <c r="L1562" s="221"/>
      <c r="M1562" s="221"/>
      <c r="N1562" s="221"/>
      <c r="O1562" s="221"/>
      <c r="P1562" s="221"/>
      <c r="Q1562" s="221"/>
      <c r="R1562" s="221"/>
      <c r="S1562" s="221"/>
      <c r="T1562" s="221"/>
      <c r="U1562" s="221"/>
    </row>
    <row r="1563" spans="2:21" x14ac:dyDescent="0.2">
      <c r="B1563" s="221"/>
      <c r="C1563" s="221"/>
      <c r="D1563" s="221"/>
      <c r="E1563" s="221"/>
      <c r="F1563" s="221"/>
      <c r="G1563" s="221"/>
      <c r="H1563" s="221"/>
      <c r="I1563" s="221"/>
      <c r="J1563" s="221"/>
      <c r="K1563" s="221"/>
      <c r="L1563" s="221"/>
      <c r="M1563" s="221"/>
      <c r="N1563" s="221"/>
      <c r="O1563" s="221"/>
      <c r="P1563" s="221"/>
      <c r="Q1563" s="221"/>
      <c r="R1563" s="221"/>
      <c r="S1563" s="221"/>
      <c r="T1563" s="221"/>
      <c r="U1563" s="221"/>
    </row>
    <row r="1564" spans="2:21" x14ac:dyDescent="0.2">
      <c r="B1564" s="221"/>
      <c r="C1564" s="221"/>
      <c r="D1564" s="221"/>
      <c r="E1564" s="221"/>
      <c r="F1564" s="221"/>
      <c r="G1564" s="221"/>
      <c r="H1564" s="221"/>
      <c r="I1564" s="221"/>
      <c r="J1564" s="221"/>
      <c r="K1564" s="221"/>
      <c r="L1564" s="221"/>
      <c r="M1564" s="221"/>
      <c r="N1564" s="221"/>
      <c r="O1564" s="221"/>
      <c r="P1564" s="221"/>
      <c r="Q1564" s="221"/>
      <c r="R1564" s="221"/>
      <c r="S1564" s="221"/>
      <c r="T1564" s="221"/>
      <c r="U1564" s="221"/>
    </row>
    <row r="1565" spans="2:21" x14ac:dyDescent="0.2">
      <c r="B1565" s="221"/>
      <c r="C1565" s="221"/>
      <c r="D1565" s="221"/>
      <c r="E1565" s="221"/>
      <c r="F1565" s="221"/>
      <c r="G1565" s="221"/>
      <c r="H1565" s="221"/>
      <c r="I1565" s="221"/>
      <c r="J1565" s="221"/>
      <c r="K1565" s="221"/>
      <c r="L1565" s="221"/>
      <c r="M1565" s="221"/>
      <c r="N1565" s="221"/>
      <c r="O1565" s="221"/>
      <c r="P1565" s="221"/>
      <c r="Q1565" s="221"/>
      <c r="R1565" s="221"/>
      <c r="S1565" s="221"/>
      <c r="T1565" s="221"/>
      <c r="U1565" s="221"/>
    </row>
    <row r="1566" spans="2:21" x14ac:dyDescent="0.2">
      <c r="B1566" s="221"/>
      <c r="C1566" s="221"/>
      <c r="D1566" s="221"/>
      <c r="E1566" s="221"/>
      <c r="F1566" s="221"/>
      <c r="G1566" s="221"/>
      <c r="H1566" s="221"/>
      <c r="I1566" s="221"/>
      <c r="J1566" s="221"/>
      <c r="K1566" s="221"/>
      <c r="L1566" s="221"/>
      <c r="M1566" s="221"/>
      <c r="N1566" s="221"/>
      <c r="O1566" s="221"/>
      <c r="P1566" s="221"/>
      <c r="Q1566" s="221"/>
      <c r="R1566" s="221"/>
      <c r="S1566" s="221"/>
      <c r="T1566" s="221"/>
      <c r="U1566" s="221"/>
    </row>
    <row r="1567" spans="2:21" x14ac:dyDescent="0.2">
      <c r="B1567" s="221"/>
      <c r="C1567" s="221"/>
      <c r="D1567" s="221"/>
      <c r="E1567" s="221"/>
      <c r="F1567" s="221"/>
      <c r="G1567" s="221"/>
      <c r="H1567" s="221"/>
      <c r="I1567" s="221"/>
      <c r="J1567" s="221"/>
      <c r="K1567" s="221"/>
      <c r="L1567" s="221"/>
      <c r="M1567" s="221"/>
      <c r="N1567" s="221"/>
      <c r="O1567" s="221"/>
      <c r="P1567" s="221"/>
      <c r="Q1567" s="221"/>
      <c r="R1567" s="221"/>
      <c r="S1567" s="221"/>
      <c r="T1567" s="221"/>
      <c r="U1567" s="221"/>
    </row>
    <row r="1568" spans="2:21" x14ac:dyDescent="0.2">
      <c r="B1568" s="221"/>
      <c r="C1568" s="221"/>
      <c r="D1568" s="221"/>
      <c r="E1568" s="221"/>
      <c r="F1568" s="221"/>
      <c r="G1568" s="221"/>
      <c r="H1568" s="221"/>
      <c r="I1568" s="221"/>
      <c r="J1568" s="221"/>
      <c r="K1568" s="221"/>
      <c r="L1568" s="221"/>
      <c r="M1568" s="221"/>
      <c r="N1568" s="221"/>
      <c r="O1568" s="221"/>
      <c r="P1568" s="221"/>
      <c r="Q1568" s="221"/>
      <c r="R1568" s="221"/>
      <c r="S1568" s="221"/>
      <c r="T1568" s="221"/>
      <c r="U1568" s="221"/>
    </row>
    <row r="1569" spans="2:21" x14ac:dyDescent="0.2">
      <c r="B1569" s="221"/>
      <c r="C1569" s="221"/>
      <c r="D1569" s="221"/>
      <c r="E1569" s="221"/>
      <c r="F1569" s="221"/>
      <c r="G1569" s="221"/>
      <c r="H1569" s="221"/>
      <c r="I1569" s="221"/>
      <c r="J1569" s="221"/>
      <c r="K1569" s="221"/>
      <c r="L1569" s="221"/>
      <c r="M1569" s="221"/>
      <c r="N1569" s="221"/>
      <c r="O1569" s="221"/>
      <c r="P1569" s="221"/>
      <c r="Q1569" s="221"/>
      <c r="R1569" s="221"/>
      <c r="S1569" s="221"/>
      <c r="T1569" s="221"/>
      <c r="U1569" s="221"/>
    </row>
    <row r="1570" spans="2:21" x14ac:dyDescent="0.2">
      <c r="B1570" s="221"/>
      <c r="C1570" s="221"/>
      <c r="D1570" s="221"/>
      <c r="E1570" s="221"/>
      <c r="F1570" s="221"/>
      <c r="G1570" s="221"/>
      <c r="H1570" s="221"/>
      <c r="I1570" s="221"/>
      <c r="J1570" s="221"/>
      <c r="K1570" s="221"/>
      <c r="L1570" s="221"/>
      <c r="M1570" s="221"/>
      <c r="N1570" s="221"/>
      <c r="O1570" s="221"/>
      <c r="P1570" s="221"/>
      <c r="Q1570" s="221"/>
      <c r="R1570" s="221"/>
      <c r="S1570" s="221"/>
      <c r="T1570" s="221"/>
      <c r="U1570" s="221"/>
    </row>
    <row r="1571" spans="2:21" x14ac:dyDescent="0.2">
      <c r="B1571" s="221"/>
      <c r="C1571" s="221"/>
      <c r="D1571" s="221"/>
      <c r="E1571" s="221"/>
      <c r="F1571" s="221"/>
      <c r="G1571" s="221"/>
      <c r="H1571" s="221"/>
      <c r="I1571" s="221"/>
      <c r="J1571" s="221"/>
      <c r="K1571" s="221"/>
      <c r="L1571" s="221"/>
      <c r="M1571" s="221"/>
      <c r="N1571" s="221"/>
      <c r="O1571" s="221"/>
      <c r="P1571" s="221"/>
      <c r="Q1571" s="221"/>
      <c r="R1571" s="221"/>
      <c r="S1571" s="221"/>
      <c r="T1571" s="221"/>
      <c r="U1571" s="221"/>
    </row>
    <row r="1572" spans="2:21" x14ac:dyDescent="0.2">
      <c r="B1572" s="221"/>
      <c r="C1572" s="221"/>
      <c r="D1572" s="221"/>
      <c r="E1572" s="221"/>
      <c r="F1572" s="221"/>
      <c r="G1572" s="221"/>
      <c r="H1572" s="221"/>
      <c r="I1572" s="221"/>
      <c r="J1572" s="221"/>
      <c r="K1572" s="221"/>
      <c r="L1572" s="221"/>
      <c r="M1572" s="221"/>
      <c r="N1572" s="221"/>
      <c r="O1572" s="221"/>
      <c r="P1572" s="221"/>
      <c r="Q1572" s="221"/>
      <c r="R1572" s="221"/>
      <c r="S1572" s="221"/>
      <c r="T1572" s="221"/>
      <c r="U1572" s="221"/>
    </row>
    <row r="1573" spans="2:21" x14ac:dyDescent="0.2">
      <c r="B1573" s="221"/>
      <c r="C1573" s="221"/>
      <c r="D1573" s="221"/>
      <c r="E1573" s="221"/>
      <c r="F1573" s="221"/>
      <c r="G1573" s="221"/>
      <c r="H1573" s="221"/>
      <c r="I1573" s="221"/>
      <c r="J1573" s="221"/>
      <c r="K1573" s="221"/>
      <c r="L1573" s="221"/>
      <c r="M1573" s="221"/>
      <c r="N1573" s="221"/>
      <c r="O1573" s="221"/>
      <c r="P1573" s="221"/>
      <c r="Q1573" s="221"/>
      <c r="R1573" s="221"/>
      <c r="S1573" s="221"/>
      <c r="T1573" s="221"/>
      <c r="U1573" s="221"/>
    </row>
    <row r="1574" spans="2:21" x14ac:dyDescent="0.2">
      <c r="B1574" s="221"/>
      <c r="C1574" s="221"/>
      <c r="D1574" s="221"/>
      <c r="E1574" s="221"/>
      <c r="F1574" s="221"/>
      <c r="G1574" s="221"/>
      <c r="H1574" s="221"/>
      <c r="I1574" s="221"/>
      <c r="J1574" s="221"/>
      <c r="K1574" s="221"/>
      <c r="L1574" s="221"/>
      <c r="M1574" s="221"/>
      <c r="N1574" s="221"/>
      <c r="O1574" s="221"/>
      <c r="P1574" s="221"/>
      <c r="Q1574" s="221"/>
      <c r="R1574" s="221"/>
      <c r="S1574" s="221"/>
      <c r="T1574" s="221"/>
      <c r="U1574" s="221"/>
    </row>
    <row r="1575" spans="2:21" x14ac:dyDescent="0.2">
      <c r="B1575" s="221"/>
      <c r="C1575" s="221"/>
      <c r="D1575" s="221"/>
      <c r="E1575" s="221"/>
      <c r="F1575" s="221"/>
      <c r="G1575" s="221"/>
      <c r="H1575" s="221"/>
      <c r="I1575" s="221"/>
      <c r="J1575" s="221"/>
      <c r="K1575" s="221"/>
      <c r="L1575" s="221"/>
      <c r="M1575" s="221"/>
      <c r="N1575" s="221"/>
      <c r="O1575" s="221"/>
      <c r="P1575" s="221"/>
      <c r="Q1575" s="221"/>
      <c r="R1575" s="221"/>
      <c r="S1575" s="221"/>
      <c r="T1575" s="221"/>
      <c r="U1575" s="221"/>
    </row>
    <row r="1576" spans="2:21" x14ac:dyDescent="0.2">
      <c r="B1576" s="221"/>
      <c r="C1576" s="221"/>
      <c r="D1576" s="221"/>
      <c r="E1576" s="221"/>
      <c r="F1576" s="221"/>
      <c r="G1576" s="221"/>
      <c r="H1576" s="221"/>
      <c r="I1576" s="221"/>
      <c r="J1576" s="221"/>
      <c r="K1576" s="221"/>
      <c r="L1576" s="221"/>
      <c r="M1576" s="221"/>
      <c r="N1576" s="221"/>
      <c r="O1576" s="221"/>
      <c r="P1576" s="221"/>
      <c r="Q1576" s="221"/>
      <c r="R1576" s="221"/>
      <c r="S1576" s="221"/>
      <c r="T1576" s="221"/>
      <c r="U1576" s="221"/>
    </row>
    <row r="1577" spans="2:21" x14ac:dyDescent="0.2">
      <c r="B1577" s="221"/>
      <c r="C1577" s="221"/>
      <c r="D1577" s="221"/>
      <c r="E1577" s="221"/>
      <c r="F1577" s="221"/>
      <c r="G1577" s="221"/>
      <c r="H1577" s="221"/>
      <c r="I1577" s="221"/>
      <c r="J1577" s="221"/>
      <c r="K1577" s="221"/>
      <c r="L1577" s="221"/>
      <c r="M1577" s="221"/>
      <c r="N1577" s="221"/>
      <c r="O1577" s="221"/>
      <c r="P1577" s="221"/>
      <c r="Q1577" s="221"/>
      <c r="R1577" s="221"/>
      <c r="S1577" s="221"/>
      <c r="T1577" s="221"/>
      <c r="U1577" s="221"/>
    </row>
    <row r="1578" spans="2:21" x14ac:dyDescent="0.2">
      <c r="B1578" s="221"/>
      <c r="C1578" s="221"/>
      <c r="D1578" s="221"/>
      <c r="E1578" s="221"/>
      <c r="F1578" s="221"/>
      <c r="G1578" s="221"/>
      <c r="H1578" s="221"/>
      <c r="I1578" s="221"/>
      <c r="J1578" s="221"/>
      <c r="K1578" s="221"/>
      <c r="L1578" s="221"/>
      <c r="M1578" s="221"/>
      <c r="N1578" s="221"/>
      <c r="O1578" s="221"/>
      <c r="P1578" s="221"/>
      <c r="Q1578" s="221"/>
      <c r="R1578" s="221"/>
      <c r="S1578" s="221"/>
      <c r="T1578" s="221"/>
      <c r="U1578" s="221"/>
    </row>
    <row r="1579" spans="2:21" x14ac:dyDescent="0.2">
      <c r="B1579" s="221"/>
      <c r="C1579" s="221"/>
      <c r="D1579" s="221"/>
      <c r="E1579" s="221"/>
      <c r="F1579" s="221"/>
      <c r="G1579" s="221"/>
      <c r="H1579" s="221"/>
      <c r="I1579" s="221"/>
      <c r="J1579" s="221"/>
      <c r="K1579" s="221"/>
      <c r="L1579" s="221"/>
      <c r="M1579" s="221"/>
      <c r="N1579" s="221"/>
      <c r="O1579" s="221"/>
      <c r="P1579" s="221"/>
      <c r="Q1579" s="221"/>
      <c r="R1579" s="221"/>
      <c r="S1579" s="221"/>
      <c r="T1579" s="221"/>
      <c r="U1579" s="221"/>
    </row>
    <row r="1580" spans="2:21" x14ac:dyDescent="0.2">
      <c r="B1580" s="221"/>
      <c r="C1580" s="221"/>
      <c r="D1580" s="221"/>
      <c r="E1580" s="221"/>
      <c r="F1580" s="221"/>
      <c r="G1580" s="221"/>
      <c r="H1580" s="221"/>
      <c r="I1580" s="221"/>
      <c r="J1580" s="221"/>
      <c r="K1580" s="221"/>
      <c r="L1580" s="221"/>
      <c r="M1580" s="221"/>
      <c r="N1580" s="221"/>
      <c r="O1580" s="221"/>
      <c r="P1580" s="221"/>
      <c r="Q1580" s="221"/>
      <c r="R1580" s="221"/>
      <c r="S1580" s="221"/>
      <c r="T1580" s="221"/>
      <c r="U1580" s="221"/>
    </row>
    <row r="1581" spans="2:21" x14ac:dyDescent="0.2">
      <c r="B1581" s="221"/>
      <c r="C1581" s="221"/>
      <c r="D1581" s="221"/>
      <c r="E1581" s="221"/>
      <c r="F1581" s="221"/>
      <c r="G1581" s="221"/>
      <c r="H1581" s="221"/>
      <c r="I1581" s="221"/>
      <c r="J1581" s="221"/>
      <c r="K1581" s="221"/>
      <c r="L1581" s="221"/>
      <c r="M1581" s="221"/>
      <c r="N1581" s="221"/>
      <c r="O1581" s="221"/>
      <c r="P1581" s="221"/>
      <c r="Q1581" s="221"/>
      <c r="R1581" s="221"/>
      <c r="S1581" s="221"/>
      <c r="T1581" s="221"/>
      <c r="U1581" s="221"/>
    </row>
    <row r="1582" spans="2:21" x14ac:dyDescent="0.2">
      <c r="B1582" s="221"/>
      <c r="C1582" s="221"/>
      <c r="D1582" s="221"/>
      <c r="E1582" s="221"/>
      <c r="F1582" s="221"/>
      <c r="G1582" s="221"/>
      <c r="H1582" s="221"/>
      <c r="I1582" s="221"/>
      <c r="J1582" s="221"/>
      <c r="K1582" s="221"/>
      <c r="L1582" s="221"/>
      <c r="M1582" s="221"/>
      <c r="N1582" s="221"/>
      <c r="O1582" s="221"/>
      <c r="P1582" s="221"/>
      <c r="Q1582" s="221"/>
      <c r="R1582" s="221"/>
      <c r="S1582" s="221"/>
      <c r="T1582" s="221"/>
      <c r="U1582" s="221"/>
    </row>
    <row r="1583" spans="2:21" x14ac:dyDescent="0.2">
      <c r="B1583" s="221"/>
      <c r="C1583" s="221"/>
      <c r="D1583" s="221"/>
      <c r="E1583" s="221"/>
      <c r="F1583" s="221"/>
      <c r="G1583" s="221"/>
      <c r="H1583" s="221"/>
      <c r="I1583" s="221"/>
      <c r="J1583" s="221"/>
      <c r="K1583" s="221"/>
      <c r="L1583" s="221"/>
      <c r="M1583" s="221"/>
      <c r="N1583" s="221"/>
      <c r="O1583" s="221"/>
      <c r="P1583" s="221"/>
      <c r="Q1583" s="221"/>
      <c r="R1583" s="221"/>
      <c r="S1583" s="221"/>
      <c r="T1583" s="221"/>
      <c r="U1583" s="221"/>
    </row>
    <row r="1584" spans="2:21" x14ac:dyDescent="0.2">
      <c r="B1584" s="221"/>
      <c r="C1584" s="221"/>
      <c r="D1584" s="221"/>
      <c r="E1584" s="221"/>
      <c r="F1584" s="221"/>
      <c r="G1584" s="221"/>
      <c r="H1584" s="221"/>
      <c r="I1584" s="221"/>
      <c r="J1584" s="221"/>
      <c r="K1584" s="221"/>
      <c r="L1584" s="221"/>
      <c r="M1584" s="221"/>
      <c r="N1584" s="221"/>
      <c r="O1584" s="221"/>
      <c r="P1584" s="221"/>
      <c r="Q1584" s="221"/>
      <c r="R1584" s="221"/>
      <c r="S1584" s="221"/>
      <c r="T1584" s="221"/>
      <c r="U1584" s="221"/>
    </row>
    <row r="1585" spans="2:21" x14ac:dyDescent="0.2">
      <c r="B1585" s="221"/>
      <c r="C1585" s="221"/>
      <c r="D1585" s="221"/>
      <c r="E1585" s="221"/>
      <c r="F1585" s="221"/>
      <c r="G1585" s="221"/>
      <c r="H1585" s="221"/>
      <c r="I1585" s="221"/>
      <c r="J1585" s="221"/>
      <c r="K1585" s="221"/>
      <c r="L1585" s="221"/>
      <c r="M1585" s="221"/>
      <c r="N1585" s="221"/>
      <c r="O1585" s="221"/>
      <c r="P1585" s="221"/>
      <c r="Q1585" s="221"/>
      <c r="R1585" s="221"/>
      <c r="S1585" s="221"/>
      <c r="T1585" s="221"/>
      <c r="U1585" s="221"/>
    </row>
    <row r="1586" spans="2:21" x14ac:dyDescent="0.2">
      <c r="B1586" s="221"/>
      <c r="C1586" s="221"/>
      <c r="D1586" s="221"/>
      <c r="E1586" s="221"/>
      <c r="F1586" s="221"/>
      <c r="G1586" s="221"/>
      <c r="H1586" s="221"/>
      <c r="I1586" s="221"/>
      <c r="J1586" s="221"/>
      <c r="K1586" s="221"/>
      <c r="L1586" s="221"/>
      <c r="M1586" s="221"/>
      <c r="N1586" s="221"/>
      <c r="O1586" s="221"/>
      <c r="P1586" s="221"/>
      <c r="Q1586" s="221"/>
      <c r="R1586" s="221"/>
      <c r="S1586" s="221"/>
      <c r="T1586" s="221"/>
      <c r="U1586" s="221"/>
    </row>
    <row r="1587" spans="2:21" x14ac:dyDescent="0.2">
      <c r="B1587" s="221"/>
      <c r="C1587" s="221"/>
      <c r="D1587" s="221"/>
      <c r="E1587" s="221"/>
      <c r="F1587" s="221"/>
      <c r="G1587" s="221"/>
      <c r="H1587" s="221"/>
      <c r="I1587" s="221"/>
      <c r="J1587" s="221"/>
      <c r="K1587" s="221"/>
      <c r="L1587" s="221"/>
      <c r="M1587" s="221"/>
      <c r="N1587" s="221"/>
      <c r="O1587" s="221"/>
      <c r="P1587" s="221"/>
      <c r="Q1587" s="221"/>
      <c r="R1587" s="221"/>
      <c r="S1587" s="221"/>
      <c r="T1587" s="221"/>
      <c r="U1587" s="221"/>
    </row>
    <row r="1588" spans="2:21" x14ac:dyDescent="0.2">
      <c r="B1588" s="221"/>
      <c r="C1588" s="221"/>
      <c r="D1588" s="221"/>
      <c r="E1588" s="221"/>
      <c r="F1588" s="221"/>
      <c r="G1588" s="221"/>
      <c r="H1588" s="221"/>
      <c r="I1588" s="221"/>
      <c r="J1588" s="221"/>
      <c r="K1588" s="221"/>
      <c r="L1588" s="221"/>
      <c r="M1588" s="221"/>
      <c r="N1588" s="221"/>
      <c r="O1588" s="221"/>
      <c r="P1588" s="221"/>
      <c r="Q1588" s="221"/>
      <c r="R1588" s="221"/>
      <c r="S1588" s="221"/>
      <c r="T1588" s="221"/>
      <c r="U1588" s="221"/>
    </row>
    <row r="1589" spans="2:21" x14ac:dyDescent="0.2">
      <c r="B1589" s="221"/>
      <c r="C1589" s="221"/>
      <c r="D1589" s="221"/>
      <c r="E1589" s="221"/>
      <c r="F1589" s="221"/>
      <c r="G1589" s="221"/>
      <c r="H1589" s="221"/>
      <c r="I1589" s="221"/>
      <c r="J1589" s="221"/>
      <c r="K1589" s="221"/>
      <c r="L1589" s="221"/>
      <c r="M1589" s="221"/>
      <c r="N1589" s="221"/>
      <c r="O1589" s="221"/>
      <c r="P1589" s="221"/>
      <c r="Q1589" s="221"/>
      <c r="R1589" s="221"/>
      <c r="S1589" s="221"/>
      <c r="T1589" s="221"/>
      <c r="U1589" s="221"/>
    </row>
    <row r="1590" spans="2:21" x14ac:dyDescent="0.2">
      <c r="B1590" s="221"/>
      <c r="C1590" s="221"/>
      <c r="D1590" s="221"/>
      <c r="E1590" s="221"/>
      <c r="F1590" s="221"/>
      <c r="G1590" s="221"/>
      <c r="H1590" s="221"/>
      <c r="I1590" s="221"/>
      <c r="J1590" s="221"/>
      <c r="K1590" s="221"/>
      <c r="L1590" s="221"/>
      <c r="M1590" s="221"/>
      <c r="N1590" s="221"/>
      <c r="O1590" s="221"/>
      <c r="P1590" s="221"/>
      <c r="Q1590" s="221"/>
      <c r="R1590" s="221"/>
      <c r="S1590" s="221"/>
      <c r="T1590" s="221"/>
      <c r="U1590" s="221"/>
    </row>
    <row r="1591" spans="2:21" x14ac:dyDescent="0.2">
      <c r="B1591" s="221"/>
      <c r="C1591" s="221"/>
      <c r="D1591" s="221"/>
      <c r="E1591" s="221"/>
      <c r="F1591" s="221"/>
      <c r="G1591" s="221"/>
      <c r="H1591" s="221"/>
      <c r="I1591" s="221"/>
      <c r="J1591" s="221"/>
      <c r="K1591" s="221"/>
      <c r="L1591" s="221"/>
      <c r="M1591" s="221"/>
      <c r="N1591" s="221"/>
      <c r="O1591" s="221"/>
      <c r="P1591" s="221"/>
      <c r="Q1591" s="221"/>
      <c r="R1591" s="221"/>
      <c r="S1591" s="221"/>
      <c r="T1591" s="221"/>
      <c r="U1591" s="221"/>
    </row>
    <row r="1592" spans="2:21" x14ac:dyDescent="0.2">
      <c r="B1592" s="221"/>
      <c r="C1592" s="221"/>
      <c r="D1592" s="221"/>
      <c r="E1592" s="221"/>
      <c r="F1592" s="221"/>
      <c r="G1592" s="221"/>
      <c r="H1592" s="221"/>
      <c r="I1592" s="221"/>
      <c r="J1592" s="221"/>
      <c r="K1592" s="221"/>
      <c r="L1592" s="221"/>
      <c r="M1592" s="221"/>
      <c r="N1592" s="221"/>
      <c r="O1592" s="221"/>
      <c r="P1592" s="221"/>
      <c r="Q1592" s="221"/>
      <c r="R1592" s="221"/>
      <c r="S1592" s="221"/>
      <c r="T1592" s="221"/>
      <c r="U1592" s="221"/>
    </row>
    <row r="1593" spans="2:21" x14ac:dyDescent="0.2">
      <c r="B1593" s="221"/>
      <c r="C1593" s="221"/>
      <c r="D1593" s="221"/>
      <c r="E1593" s="221"/>
      <c r="F1593" s="221"/>
      <c r="G1593" s="221"/>
      <c r="H1593" s="221"/>
      <c r="I1593" s="221"/>
      <c r="J1593" s="221"/>
      <c r="K1593" s="221"/>
      <c r="L1593" s="221"/>
      <c r="M1593" s="221"/>
      <c r="N1593" s="221"/>
      <c r="O1593" s="221"/>
      <c r="P1593" s="221"/>
      <c r="Q1593" s="221"/>
      <c r="R1593" s="221"/>
      <c r="S1593" s="221"/>
      <c r="T1593" s="221"/>
      <c r="U1593" s="221"/>
    </row>
    <row r="1594" spans="2:21" x14ac:dyDescent="0.2">
      <c r="B1594" s="221"/>
      <c r="C1594" s="221"/>
      <c r="D1594" s="221"/>
      <c r="E1594" s="221"/>
      <c r="F1594" s="221"/>
      <c r="G1594" s="221"/>
      <c r="H1594" s="221"/>
      <c r="I1594" s="221"/>
      <c r="J1594" s="221"/>
      <c r="K1594" s="221"/>
      <c r="L1594" s="221"/>
      <c r="M1594" s="221"/>
      <c r="N1594" s="221"/>
      <c r="O1594" s="221"/>
      <c r="P1594" s="221"/>
      <c r="Q1594" s="221"/>
      <c r="R1594" s="221"/>
      <c r="S1594" s="221"/>
      <c r="T1594" s="221"/>
      <c r="U1594" s="221"/>
    </row>
    <row r="1595" spans="2:21" x14ac:dyDescent="0.2">
      <c r="B1595" s="221"/>
      <c r="C1595" s="221"/>
      <c r="D1595" s="221"/>
      <c r="E1595" s="221"/>
      <c r="F1595" s="221"/>
      <c r="G1595" s="221"/>
      <c r="H1595" s="221"/>
      <c r="I1595" s="221"/>
      <c r="J1595" s="221"/>
      <c r="K1595" s="221"/>
      <c r="L1595" s="221"/>
      <c r="M1595" s="221"/>
      <c r="N1595" s="221"/>
      <c r="O1595" s="221"/>
      <c r="P1595" s="221"/>
      <c r="Q1595" s="221"/>
      <c r="R1595" s="221"/>
      <c r="S1595" s="221"/>
      <c r="T1595" s="221"/>
      <c r="U1595" s="221"/>
    </row>
    <row r="1596" spans="2:21" x14ac:dyDescent="0.2">
      <c r="B1596" s="221"/>
      <c r="C1596" s="221"/>
      <c r="D1596" s="221"/>
      <c r="E1596" s="221"/>
      <c r="F1596" s="221"/>
      <c r="G1596" s="221"/>
      <c r="H1596" s="221"/>
      <c r="I1596" s="221"/>
      <c r="J1596" s="221"/>
      <c r="K1596" s="221"/>
      <c r="L1596" s="221"/>
      <c r="M1596" s="221"/>
      <c r="N1596" s="221"/>
      <c r="O1596" s="221"/>
      <c r="P1596" s="221"/>
      <c r="Q1596" s="221"/>
      <c r="R1596" s="221"/>
      <c r="S1596" s="221"/>
      <c r="T1596" s="221"/>
      <c r="U1596" s="221"/>
    </row>
    <row r="1597" spans="2:21" x14ac:dyDescent="0.2">
      <c r="B1597" s="221"/>
      <c r="C1597" s="221"/>
      <c r="D1597" s="221"/>
      <c r="E1597" s="221"/>
      <c r="F1597" s="221"/>
      <c r="G1597" s="221"/>
      <c r="H1597" s="221"/>
      <c r="I1597" s="221"/>
      <c r="J1597" s="221"/>
      <c r="K1597" s="221"/>
      <c r="L1597" s="221"/>
      <c r="M1597" s="221"/>
      <c r="N1597" s="221"/>
      <c r="O1597" s="221"/>
      <c r="P1597" s="221"/>
      <c r="Q1597" s="221"/>
      <c r="R1597" s="221"/>
      <c r="S1597" s="221"/>
      <c r="T1597" s="221"/>
      <c r="U1597" s="221"/>
    </row>
    <row r="1598" spans="2:21" x14ac:dyDescent="0.2">
      <c r="B1598" s="221"/>
      <c r="C1598" s="221"/>
      <c r="D1598" s="221"/>
      <c r="E1598" s="221"/>
      <c r="F1598" s="221"/>
      <c r="G1598" s="221"/>
      <c r="H1598" s="221"/>
      <c r="I1598" s="221"/>
      <c r="J1598" s="221"/>
      <c r="K1598" s="221"/>
      <c r="L1598" s="221"/>
      <c r="M1598" s="221"/>
      <c r="N1598" s="221"/>
      <c r="O1598" s="221"/>
      <c r="P1598" s="221"/>
      <c r="Q1598" s="221"/>
      <c r="R1598" s="221"/>
      <c r="S1598" s="221"/>
      <c r="T1598" s="221"/>
      <c r="U1598" s="221"/>
    </row>
    <row r="1599" spans="2:21" x14ac:dyDescent="0.2">
      <c r="B1599" s="221"/>
      <c r="C1599" s="221"/>
      <c r="D1599" s="221"/>
      <c r="E1599" s="221"/>
      <c r="F1599" s="221"/>
      <c r="G1599" s="221"/>
      <c r="H1599" s="221"/>
      <c r="I1599" s="221"/>
      <c r="J1599" s="221"/>
      <c r="K1599" s="221"/>
      <c r="L1599" s="221"/>
      <c r="M1599" s="221"/>
      <c r="N1599" s="221"/>
      <c r="O1599" s="221"/>
      <c r="P1599" s="221"/>
      <c r="Q1599" s="221"/>
      <c r="R1599" s="221"/>
      <c r="S1599" s="221"/>
      <c r="T1599" s="221"/>
      <c r="U1599" s="221"/>
    </row>
    <row r="1600" spans="2:21" x14ac:dyDescent="0.2">
      <c r="B1600" s="221"/>
      <c r="C1600" s="221"/>
      <c r="D1600" s="221"/>
      <c r="E1600" s="221"/>
      <c r="F1600" s="221"/>
      <c r="G1600" s="221"/>
      <c r="H1600" s="221"/>
      <c r="I1600" s="221"/>
      <c r="J1600" s="221"/>
      <c r="K1600" s="221"/>
      <c r="L1600" s="221"/>
      <c r="M1600" s="221"/>
      <c r="N1600" s="221"/>
      <c r="O1600" s="221"/>
      <c r="P1600" s="221"/>
      <c r="Q1600" s="221"/>
      <c r="R1600" s="221"/>
      <c r="S1600" s="221"/>
      <c r="T1600" s="221"/>
      <c r="U1600" s="221"/>
    </row>
    <row r="1601" spans="2:21" x14ac:dyDescent="0.2">
      <c r="B1601" s="221"/>
      <c r="C1601" s="221"/>
      <c r="D1601" s="221"/>
      <c r="E1601" s="221"/>
      <c r="F1601" s="221"/>
      <c r="G1601" s="221"/>
      <c r="H1601" s="221"/>
      <c r="I1601" s="221"/>
      <c r="J1601" s="221"/>
      <c r="K1601" s="221"/>
      <c r="L1601" s="221"/>
      <c r="M1601" s="221"/>
      <c r="N1601" s="221"/>
      <c r="O1601" s="221"/>
      <c r="P1601" s="221"/>
      <c r="Q1601" s="221"/>
      <c r="R1601" s="221"/>
      <c r="S1601" s="221"/>
      <c r="T1601" s="221"/>
      <c r="U1601" s="221"/>
    </row>
    <row r="1602" spans="2:21" x14ac:dyDescent="0.2">
      <c r="B1602" s="221"/>
      <c r="C1602" s="221"/>
      <c r="D1602" s="221"/>
      <c r="E1602" s="221"/>
      <c r="F1602" s="221"/>
      <c r="G1602" s="221"/>
      <c r="H1602" s="221"/>
      <c r="I1602" s="221"/>
      <c r="J1602" s="221"/>
      <c r="K1602" s="221"/>
      <c r="L1602" s="221"/>
      <c r="M1602" s="221"/>
      <c r="N1602" s="221"/>
      <c r="O1602" s="221"/>
      <c r="P1602" s="221"/>
      <c r="Q1602" s="221"/>
      <c r="R1602" s="221"/>
      <c r="S1602" s="221"/>
      <c r="T1602" s="221"/>
      <c r="U1602" s="221"/>
    </row>
    <row r="1603" spans="2:21" x14ac:dyDescent="0.2">
      <c r="B1603" s="221"/>
      <c r="C1603" s="221"/>
      <c r="D1603" s="221"/>
      <c r="E1603" s="221"/>
      <c r="F1603" s="221"/>
      <c r="G1603" s="221"/>
      <c r="H1603" s="221"/>
      <c r="I1603" s="221"/>
      <c r="J1603" s="221"/>
      <c r="K1603" s="221"/>
      <c r="L1603" s="221"/>
      <c r="M1603" s="221"/>
      <c r="N1603" s="221"/>
      <c r="O1603" s="221"/>
      <c r="P1603" s="221"/>
      <c r="Q1603" s="221"/>
      <c r="R1603" s="221"/>
      <c r="S1603" s="221"/>
      <c r="T1603" s="221"/>
      <c r="U1603" s="221"/>
    </row>
    <row r="1604" spans="2:21" x14ac:dyDescent="0.2">
      <c r="B1604" s="221"/>
      <c r="C1604" s="221"/>
      <c r="D1604" s="221"/>
      <c r="E1604" s="221"/>
      <c r="F1604" s="221"/>
      <c r="G1604" s="221"/>
      <c r="H1604" s="221"/>
      <c r="I1604" s="221"/>
      <c r="J1604" s="221"/>
      <c r="K1604" s="221"/>
      <c r="L1604" s="221"/>
      <c r="M1604" s="221"/>
      <c r="N1604" s="221"/>
      <c r="O1604" s="221"/>
      <c r="P1604" s="221"/>
      <c r="Q1604" s="221"/>
      <c r="R1604" s="221"/>
      <c r="S1604" s="221"/>
      <c r="T1604" s="221"/>
      <c r="U1604" s="221"/>
    </row>
    <row r="1605" spans="2:21" x14ac:dyDescent="0.2">
      <c r="B1605" s="221"/>
      <c r="C1605" s="221"/>
      <c r="D1605" s="221"/>
      <c r="E1605" s="221"/>
      <c r="F1605" s="221"/>
      <c r="G1605" s="221"/>
      <c r="H1605" s="221"/>
      <c r="I1605" s="221"/>
      <c r="J1605" s="221"/>
      <c r="K1605" s="221"/>
      <c r="L1605" s="221"/>
      <c r="M1605" s="221"/>
      <c r="N1605" s="221"/>
      <c r="O1605" s="221"/>
      <c r="P1605" s="221"/>
      <c r="Q1605" s="221"/>
      <c r="R1605" s="221"/>
      <c r="S1605" s="221"/>
      <c r="T1605" s="221"/>
      <c r="U1605" s="221"/>
    </row>
    <row r="1606" spans="2:21" x14ac:dyDescent="0.2">
      <c r="B1606" s="221"/>
      <c r="C1606" s="221"/>
      <c r="D1606" s="221"/>
      <c r="E1606" s="221"/>
      <c r="F1606" s="221"/>
      <c r="G1606" s="221"/>
      <c r="H1606" s="221"/>
      <c r="I1606" s="221"/>
      <c r="J1606" s="221"/>
      <c r="K1606" s="221"/>
      <c r="L1606" s="221"/>
      <c r="M1606" s="221"/>
      <c r="N1606" s="221"/>
      <c r="O1606" s="221"/>
      <c r="P1606" s="221"/>
      <c r="Q1606" s="221"/>
      <c r="R1606" s="221"/>
      <c r="S1606" s="221"/>
      <c r="T1606" s="221"/>
      <c r="U1606" s="221"/>
    </row>
    <row r="1607" spans="2:21" x14ac:dyDescent="0.2">
      <c r="B1607" s="221"/>
      <c r="C1607" s="221"/>
      <c r="D1607" s="221"/>
      <c r="E1607" s="221"/>
      <c r="F1607" s="221"/>
      <c r="G1607" s="221"/>
      <c r="H1607" s="221"/>
      <c r="I1607" s="221"/>
      <c r="J1607" s="221"/>
      <c r="K1607" s="221"/>
      <c r="L1607" s="221"/>
      <c r="M1607" s="221"/>
      <c r="N1607" s="221"/>
      <c r="O1607" s="221"/>
      <c r="P1607" s="221"/>
      <c r="Q1607" s="221"/>
      <c r="R1607" s="221"/>
      <c r="S1607" s="221"/>
      <c r="T1607" s="221"/>
      <c r="U1607" s="221"/>
    </row>
    <row r="1608" spans="2:21" x14ac:dyDescent="0.2">
      <c r="B1608" s="221"/>
      <c r="C1608" s="221"/>
      <c r="D1608" s="221"/>
      <c r="E1608" s="221"/>
      <c r="F1608" s="221"/>
      <c r="G1608" s="221"/>
      <c r="H1608" s="221"/>
      <c r="I1608" s="221"/>
      <c r="J1608" s="221"/>
      <c r="K1608" s="221"/>
      <c r="L1608" s="221"/>
      <c r="M1608" s="221"/>
      <c r="N1608" s="221"/>
      <c r="O1608" s="221"/>
      <c r="P1608" s="221"/>
      <c r="Q1608" s="221"/>
      <c r="R1608" s="221"/>
      <c r="S1608" s="221"/>
      <c r="T1608" s="221"/>
      <c r="U1608" s="221"/>
    </row>
    <row r="1609" spans="2:21" x14ac:dyDescent="0.2">
      <c r="B1609" s="221"/>
      <c r="C1609" s="221"/>
      <c r="D1609" s="221"/>
      <c r="E1609" s="221"/>
      <c r="F1609" s="221"/>
      <c r="G1609" s="221"/>
      <c r="H1609" s="221"/>
      <c r="I1609" s="221"/>
      <c r="J1609" s="221"/>
      <c r="K1609" s="221"/>
      <c r="L1609" s="221"/>
      <c r="M1609" s="221"/>
      <c r="N1609" s="221"/>
      <c r="O1609" s="221"/>
      <c r="P1609" s="221"/>
      <c r="Q1609" s="221"/>
      <c r="R1609" s="221"/>
      <c r="S1609" s="221"/>
      <c r="T1609" s="221"/>
      <c r="U1609" s="221"/>
    </row>
    <row r="1610" spans="2:21" x14ac:dyDescent="0.2">
      <c r="B1610" s="221"/>
      <c r="C1610" s="221"/>
      <c r="D1610" s="221"/>
      <c r="E1610" s="221"/>
      <c r="F1610" s="221"/>
      <c r="G1610" s="221"/>
      <c r="H1610" s="221"/>
      <c r="I1610" s="221"/>
      <c r="J1610" s="221"/>
      <c r="K1610" s="221"/>
      <c r="L1610" s="221"/>
      <c r="M1610" s="221"/>
      <c r="N1610" s="221"/>
      <c r="O1610" s="221"/>
      <c r="P1610" s="221"/>
      <c r="Q1610" s="221"/>
      <c r="R1610" s="221"/>
      <c r="S1610" s="221"/>
      <c r="T1610" s="221"/>
      <c r="U1610" s="221"/>
    </row>
    <row r="1611" spans="2:21" x14ac:dyDescent="0.2">
      <c r="B1611" s="221"/>
      <c r="C1611" s="221"/>
      <c r="D1611" s="221"/>
      <c r="E1611" s="221"/>
      <c r="F1611" s="221"/>
      <c r="G1611" s="221"/>
      <c r="H1611" s="221"/>
      <c r="I1611" s="221"/>
      <c r="J1611" s="221"/>
      <c r="K1611" s="221"/>
      <c r="L1611" s="221"/>
      <c r="M1611" s="221"/>
      <c r="N1611" s="221"/>
      <c r="O1611" s="221"/>
      <c r="P1611" s="221"/>
      <c r="Q1611" s="221"/>
      <c r="R1611" s="221"/>
      <c r="S1611" s="221"/>
      <c r="T1611" s="221"/>
      <c r="U1611" s="221"/>
    </row>
    <row r="1612" spans="2:21" x14ac:dyDescent="0.2">
      <c r="B1612" s="221"/>
      <c r="C1612" s="221"/>
      <c r="D1612" s="221"/>
      <c r="E1612" s="221"/>
      <c r="F1612" s="221"/>
      <c r="G1612" s="221"/>
      <c r="H1612" s="221"/>
      <c r="I1612" s="221"/>
      <c r="J1612" s="221"/>
      <c r="K1612" s="221"/>
      <c r="L1612" s="221"/>
      <c r="M1612" s="221"/>
      <c r="N1612" s="221"/>
      <c r="O1612" s="221"/>
      <c r="P1612" s="221"/>
      <c r="Q1612" s="221"/>
      <c r="R1612" s="221"/>
      <c r="S1612" s="221"/>
      <c r="T1612" s="221"/>
      <c r="U1612" s="221"/>
    </row>
    <row r="1613" spans="2:21" x14ac:dyDescent="0.2">
      <c r="B1613" s="221"/>
      <c r="C1613" s="221"/>
      <c r="D1613" s="221"/>
      <c r="E1613" s="221"/>
      <c r="F1613" s="221"/>
      <c r="G1613" s="221"/>
      <c r="H1613" s="221"/>
      <c r="I1613" s="221"/>
      <c r="J1613" s="221"/>
      <c r="K1613" s="221"/>
      <c r="L1613" s="221"/>
      <c r="M1613" s="221"/>
      <c r="N1613" s="221"/>
      <c r="O1613" s="221"/>
      <c r="P1613" s="221"/>
      <c r="Q1613" s="221"/>
      <c r="R1613" s="221"/>
      <c r="S1613" s="221"/>
      <c r="T1613" s="221"/>
      <c r="U1613" s="221"/>
    </row>
    <row r="1614" spans="2:21" x14ac:dyDescent="0.2">
      <c r="B1614" s="221"/>
      <c r="C1614" s="221"/>
      <c r="D1614" s="221"/>
      <c r="E1614" s="221"/>
      <c r="F1614" s="221"/>
      <c r="G1614" s="221"/>
      <c r="H1614" s="221"/>
      <c r="I1614" s="221"/>
      <c r="J1614" s="221"/>
      <c r="K1614" s="221"/>
      <c r="L1614" s="221"/>
      <c r="M1614" s="221"/>
      <c r="N1614" s="221"/>
      <c r="O1614" s="221"/>
      <c r="P1614" s="221"/>
      <c r="Q1614" s="221"/>
      <c r="R1614" s="221"/>
      <c r="S1614" s="221"/>
      <c r="T1614" s="221"/>
      <c r="U1614" s="221"/>
    </row>
    <row r="1615" spans="2:21" x14ac:dyDescent="0.2">
      <c r="B1615" s="221"/>
      <c r="C1615" s="221"/>
      <c r="D1615" s="221"/>
      <c r="E1615" s="221"/>
      <c r="F1615" s="221"/>
      <c r="G1615" s="221"/>
      <c r="H1615" s="221"/>
      <c r="I1615" s="221"/>
      <c r="J1615" s="221"/>
      <c r="K1615" s="221"/>
      <c r="L1615" s="221"/>
      <c r="M1615" s="221"/>
      <c r="N1615" s="221"/>
      <c r="O1615" s="221"/>
      <c r="P1615" s="221"/>
      <c r="Q1615" s="221"/>
      <c r="R1615" s="221"/>
      <c r="S1615" s="221"/>
      <c r="T1615" s="221"/>
      <c r="U1615" s="221"/>
    </row>
    <row r="1616" spans="2:21" x14ac:dyDescent="0.2">
      <c r="B1616" s="221"/>
      <c r="C1616" s="221"/>
      <c r="D1616" s="221"/>
      <c r="E1616" s="221"/>
      <c r="F1616" s="221"/>
      <c r="G1616" s="221"/>
      <c r="H1616" s="221"/>
      <c r="I1616" s="221"/>
      <c r="J1616" s="221"/>
      <c r="K1616" s="221"/>
      <c r="L1616" s="221"/>
      <c r="M1616" s="221"/>
      <c r="N1616" s="221"/>
      <c r="O1616" s="221"/>
      <c r="P1616" s="221"/>
      <c r="Q1616" s="221"/>
      <c r="R1616" s="221"/>
      <c r="S1616" s="221"/>
      <c r="T1616" s="221"/>
      <c r="U1616" s="221"/>
    </row>
    <row r="1617" spans="2:21" x14ac:dyDescent="0.2">
      <c r="B1617" s="221"/>
      <c r="C1617" s="221"/>
      <c r="D1617" s="221"/>
      <c r="E1617" s="221"/>
      <c r="F1617" s="221"/>
      <c r="G1617" s="221"/>
      <c r="H1617" s="221"/>
      <c r="I1617" s="221"/>
      <c r="J1617" s="221"/>
      <c r="K1617" s="221"/>
      <c r="L1617" s="221"/>
      <c r="M1617" s="221"/>
      <c r="N1617" s="221"/>
      <c r="O1617" s="221"/>
      <c r="P1617" s="221"/>
      <c r="Q1617" s="221"/>
      <c r="R1617" s="221"/>
      <c r="S1617" s="221"/>
      <c r="T1617" s="221"/>
      <c r="U1617" s="221"/>
    </row>
    <row r="1618" spans="2:21" x14ac:dyDescent="0.2">
      <c r="B1618" s="221"/>
      <c r="C1618" s="221"/>
      <c r="D1618" s="221"/>
      <c r="E1618" s="221"/>
      <c r="F1618" s="221"/>
      <c r="G1618" s="221"/>
      <c r="H1618" s="221"/>
      <c r="I1618" s="221"/>
      <c r="J1618" s="221"/>
      <c r="K1618" s="221"/>
      <c r="L1618" s="221"/>
      <c r="M1618" s="221"/>
      <c r="N1618" s="221"/>
      <c r="O1618" s="221"/>
      <c r="P1618" s="221"/>
      <c r="Q1618" s="221"/>
      <c r="R1618" s="221"/>
      <c r="S1618" s="221"/>
      <c r="T1618" s="221"/>
      <c r="U1618" s="221"/>
    </row>
    <row r="1619" spans="2:21" x14ac:dyDescent="0.2">
      <c r="B1619" s="221"/>
      <c r="C1619" s="221"/>
      <c r="D1619" s="221"/>
      <c r="E1619" s="221"/>
      <c r="F1619" s="221"/>
      <c r="G1619" s="221"/>
      <c r="H1619" s="221"/>
      <c r="I1619" s="221"/>
      <c r="J1619" s="221"/>
      <c r="K1619" s="221"/>
      <c r="L1619" s="221"/>
      <c r="M1619" s="221"/>
      <c r="N1619" s="221"/>
      <c r="O1619" s="221"/>
      <c r="P1619" s="221"/>
      <c r="Q1619" s="221"/>
      <c r="R1619" s="221"/>
      <c r="S1619" s="221"/>
      <c r="T1619" s="221"/>
      <c r="U1619" s="221"/>
    </row>
    <row r="1620" spans="2:21" x14ac:dyDescent="0.2">
      <c r="B1620" s="221"/>
      <c r="C1620" s="221"/>
      <c r="D1620" s="221"/>
      <c r="E1620" s="221"/>
      <c r="F1620" s="221"/>
      <c r="G1620" s="221"/>
      <c r="H1620" s="221"/>
      <c r="I1620" s="221"/>
      <c r="J1620" s="221"/>
      <c r="K1620" s="221"/>
      <c r="L1620" s="221"/>
      <c r="M1620" s="221"/>
      <c r="N1620" s="221"/>
      <c r="O1620" s="221"/>
      <c r="P1620" s="221"/>
      <c r="Q1620" s="221"/>
      <c r="R1620" s="221"/>
      <c r="S1620" s="221"/>
      <c r="T1620" s="221"/>
      <c r="U1620" s="221"/>
    </row>
    <row r="1621" spans="2:21" x14ac:dyDescent="0.2">
      <c r="B1621" s="221"/>
      <c r="C1621" s="221"/>
      <c r="D1621" s="221"/>
      <c r="E1621" s="221"/>
      <c r="F1621" s="221"/>
      <c r="G1621" s="221"/>
      <c r="H1621" s="221"/>
      <c r="I1621" s="221"/>
      <c r="J1621" s="221"/>
      <c r="K1621" s="221"/>
      <c r="L1621" s="221"/>
      <c r="M1621" s="221"/>
      <c r="N1621" s="221"/>
      <c r="O1621" s="221"/>
      <c r="P1621" s="221"/>
      <c r="Q1621" s="221"/>
      <c r="R1621" s="221"/>
      <c r="S1621" s="221"/>
      <c r="T1621" s="221"/>
      <c r="U1621" s="221"/>
    </row>
    <row r="1622" spans="2:21" x14ac:dyDescent="0.2">
      <c r="B1622" s="221"/>
      <c r="C1622" s="221"/>
      <c r="D1622" s="221"/>
      <c r="E1622" s="221"/>
      <c r="F1622" s="221"/>
      <c r="G1622" s="221"/>
      <c r="H1622" s="221"/>
      <c r="I1622" s="221"/>
      <c r="J1622" s="221"/>
      <c r="K1622" s="221"/>
      <c r="L1622" s="221"/>
      <c r="M1622" s="221"/>
      <c r="N1622" s="221"/>
      <c r="O1622" s="221"/>
      <c r="P1622" s="221"/>
      <c r="Q1622" s="221"/>
      <c r="R1622" s="221"/>
      <c r="S1622" s="221"/>
      <c r="T1622" s="221"/>
      <c r="U1622" s="221"/>
    </row>
    <row r="1623" spans="2:21" x14ac:dyDescent="0.2">
      <c r="B1623" s="221"/>
      <c r="C1623" s="221"/>
      <c r="D1623" s="221"/>
      <c r="E1623" s="221"/>
      <c r="F1623" s="221"/>
      <c r="G1623" s="221"/>
      <c r="H1623" s="221"/>
      <c r="I1623" s="221"/>
      <c r="J1623" s="221"/>
      <c r="K1623" s="221"/>
      <c r="L1623" s="221"/>
      <c r="M1623" s="221"/>
      <c r="N1623" s="221"/>
      <c r="O1623" s="221"/>
      <c r="P1623" s="221"/>
      <c r="Q1623" s="221"/>
      <c r="R1623" s="221"/>
      <c r="S1623" s="221"/>
      <c r="T1623" s="221"/>
      <c r="U1623" s="221"/>
    </row>
    <row r="1624" spans="2:21" x14ac:dyDescent="0.2">
      <c r="B1624" s="221"/>
      <c r="C1624" s="221"/>
      <c r="D1624" s="221"/>
      <c r="E1624" s="221"/>
      <c r="F1624" s="221"/>
      <c r="G1624" s="221"/>
      <c r="H1624" s="221"/>
      <c r="I1624" s="221"/>
      <c r="J1624" s="221"/>
      <c r="K1624" s="221"/>
      <c r="L1624" s="221"/>
      <c r="M1624" s="221"/>
      <c r="N1624" s="221"/>
      <c r="O1624" s="221"/>
      <c r="P1624" s="221"/>
      <c r="Q1624" s="221"/>
      <c r="R1624" s="221"/>
      <c r="S1624" s="221"/>
      <c r="T1624" s="221"/>
      <c r="U1624" s="221"/>
    </row>
    <row r="1625" spans="2:21" x14ac:dyDescent="0.2">
      <c r="B1625" s="221"/>
      <c r="C1625" s="221"/>
      <c r="D1625" s="221"/>
      <c r="E1625" s="221"/>
      <c r="F1625" s="221"/>
      <c r="G1625" s="221"/>
      <c r="H1625" s="221"/>
      <c r="I1625" s="221"/>
      <c r="J1625" s="221"/>
      <c r="K1625" s="221"/>
      <c r="L1625" s="221"/>
      <c r="M1625" s="221"/>
      <c r="N1625" s="221"/>
      <c r="O1625" s="221"/>
      <c r="P1625" s="221"/>
      <c r="Q1625" s="221"/>
      <c r="R1625" s="221"/>
      <c r="S1625" s="221"/>
      <c r="T1625" s="221"/>
      <c r="U1625" s="221"/>
    </row>
    <row r="1626" spans="2:21" x14ac:dyDescent="0.2">
      <c r="B1626" s="221"/>
      <c r="C1626" s="221"/>
      <c r="D1626" s="221"/>
      <c r="E1626" s="221"/>
      <c r="F1626" s="221"/>
      <c r="G1626" s="221"/>
      <c r="H1626" s="221"/>
      <c r="I1626" s="221"/>
      <c r="J1626" s="221"/>
      <c r="K1626" s="221"/>
      <c r="L1626" s="221"/>
      <c r="M1626" s="221"/>
      <c r="N1626" s="221"/>
      <c r="O1626" s="221"/>
      <c r="P1626" s="221"/>
      <c r="Q1626" s="221"/>
      <c r="R1626" s="221"/>
      <c r="S1626" s="221"/>
      <c r="T1626" s="221"/>
      <c r="U1626" s="221"/>
    </row>
    <row r="1627" spans="2:21" x14ac:dyDescent="0.2">
      <c r="B1627" s="221"/>
      <c r="C1627" s="221"/>
      <c r="D1627" s="221"/>
      <c r="E1627" s="221"/>
      <c r="F1627" s="221"/>
      <c r="G1627" s="221"/>
      <c r="H1627" s="221"/>
      <c r="I1627" s="221"/>
      <c r="J1627" s="221"/>
      <c r="K1627" s="221"/>
      <c r="L1627" s="221"/>
      <c r="M1627" s="221"/>
      <c r="N1627" s="221"/>
      <c r="O1627" s="221"/>
      <c r="P1627" s="221"/>
      <c r="Q1627" s="221"/>
      <c r="R1627" s="221"/>
      <c r="S1627" s="221"/>
      <c r="T1627" s="221"/>
      <c r="U1627" s="221"/>
    </row>
    <row r="1628" spans="2:21" x14ac:dyDescent="0.2">
      <c r="B1628" s="221"/>
      <c r="C1628" s="221"/>
      <c r="D1628" s="221"/>
      <c r="E1628" s="221"/>
      <c r="F1628" s="221"/>
      <c r="G1628" s="221"/>
      <c r="H1628" s="221"/>
      <c r="I1628" s="221"/>
      <c r="J1628" s="221"/>
      <c r="K1628" s="221"/>
      <c r="L1628" s="221"/>
      <c r="M1628" s="221"/>
      <c r="N1628" s="221"/>
      <c r="O1628" s="221"/>
      <c r="P1628" s="221"/>
      <c r="Q1628" s="221"/>
      <c r="R1628" s="221"/>
      <c r="S1628" s="221"/>
      <c r="T1628" s="221"/>
      <c r="U1628" s="221"/>
    </row>
    <row r="1629" spans="2:21" x14ac:dyDescent="0.2">
      <c r="B1629" s="221"/>
      <c r="C1629" s="221"/>
      <c r="D1629" s="221"/>
      <c r="E1629" s="221"/>
      <c r="F1629" s="221"/>
      <c r="G1629" s="221"/>
      <c r="H1629" s="221"/>
      <c r="I1629" s="221"/>
      <c r="J1629" s="221"/>
      <c r="K1629" s="221"/>
      <c r="L1629" s="221"/>
      <c r="M1629" s="221"/>
      <c r="N1629" s="221"/>
      <c r="O1629" s="221"/>
      <c r="P1629" s="221"/>
      <c r="Q1629" s="221"/>
      <c r="R1629" s="221"/>
      <c r="S1629" s="221"/>
      <c r="T1629" s="221"/>
      <c r="U1629" s="221"/>
    </row>
    <row r="1630" spans="2:21" x14ac:dyDescent="0.2">
      <c r="B1630" s="221"/>
      <c r="C1630" s="221"/>
      <c r="D1630" s="221"/>
      <c r="E1630" s="221"/>
      <c r="F1630" s="221"/>
      <c r="G1630" s="221"/>
      <c r="H1630" s="221"/>
      <c r="I1630" s="221"/>
      <c r="J1630" s="221"/>
      <c r="K1630" s="221"/>
      <c r="L1630" s="221"/>
      <c r="M1630" s="221"/>
      <c r="N1630" s="221"/>
      <c r="O1630" s="221"/>
      <c r="P1630" s="221"/>
      <c r="Q1630" s="221"/>
      <c r="R1630" s="221"/>
      <c r="S1630" s="221"/>
      <c r="T1630" s="221"/>
      <c r="U1630" s="221"/>
    </row>
    <row r="1631" spans="2:21" x14ac:dyDescent="0.2">
      <c r="B1631" s="221"/>
      <c r="C1631" s="221"/>
      <c r="D1631" s="221"/>
      <c r="E1631" s="221"/>
      <c r="F1631" s="221"/>
      <c r="G1631" s="221"/>
      <c r="H1631" s="221"/>
      <c r="I1631" s="221"/>
      <c r="J1631" s="221"/>
      <c r="K1631" s="221"/>
      <c r="L1631" s="221"/>
      <c r="M1631" s="221"/>
      <c r="N1631" s="221"/>
      <c r="O1631" s="221"/>
      <c r="P1631" s="221"/>
      <c r="Q1631" s="221"/>
      <c r="R1631" s="221"/>
      <c r="S1631" s="221"/>
      <c r="T1631" s="221"/>
      <c r="U1631" s="221"/>
    </row>
    <row r="1632" spans="2:21" x14ac:dyDescent="0.2">
      <c r="B1632" s="221"/>
      <c r="C1632" s="221"/>
      <c r="D1632" s="221"/>
      <c r="E1632" s="221"/>
      <c r="F1632" s="221"/>
      <c r="G1632" s="221"/>
      <c r="H1632" s="221"/>
      <c r="I1632" s="221"/>
      <c r="J1632" s="221"/>
      <c r="K1632" s="221"/>
      <c r="L1632" s="221"/>
      <c r="M1632" s="221"/>
      <c r="N1632" s="221"/>
      <c r="O1632" s="221"/>
      <c r="P1632" s="221"/>
      <c r="Q1632" s="221"/>
      <c r="R1632" s="221"/>
      <c r="S1632" s="221"/>
      <c r="T1632" s="221"/>
      <c r="U1632" s="221"/>
    </row>
    <row r="1633" spans="2:21" x14ac:dyDescent="0.2">
      <c r="B1633" s="221"/>
      <c r="C1633" s="221"/>
      <c r="D1633" s="221"/>
      <c r="E1633" s="221"/>
      <c r="F1633" s="221"/>
      <c r="G1633" s="221"/>
      <c r="H1633" s="221"/>
      <c r="I1633" s="221"/>
      <c r="J1633" s="221"/>
      <c r="K1633" s="221"/>
      <c r="L1633" s="221"/>
      <c r="M1633" s="221"/>
      <c r="N1633" s="221"/>
      <c r="O1633" s="221"/>
      <c r="P1633" s="221"/>
      <c r="Q1633" s="221"/>
      <c r="R1633" s="221"/>
      <c r="S1633" s="221"/>
      <c r="T1633" s="221"/>
      <c r="U1633" s="221"/>
    </row>
    <row r="1634" spans="2:21" x14ac:dyDescent="0.2">
      <c r="B1634" s="221"/>
      <c r="C1634" s="221"/>
      <c r="D1634" s="221"/>
      <c r="E1634" s="221"/>
      <c r="F1634" s="221"/>
      <c r="G1634" s="221"/>
      <c r="H1634" s="221"/>
      <c r="I1634" s="221"/>
      <c r="J1634" s="221"/>
      <c r="K1634" s="221"/>
      <c r="L1634" s="221"/>
      <c r="M1634" s="221"/>
      <c r="N1634" s="221"/>
      <c r="O1634" s="221"/>
      <c r="P1634" s="221"/>
      <c r="Q1634" s="221"/>
      <c r="R1634" s="221"/>
      <c r="S1634" s="221"/>
      <c r="T1634" s="221"/>
      <c r="U1634" s="221"/>
    </row>
    <row r="1635" spans="2:21" x14ac:dyDescent="0.2">
      <c r="B1635" s="221"/>
      <c r="C1635" s="221"/>
      <c r="D1635" s="221"/>
      <c r="E1635" s="221"/>
      <c r="F1635" s="221"/>
      <c r="G1635" s="221"/>
      <c r="H1635" s="221"/>
      <c r="I1635" s="221"/>
      <c r="J1635" s="221"/>
      <c r="K1635" s="221"/>
      <c r="L1635" s="221"/>
      <c r="M1635" s="221"/>
      <c r="N1635" s="221"/>
      <c r="O1635" s="221"/>
      <c r="P1635" s="221"/>
      <c r="Q1635" s="221"/>
      <c r="R1635" s="221"/>
      <c r="S1635" s="221"/>
      <c r="T1635" s="221"/>
      <c r="U1635" s="221"/>
    </row>
    <row r="1636" spans="2:21" x14ac:dyDescent="0.2">
      <c r="B1636" s="221"/>
      <c r="C1636" s="221"/>
      <c r="D1636" s="221"/>
      <c r="E1636" s="221"/>
      <c r="F1636" s="221"/>
      <c r="G1636" s="221"/>
      <c r="H1636" s="221"/>
      <c r="I1636" s="221"/>
      <c r="J1636" s="221"/>
      <c r="K1636" s="221"/>
      <c r="L1636" s="221"/>
      <c r="M1636" s="221"/>
      <c r="N1636" s="221"/>
      <c r="O1636" s="221"/>
      <c r="P1636" s="221"/>
      <c r="Q1636" s="221"/>
      <c r="R1636" s="221"/>
      <c r="S1636" s="221"/>
      <c r="T1636" s="221"/>
      <c r="U1636" s="221"/>
    </row>
    <row r="1637" spans="2:21" x14ac:dyDescent="0.2">
      <c r="B1637" s="221"/>
      <c r="C1637" s="221"/>
      <c r="D1637" s="221"/>
      <c r="E1637" s="221"/>
      <c r="F1637" s="221"/>
      <c r="G1637" s="221"/>
      <c r="H1637" s="221"/>
      <c r="I1637" s="221"/>
      <c r="J1637" s="221"/>
      <c r="K1637" s="221"/>
      <c r="L1637" s="221"/>
      <c r="M1637" s="221"/>
      <c r="N1637" s="221"/>
      <c r="O1637" s="221"/>
      <c r="P1637" s="221"/>
      <c r="Q1637" s="221"/>
      <c r="R1637" s="221"/>
      <c r="S1637" s="221"/>
      <c r="T1637" s="221"/>
      <c r="U1637" s="221"/>
    </row>
    <row r="1638" spans="2:21" x14ac:dyDescent="0.2">
      <c r="B1638" s="221"/>
      <c r="C1638" s="221"/>
      <c r="D1638" s="221"/>
      <c r="E1638" s="221"/>
      <c r="F1638" s="221"/>
      <c r="G1638" s="221"/>
      <c r="H1638" s="221"/>
      <c r="I1638" s="221"/>
      <c r="J1638" s="221"/>
      <c r="K1638" s="221"/>
      <c r="L1638" s="221"/>
      <c r="M1638" s="221"/>
      <c r="N1638" s="221"/>
      <c r="O1638" s="221"/>
      <c r="P1638" s="221"/>
      <c r="Q1638" s="221"/>
      <c r="R1638" s="221"/>
      <c r="S1638" s="221"/>
      <c r="T1638" s="221"/>
      <c r="U1638" s="221"/>
    </row>
    <row r="1639" spans="2:21" x14ac:dyDescent="0.2">
      <c r="B1639" s="221"/>
      <c r="C1639" s="221"/>
      <c r="D1639" s="221"/>
      <c r="E1639" s="221"/>
      <c r="F1639" s="221"/>
      <c r="G1639" s="221"/>
      <c r="H1639" s="221"/>
      <c r="I1639" s="221"/>
      <c r="J1639" s="221"/>
      <c r="K1639" s="221"/>
      <c r="L1639" s="221"/>
      <c r="M1639" s="221"/>
      <c r="N1639" s="221"/>
      <c r="O1639" s="221"/>
      <c r="P1639" s="221"/>
      <c r="Q1639" s="221"/>
      <c r="R1639" s="221"/>
      <c r="S1639" s="221"/>
      <c r="T1639" s="221"/>
      <c r="U1639" s="221"/>
    </row>
    <row r="1640" spans="2:21" x14ac:dyDescent="0.2">
      <c r="B1640" s="221"/>
      <c r="C1640" s="221"/>
      <c r="D1640" s="221"/>
      <c r="E1640" s="221"/>
      <c r="F1640" s="221"/>
      <c r="G1640" s="221"/>
      <c r="H1640" s="221"/>
      <c r="I1640" s="221"/>
      <c r="J1640" s="221"/>
      <c r="K1640" s="221"/>
      <c r="L1640" s="221"/>
      <c r="M1640" s="221"/>
      <c r="N1640" s="221"/>
      <c r="O1640" s="221"/>
      <c r="P1640" s="221"/>
      <c r="Q1640" s="221"/>
      <c r="R1640" s="221"/>
      <c r="S1640" s="221"/>
      <c r="T1640" s="221"/>
      <c r="U1640" s="221"/>
    </row>
    <row r="1641" spans="2:21" x14ac:dyDescent="0.2">
      <c r="B1641" s="221"/>
      <c r="C1641" s="221"/>
      <c r="D1641" s="221"/>
      <c r="E1641" s="221"/>
      <c r="F1641" s="221"/>
      <c r="G1641" s="221"/>
      <c r="H1641" s="221"/>
      <c r="I1641" s="221"/>
      <c r="J1641" s="221"/>
      <c r="K1641" s="221"/>
      <c r="L1641" s="221"/>
      <c r="M1641" s="221"/>
      <c r="N1641" s="221"/>
      <c r="O1641" s="221"/>
      <c r="P1641" s="221"/>
      <c r="Q1641" s="221"/>
      <c r="R1641" s="221"/>
      <c r="S1641" s="221"/>
      <c r="T1641" s="221"/>
      <c r="U1641" s="221"/>
    </row>
    <row r="1642" spans="2:21" x14ac:dyDescent="0.2">
      <c r="B1642" s="221"/>
      <c r="C1642" s="221"/>
      <c r="D1642" s="221"/>
      <c r="E1642" s="221"/>
      <c r="F1642" s="221"/>
      <c r="G1642" s="221"/>
      <c r="H1642" s="221"/>
      <c r="I1642" s="221"/>
      <c r="J1642" s="221"/>
      <c r="K1642" s="221"/>
      <c r="L1642" s="221"/>
      <c r="M1642" s="221"/>
      <c r="N1642" s="221"/>
      <c r="O1642" s="221"/>
      <c r="P1642" s="221"/>
      <c r="Q1642" s="221"/>
      <c r="R1642" s="221"/>
      <c r="S1642" s="221"/>
      <c r="T1642" s="221"/>
      <c r="U1642" s="221"/>
    </row>
    <row r="1643" spans="2:21" x14ac:dyDescent="0.2">
      <c r="B1643" s="221"/>
      <c r="C1643" s="221"/>
      <c r="D1643" s="221"/>
      <c r="E1643" s="221"/>
      <c r="F1643" s="221"/>
      <c r="G1643" s="221"/>
      <c r="H1643" s="221"/>
      <c r="I1643" s="221"/>
      <c r="J1643" s="221"/>
      <c r="K1643" s="221"/>
      <c r="L1643" s="221"/>
      <c r="M1643" s="221"/>
      <c r="N1643" s="221"/>
      <c r="O1643" s="221"/>
      <c r="P1643" s="221"/>
      <c r="Q1643" s="221"/>
      <c r="R1643" s="221"/>
      <c r="S1643" s="221"/>
      <c r="T1643" s="221"/>
      <c r="U1643" s="221"/>
    </row>
    <row r="1644" spans="2:21" x14ac:dyDescent="0.2">
      <c r="B1644" s="221"/>
      <c r="C1644" s="221"/>
      <c r="D1644" s="221"/>
      <c r="E1644" s="221"/>
      <c r="F1644" s="221"/>
      <c r="G1644" s="221"/>
      <c r="H1644" s="221"/>
      <c r="I1644" s="221"/>
      <c r="J1644" s="221"/>
      <c r="K1644" s="221"/>
      <c r="L1644" s="221"/>
      <c r="M1644" s="221"/>
      <c r="N1644" s="221"/>
      <c r="O1644" s="221"/>
      <c r="P1644" s="221"/>
      <c r="Q1644" s="221"/>
      <c r="R1644" s="221"/>
      <c r="S1644" s="221"/>
      <c r="T1644" s="221"/>
      <c r="U1644" s="221"/>
    </row>
    <row r="1645" spans="2:21" x14ac:dyDescent="0.2">
      <c r="B1645" s="221"/>
      <c r="C1645" s="221"/>
      <c r="D1645" s="221"/>
      <c r="E1645" s="221"/>
      <c r="F1645" s="221"/>
      <c r="G1645" s="221"/>
      <c r="H1645" s="221"/>
      <c r="I1645" s="221"/>
      <c r="J1645" s="221"/>
      <c r="K1645" s="221"/>
      <c r="L1645" s="221"/>
      <c r="M1645" s="221"/>
      <c r="N1645" s="221"/>
      <c r="O1645" s="221"/>
      <c r="P1645" s="221"/>
      <c r="Q1645" s="221"/>
      <c r="R1645" s="221"/>
      <c r="S1645" s="221"/>
      <c r="T1645" s="221"/>
      <c r="U1645" s="221"/>
    </row>
    <row r="1646" spans="2:21" x14ac:dyDescent="0.2">
      <c r="B1646" s="221"/>
      <c r="C1646" s="221"/>
      <c r="D1646" s="221"/>
      <c r="E1646" s="221"/>
      <c r="F1646" s="221"/>
      <c r="G1646" s="221"/>
      <c r="H1646" s="221"/>
      <c r="I1646" s="221"/>
      <c r="J1646" s="221"/>
      <c r="K1646" s="221"/>
      <c r="L1646" s="221"/>
      <c r="M1646" s="221"/>
      <c r="N1646" s="221"/>
      <c r="O1646" s="221"/>
      <c r="P1646" s="221"/>
      <c r="Q1646" s="221"/>
      <c r="R1646" s="221"/>
      <c r="S1646" s="221"/>
      <c r="T1646" s="221"/>
      <c r="U1646" s="221"/>
    </row>
    <row r="1647" spans="2:21" x14ac:dyDescent="0.2">
      <c r="B1647" s="221"/>
      <c r="C1647" s="221"/>
      <c r="D1647" s="221"/>
      <c r="E1647" s="221"/>
      <c r="F1647" s="221"/>
      <c r="G1647" s="221"/>
      <c r="H1647" s="221"/>
      <c r="I1647" s="221"/>
      <c r="J1647" s="221"/>
      <c r="K1647" s="221"/>
      <c r="L1647" s="221"/>
      <c r="M1647" s="221"/>
      <c r="N1647" s="221"/>
      <c r="O1647" s="221"/>
      <c r="P1647" s="221"/>
      <c r="Q1647" s="221"/>
      <c r="R1647" s="221"/>
      <c r="S1647" s="221"/>
      <c r="T1647" s="221"/>
      <c r="U1647" s="221"/>
    </row>
    <row r="1648" spans="2:21" x14ac:dyDescent="0.2">
      <c r="B1648" s="221"/>
      <c r="C1648" s="221"/>
      <c r="D1648" s="221"/>
      <c r="E1648" s="221"/>
      <c r="F1648" s="221"/>
      <c r="G1648" s="221"/>
      <c r="H1648" s="221"/>
      <c r="I1648" s="221"/>
      <c r="J1648" s="221"/>
      <c r="K1648" s="221"/>
      <c r="L1648" s="221"/>
      <c r="M1648" s="221"/>
      <c r="N1648" s="221"/>
      <c r="O1648" s="221"/>
      <c r="P1648" s="221"/>
      <c r="Q1648" s="221"/>
      <c r="R1648" s="221"/>
      <c r="S1648" s="221"/>
      <c r="T1648" s="221"/>
      <c r="U1648" s="221"/>
    </row>
    <row r="1649" spans="2:21" x14ac:dyDescent="0.2">
      <c r="B1649" s="221"/>
      <c r="C1649" s="221"/>
      <c r="D1649" s="221"/>
      <c r="E1649" s="221"/>
      <c r="F1649" s="221"/>
      <c r="G1649" s="221"/>
      <c r="H1649" s="221"/>
      <c r="I1649" s="221"/>
      <c r="J1649" s="221"/>
      <c r="K1649" s="221"/>
      <c r="L1649" s="221"/>
      <c r="M1649" s="221"/>
      <c r="N1649" s="221"/>
      <c r="O1649" s="221"/>
      <c r="P1649" s="221"/>
      <c r="Q1649" s="221"/>
      <c r="R1649" s="221"/>
      <c r="S1649" s="221"/>
      <c r="T1649" s="221"/>
      <c r="U1649" s="221"/>
    </row>
    <row r="1650" spans="2:21" x14ac:dyDescent="0.2">
      <c r="B1650" s="221"/>
      <c r="C1650" s="221"/>
      <c r="D1650" s="221"/>
      <c r="E1650" s="221"/>
      <c r="F1650" s="221"/>
      <c r="G1650" s="221"/>
      <c r="H1650" s="221"/>
      <c r="I1650" s="221"/>
      <c r="J1650" s="221"/>
      <c r="K1650" s="221"/>
      <c r="L1650" s="221"/>
      <c r="M1650" s="221"/>
      <c r="N1650" s="221"/>
      <c r="O1650" s="221"/>
      <c r="P1650" s="221"/>
      <c r="Q1650" s="221"/>
      <c r="R1650" s="221"/>
      <c r="S1650" s="221"/>
      <c r="T1650" s="221"/>
      <c r="U1650" s="221"/>
    </row>
    <row r="1651" spans="2:21" x14ac:dyDescent="0.2">
      <c r="B1651" s="221"/>
      <c r="C1651" s="221"/>
      <c r="D1651" s="221"/>
      <c r="E1651" s="221"/>
      <c r="F1651" s="221"/>
      <c r="G1651" s="221"/>
      <c r="H1651" s="221"/>
      <c r="I1651" s="221"/>
      <c r="J1651" s="221"/>
      <c r="K1651" s="221"/>
      <c r="L1651" s="221"/>
      <c r="M1651" s="221"/>
      <c r="N1651" s="221"/>
      <c r="O1651" s="221"/>
      <c r="P1651" s="221"/>
      <c r="Q1651" s="221"/>
      <c r="R1651" s="221"/>
      <c r="S1651" s="221"/>
      <c r="T1651" s="221"/>
      <c r="U1651" s="221"/>
    </row>
    <row r="1652" spans="2:21" x14ac:dyDescent="0.2">
      <c r="B1652" s="221"/>
      <c r="C1652" s="221"/>
      <c r="D1652" s="221"/>
      <c r="E1652" s="221"/>
      <c r="F1652" s="221"/>
      <c r="G1652" s="221"/>
      <c r="H1652" s="221"/>
      <c r="I1652" s="221"/>
      <c r="J1652" s="221"/>
      <c r="K1652" s="221"/>
      <c r="L1652" s="221"/>
      <c r="M1652" s="221"/>
      <c r="N1652" s="221"/>
      <c r="O1652" s="221"/>
      <c r="P1652" s="221"/>
      <c r="Q1652" s="221"/>
      <c r="R1652" s="221"/>
      <c r="S1652" s="221"/>
      <c r="T1652" s="221"/>
      <c r="U1652" s="221"/>
    </row>
    <row r="1653" spans="2:21" x14ac:dyDescent="0.2">
      <c r="B1653" s="221"/>
      <c r="C1653" s="221"/>
      <c r="D1653" s="221"/>
      <c r="E1653" s="221"/>
      <c r="F1653" s="221"/>
      <c r="G1653" s="221"/>
      <c r="H1653" s="221"/>
      <c r="I1653" s="221"/>
      <c r="J1653" s="221"/>
      <c r="K1653" s="221"/>
      <c r="L1653" s="221"/>
      <c r="M1653" s="221"/>
      <c r="N1653" s="221"/>
      <c r="O1653" s="221"/>
      <c r="P1653" s="221"/>
      <c r="Q1653" s="221"/>
      <c r="R1653" s="221"/>
      <c r="S1653" s="221"/>
      <c r="T1653" s="221"/>
      <c r="U1653" s="221"/>
    </row>
    <row r="1654" spans="2:21" x14ac:dyDescent="0.2">
      <c r="B1654" s="221"/>
      <c r="C1654" s="221"/>
      <c r="D1654" s="221"/>
      <c r="E1654" s="221"/>
      <c r="F1654" s="221"/>
      <c r="G1654" s="221"/>
      <c r="H1654" s="221"/>
      <c r="I1654" s="221"/>
      <c r="J1654" s="221"/>
      <c r="K1654" s="221"/>
      <c r="L1654" s="221"/>
      <c r="M1654" s="221"/>
      <c r="N1654" s="221"/>
      <c r="O1654" s="221"/>
      <c r="P1654" s="221"/>
      <c r="Q1654" s="221"/>
      <c r="R1654" s="221"/>
      <c r="S1654" s="221"/>
      <c r="T1654" s="221"/>
      <c r="U1654" s="221"/>
    </row>
    <row r="1655" spans="2:21" x14ac:dyDescent="0.2">
      <c r="B1655" s="221"/>
      <c r="C1655" s="221"/>
      <c r="D1655" s="221"/>
      <c r="E1655" s="221"/>
      <c r="F1655" s="221"/>
      <c r="G1655" s="221"/>
      <c r="H1655" s="221"/>
      <c r="I1655" s="221"/>
      <c r="J1655" s="221"/>
      <c r="K1655" s="221"/>
      <c r="L1655" s="221"/>
      <c r="M1655" s="221"/>
      <c r="N1655" s="221"/>
      <c r="O1655" s="221"/>
      <c r="P1655" s="221"/>
      <c r="Q1655" s="221"/>
      <c r="R1655" s="221"/>
      <c r="S1655" s="221"/>
      <c r="T1655" s="221"/>
      <c r="U1655" s="221"/>
    </row>
    <row r="1656" spans="2:21" x14ac:dyDescent="0.2">
      <c r="B1656" s="221"/>
      <c r="C1656" s="221"/>
      <c r="D1656" s="221"/>
      <c r="E1656" s="221"/>
      <c r="F1656" s="221"/>
      <c r="G1656" s="221"/>
      <c r="H1656" s="221"/>
      <c r="I1656" s="221"/>
      <c r="J1656" s="221"/>
      <c r="K1656" s="221"/>
      <c r="L1656" s="221"/>
      <c r="M1656" s="221"/>
      <c r="N1656" s="221"/>
      <c r="O1656" s="221"/>
      <c r="P1656" s="221"/>
      <c r="Q1656" s="221"/>
      <c r="R1656" s="221"/>
      <c r="S1656" s="221"/>
      <c r="T1656" s="221"/>
      <c r="U1656" s="221"/>
    </row>
    <row r="1657" spans="2:21" x14ac:dyDescent="0.2">
      <c r="B1657" s="221"/>
      <c r="C1657" s="221"/>
      <c r="D1657" s="221"/>
      <c r="E1657" s="221"/>
      <c r="F1657" s="221"/>
      <c r="G1657" s="221"/>
      <c r="H1657" s="221"/>
      <c r="I1657" s="221"/>
      <c r="J1657" s="221"/>
      <c r="K1657" s="221"/>
      <c r="L1657" s="221"/>
      <c r="M1657" s="221"/>
      <c r="N1657" s="221"/>
      <c r="O1657" s="221"/>
      <c r="P1657" s="221"/>
      <c r="Q1657" s="221"/>
      <c r="R1657" s="221"/>
      <c r="S1657" s="221"/>
      <c r="T1657" s="221"/>
      <c r="U1657" s="221"/>
    </row>
    <row r="1658" spans="2:21" x14ac:dyDescent="0.2">
      <c r="B1658" s="221"/>
      <c r="C1658" s="221"/>
      <c r="D1658" s="221"/>
      <c r="E1658" s="221"/>
      <c r="F1658" s="221"/>
      <c r="G1658" s="221"/>
      <c r="H1658" s="221"/>
      <c r="I1658" s="221"/>
      <c r="J1658" s="221"/>
      <c r="K1658" s="221"/>
      <c r="L1658" s="221"/>
      <c r="M1658" s="221"/>
      <c r="N1658" s="221"/>
      <c r="O1658" s="221"/>
      <c r="P1658" s="221"/>
      <c r="Q1658" s="221"/>
      <c r="R1658" s="221"/>
      <c r="S1658" s="221"/>
      <c r="T1658" s="221"/>
      <c r="U1658" s="221"/>
    </row>
    <row r="1659" spans="2:21" x14ac:dyDescent="0.2">
      <c r="B1659" s="221"/>
      <c r="C1659" s="221"/>
      <c r="D1659" s="221"/>
      <c r="E1659" s="221"/>
      <c r="F1659" s="221"/>
      <c r="G1659" s="221"/>
      <c r="H1659" s="221"/>
      <c r="I1659" s="221"/>
      <c r="J1659" s="221"/>
      <c r="K1659" s="221"/>
      <c r="L1659" s="221"/>
      <c r="M1659" s="221"/>
      <c r="N1659" s="221"/>
      <c r="O1659" s="221"/>
      <c r="P1659" s="221"/>
      <c r="Q1659" s="221"/>
      <c r="R1659" s="221"/>
      <c r="S1659" s="221"/>
      <c r="T1659" s="221"/>
      <c r="U1659" s="221"/>
    </row>
    <row r="1660" spans="2:21" x14ac:dyDescent="0.2">
      <c r="B1660" s="221"/>
      <c r="C1660" s="221"/>
      <c r="D1660" s="221"/>
      <c r="E1660" s="221"/>
      <c r="F1660" s="221"/>
      <c r="G1660" s="221"/>
      <c r="H1660" s="221"/>
      <c r="I1660" s="221"/>
      <c r="J1660" s="221"/>
      <c r="K1660" s="221"/>
      <c r="L1660" s="221"/>
      <c r="M1660" s="221"/>
      <c r="N1660" s="221"/>
      <c r="O1660" s="221"/>
      <c r="P1660" s="221"/>
      <c r="Q1660" s="221"/>
      <c r="R1660" s="221"/>
      <c r="S1660" s="221"/>
      <c r="T1660" s="221"/>
      <c r="U1660" s="221"/>
    </row>
    <row r="1661" spans="2:21" x14ac:dyDescent="0.2">
      <c r="B1661" s="221"/>
      <c r="C1661" s="221"/>
      <c r="D1661" s="221"/>
      <c r="E1661" s="221"/>
      <c r="F1661" s="221"/>
      <c r="G1661" s="221"/>
      <c r="H1661" s="221"/>
      <c r="I1661" s="221"/>
      <c r="J1661" s="221"/>
      <c r="K1661" s="221"/>
      <c r="L1661" s="221"/>
      <c r="M1661" s="221"/>
      <c r="N1661" s="221"/>
      <c r="O1661" s="221"/>
      <c r="P1661" s="221"/>
      <c r="Q1661" s="221"/>
      <c r="R1661" s="221"/>
      <c r="S1661" s="221"/>
      <c r="T1661" s="221"/>
      <c r="U1661" s="221"/>
    </row>
    <row r="1662" spans="2:21" x14ac:dyDescent="0.2">
      <c r="B1662" s="221"/>
      <c r="C1662" s="221"/>
      <c r="D1662" s="221"/>
      <c r="E1662" s="221"/>
      <c r="F1662" s="221"/>
      <c r="G1662" s="221"/>
      <c r="H1662" s="221"/>
      <c r="I1662" s="221"/>
      <c r="J1662" s="221"/>
      <c r="K1662" s="221"/>
      <c r="L1662" s="221"/>
      <c r="M1662" s="221"/>
      <c r="N1662" s="221"/>
      <c r="O1662" s="221"/>
      <c r="P1662" s="221"/>
      <c r="Q1662" s="221"/>
      <c r="R1662" s="221"/>
      <c r="S1662" s="221"/>
      <c r="T1662" s="221"/>
      <c r="U1662" s="221"/>
    </row>
    <row r="1663" spans="2:21" x14ac:dyDescent="0.2">
      <c r="B1663" s="221"/>
      <c r="C1663" s="221"/>
      <c r="D1663" s="221"/>
      <c r="E1663" s="221"/>
      <c r="F1663" s="221"/>
      <c r="G1663" s="221"/>
      <c r="H1663" s="221"/>
      <c r="I1663" s="221"/>
      <c r="J1663" s="221"/>
      <c r="K1663" s="221"/>
      <c r="L1663" s="221"/>
      <c r="M1663" s="221"/>
      <c r="N1663" s="221"/>
      <c r="O1663" s="221"/>
      <c r="P1663" s="221"/>
      <c r="Q1663" s="221"/>
      <c r="R1663" s="221"/>
      <c r="S1663" s="221"/>
      <c r="T1663" s="221"/>
      <c r="U1663" s="221"/>
    </row>
    <row r="1664" spans="2:21" x14ac:dyDescent="0.2">
      <c r="B1664" s="221"/>
      <c r="C1664" s="221"/>
      <c r="D1664" s="221"/>
      <c r="E1664" s="221"/>
      <c r="F1664" s="221"/>
      <c r="G1664" s="221"/>
      <c r="H1664" s="221"/>
      <c r="I1664" s="221"/>
      <c r="J1664" s="221"/>
      <c r="K1664" s="221"/>
      <c r="L1664" s="221"/>
      <c r="M1664" s="221"/>
      <c r="N1664" s="221"/>
      <c r="O1664" s="221"/>
      <c r="P1664" s="221"/>
      <c r="Q1664" s="221"/>
      <c r="R1664" s="221"/>
      <c r="S1664" s="221"/>
      <c r="T1664" s="221"/>
      <c r="U1664" s="221"/>
    </row>
    <row r="1665" spans="2:21" x14ac:dyDescent="0.2">
      <c r="B1665" s="221"/>
      <c r="C1665" s="221"/>
      <c r="D1665" s="221"/>
      <c r="E1665" s="221"/>
      <c r="F1665" s="221"/>
      <c r="G1665" s="221"/>
      <c r="H1665" s="221"/>
      <c r="I1665" s="221"/>
      <c r="J1665" s="221"/>
      <c r="K1665" s="221"/>
      <c r="L1665" s="221"/>
      <c r="M1665" s="221"/>
      <c r="N1665" s="221"/>
      <c r="O1665" s="221"/>
      <c r="P1665" s="221"/>
      <c r="Q1665" s="221"/>
      <c r="R1665" s="221"/>
      <c r="S1665" s="221"/>
      <c r="T1665" s="221"/>
      <c r="U1665" s="221"/>
    </row>
    <row r="1666" spans="2:21" x14ac:dyDescent="0.2">
      <c r="B1666" s="221"/>
      <c r="C1666" s="221"/>
      <c r="D1666" s="221"/>
      <c r="E1666" s="221"/>
      <c r="F1666" s="221"/>
      <c r="G1666" s="221"/>
      <c r="H1666" s="221"/>
      <c r="I1666" s="221"/>
      <c r="J1666" s="221"/>
      <c r="K1666" s="221"/>
      <c r="L1666" s="221"/>
      <c r="M1666" s="221"/>
      <c r="N1666" s="221"/>
      <c r="O1666" s="221"/>
      <c r="P1666" s="221"/>
      <c r="Q1666" s="221"/>
      <c r="R1666" s="221"/>
      <c r="S1666" s="221"/>
      <c r="T1666" s="221"/>
      <c r="U1666" s="221"/>
    </row>
    <row r="1667" spans="2:21" x14ac:dyDescent="0.2">
      <c r="B1667" s="221"/>
      <c r="C1667" s="221"/>
      <c r="D1667" s="221"/>
      <c r="E1667" s="221"/>
      <c r="F1667" s="221"/>
      <c r="G1667" s="221"/>
      <c r="H1667" s="221"/>
      <c r="I1667" s="221"/>
      <c r="J1667" s="221"/>
      <c r="K1667" s="221"/>
      <c r="L1667" s="221"/>
      <c r="M1667" s="221"/>
      <c r="N1667" s="221"/>
      <c r="O1667" s="221"/>
    </row>
    <row r="1668" spans="2:21" x14ac:dyDescent="0.2">
      <c r="B1668" s="221"/>
      <c r="C1668" s="221"/>
      <c r="D1668" s="221"/>
      <c r="E1668" s="221"/>
      <c r="F1668" s="221"/>
      <c r="G1668" s="221"/>
      <c r="H1668" s="221"/>
      <c r="I1668" s="221"/>
      <c r="J1668" s="221"/>
      <c r="K1668" s="221"/>
      <c r="L1668" s="221"/>
      <c r="M1668" s="221"/>
      <c r="N1668" s="221"/>
      <c r="O1668" s="221"/>
    </row>
    <row r="1669" spans="2:21" x14ac:dyDescent="0.2">
      <c r="B1669" s="221"/>
      <c r="C1669" s="221"/>
      <c r="D1669" s="221"/>
      <c r="E1669" s="221"/>
      <c r="F1669" s="221"/>
      <c r="G1669" s="221"/>
      <c r="H1669" s="221"/>
      <c r="I1669" s="221"/>
      <c r="J1669" s="221"/>
      <c r="K1669" s="221"/>
      <c r="L1669" s="221"/>
      <c r="M1669" s="221"/>
      <c r="N1669" s="221"/>
      <c r="O1669" s="221"/>
    </row>
    <row r="1670" spans="2:21" x14ac:dyDescent="0.2">
      <c r="B1670" s="221"/>
      <c r="C1670" s="221"/>
      <c r="D1670" s="221"/>
      <c r="E1670" s="221"/>
      <c r="F1670" s="221"/>
      <c r="G1670" s="221"/>
      <c r="H1670" s="221"/>
      <c r="I1670" s="221"/>
      <c r="J1670" s="221"/>
      <c r="K1670" s="221"/>
      <c r="L1670" s="221"/>
      <c r="M1670" s="221"/>
      <c r="N1670" s="221"/>
      <c r="O1670" s="221"/>
    </row>
    <row r="1671" spans="2:21" x14ac:dyDescent="0.2">
      <c r="B1671" s="221"/>
      <c r="C1671" s="221"/>
      <c r="D1671" s="221"/>
      <c r="E1671" s="221"/>
      <c r="F1671" s="221"/>
      <c r="G1671" s="221"/>
      <c r="H1671" s="221"/>
      <c r="I1671" s="221"/>
      <c r="J1671" s="221"/>
      <c r="K1671" s="221"/>
      <c r="L1671" s="221"/>
      <c r="M1671" s="221"/>
      <c r="N1671" s="221"/>
      <c r="O1671" s="221"/>
    </row>
    <row r="1672" spans="2:21" x14ac:dyDescent="0.2">
      <c r="B1672" s="221"/>
      <c r="C1672" s="221"/>
      <c r="D1672" s="221"/>
      <c r="E1672" s="221"/>
      <c r="F1672" s="221"/>
      <c r="G1672" s="221"/>
      <c r="H1672" s="221"/>
      <c r="I1672" s="221"/>
      <c r="J1672" s="221"/>
      <c r="K1672" s="221"/>
      <c r="L1672" s="221"/>
      <c r="M1672" s="221"/>
      <c r="N1672" s="221"/>
      <c r="O1672" s="221"/>
    </row>
    <row r="1673" spans="2:21" x14ac:dyDescent="0.2">
      <c r="B1673" s="221"/>
      <c r="C1673" s="221"/>
      <c r="D1673" s="221"/>
      <c r="E1673" s="221"/>
      <c r="F1673" s="221"/>
      <c r="G1673" s="221"/>
      <c r="H1673" s="221"/>
      <c r="I1673" s="221"/>
      <c r="J1673" s="221"/>
      <c r="K1673" s="221"/>
      <c r="L1673" s="221"/>
      <c r="M1673" s="221"/>
      <c r="N1673" s="221"/>
      <c r="O1673" s="221"/>
    </row>
    <row r="1674" spans="2:21" x14ac:dyDescent="0.2">
      <c r="B1674" s="221"/>
      <c r="C1674" s="221"/>
      <c r="D1674" s="221"/>
      <c r="E1674" s="221"/>
      <c r="F1674" s="221"/>
      <c r="G1674" s="221"/>
      <c r="H1674" s="221"/>
      <c r="I1674" s="221"/>
      <c r="J1674" s="221"/>
      <c r="K1674" s="221"/>
      <c r="L1674" s="221"/>
      <c r="M1674" s="221"/>
      <c r="N1674" s="221"/>
      <c r="O1674" s="221"/>
    </row>
    <row r="1675" spans="2:21" x14ac:dyDescent="0.2">
      <c r="B1675" s="221"/>
      <c r="C1675" s="221"/>
      <c r="D1675" s="221"/>
      <c r="E1675" s="221"/>
      <c r="F1675" s="221"/>
      <c r="G1675" s="221"/>
      <c r="H1675" s="221"/>
      <c r="I1675" s="221"/>
      <c r="J1675" s="221"/>
      <c r="K1675" s="221"/>
      <c r="L1675" s="221"/>
      <c r="M1675" s="221"/>
      <c r="N1675" s="221"/>
      <c r="O1675" s="221"/>
    </row>
    <row r="1676" spans="2:21" x14ac:dyDescent="0.2">
      <c r="B1676" s="221"/>
      <c r="C1676" s="221"/>
      <c r="D1676" s="221"/>
      <c r="E1676" s="221"/>
      <c r="F1676" s="221"/>
      <c r="G1676" s="221"/>
      <c r="H1676" s="221"/>
      <c r="I1676" s="221"/>
      <c r="J1676" s="221"/>
      <c r="K1676" s="221"/>
      <c r="L1676" s="221"/>
      <c r="M1676" s="221"/>
      <c r="N1676" s="221"/>
      <c r="O1676" s="221"/>
    </row>
    <row r="1677" spans="2:21" x14ac:dyDescent="0.2">
      <c r="B1677" s="221"/>
      <c r="C1677" s="221"/>
      <c r="D1677" s="221"/>
      <c r="E1677" s="221"/>
      <c r="F1677" s="221"/>
      <c r="G1677" s="221"/>
      <c r="H1677" s="221"/>
      <c r="K1677" s="221"/>
      <c r="L1677" s="221"/>
      <c r="O1677" s="221"/>
    </row>
    <row r="1678" spans="2:21" x14ac:dyDescent="0.2">
      <c r="B1678" s="221"/>
      <c r="C1678" s="221"/>
      <c r="D1678" s="221"/>
      <c r="E1678" s="221"/>
      <c r="F1678" s="221"/>
      <c r="G1678" s="221"/>
      <c r="H1678" s="221"/>
      <c r="K1678" s="221"/>
      <c r="L1678" s="221"/>
      <c r="O1678" s="221"/>
    </row>
    <row r="1679" spans="2:21" x14ac:dyDescent="0.2">
      <c r="B1679" s="221"/>
      <c r="C1679" s="221"/>
      <c r="D1679" s="221"/>
      <c r="E1679" s="221"/>
      <c r="F1679" s="221"/>
      <c r="G1679" s="221"/>
      <c r="H1679" s="221"/>
      <c r="K1679" s="221"/>
      <c r="L1679" s="221"/>
      <c r="O1679" s="221"/>
    </row>
    <row r="1680" spans="2:21" x14ac:dyDescent="0.2">
      <c r="B1680" s="221"/>
      <c r="C1680" s="221"/>
      <c r="D1680" s="221"/>
      <c r="E1680" s="221"/>
      <c r="F1680" s="221"/>
      <c r="G1680" s="221"/>
      <c r="H1680" s="221"/>
      <c r="K1680" s="221"/>
      <c r="O1680" s="221"/>
    </row>
    <row r="1681" spans="2:11" x14ac:dyDescent="0.2">
      <c r="B1681" s="221"/>
      <c r="C1681" s="221"/>
      <c r="D1681" s="221"/>
      <c r="E1681" s="221"/>
      <c r="F1681" s="221"/>
      <c r="G1681" s="221"/>
      <c r="H1681" s="221"/>
      <c r="K1681" s="221"/>
    </row>
    <row r="1682" spans="2:11" x14ac:dyDescent="0.2">
      <c r="B1682" s="221"/>
      <c r="C1682" s="221"/>
      <c r="D1682" s="221"/>
      <c r="E1682" s="221"/>
      <c r="F1682" s="221"/>
      <c r="G1682" s="221"/>
      <c r="H1682" s="221"/>
      <c r="K1682" s="221"/>
    </row>
    <row r="1683" spans="2:11" x14ac:dyDescent="0.2">
      <c r="B1683" s="221"/>
      <c r="C1683" s="221"/>
      <c r="D1683" s="221"/>
      <c r="E1683" s="221"/>
      <c r="F1683" s="221"/>
      <c r="G1683" s="221"/>
      <c r="H1683" s="221"/>
      <c r="K1683" s="221"/>
    </row>
    <row r="1684" spans="2:11" x14ac:dyDescent="0.2">
      <c r="B1684" s="221"/>
      <c r="C1684" s="221"/>
      <c r="D1684" s="221"/>
      <c r="F1684" s="221"/>
      <c r="G1684" s="221"/>
      <c r="H1684" s="221"/>
      <c r="K1684" s="221"/>
    </row>
    <row r="1685" spans="2:11" x14ac:dyDescent="0.2">
      <c r="B1685" s="221"/>
      <c r="C1685" s="221"/>
      <c r="D1685" s="221"/>
      <c r="F1685" s="221"/>
      <c r="G1685" s="221"/>
      <c r="H1685" s="221"/>
    </row>
    <row r="1686" spans="2:11" x14ac:dyDescent="0.2">
      <c r="B1686" s="221"/>
      <c r="C1686" s="221"/>
      <c r="D1686" s="221"/>
      <c r="F1686" s="221"/>
      <c r="G1686" s="221"/>
      <c r="H1686" s="221"/>
    </row>
    <row r="1687" spans="2:11" x14ac:dyDescent="0.2">
      <c r="B1687" s="221"/>
      <c r="C1687" s="221"/>
      <c r="D1687" s="221"/>
    </row>
    <row r="1688" spans="2:11" x14ac:dyDescent="0.2">
      <c r="B1688" s="221"/>
      <c r="C1688" s="221"/>
      <c r="D1688" s="221"/>
    </row>
    <row r="1689" spans="2:11" x14ac:dyDescent="0.2">
      <c r="B1689" s="221"/>
      <c r="C1689" s="221"/>
      <c r="D1689" s="221"/>
    </row>
    <row r="1690" spans="2:11" x14ac:dyDescent="0.2">
      <c r="B1690" s="221"/>
      <c r="C1690" s="221"/>
      <c r="D1690" s="221"/>
    </row>
    <row r="1691" spans="2:11" x14ac:dyDescent="0.2">
      <c r="B1691" s="221"/>
      <c r="C1691" s="221"/>
      <c r="D1691" s="221"/>
    </row>
    <row r="1692" spans="2:11" x14ac:dyDescent="0.2">
      <c r="B1692" s="221"/>
      <c r="C1692" s="221"/>
      <c r="D1692" s="221"/>
    </row>
    <row r="1693" spans="2:11" x14ac:dyDescent="0.2">
      <c r="B1693" s="221"/>
      <c r="C1693" s="221"/>
      <c r="D1693" s="221"/>
    </row>
  </sheetData>
  <sheetProtection password="CC38" sheet="1" objects="1" scenarios="1"/>
  <mergeCells count="3">
    <mergeCell ref="B18:K18"/>
    <mergeCell ref="B3:K3"/>
    <mergeCell ref="E2:G2"/>
  </mergeCells>
  <phoneticPr fontId="0" type="noConversion"/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AB1681"/>
  <sheetViews>
    <sheetView workbookViewId="0">
      <selection activeCell="B14" sqref="B14"/>
    </sheetView>
  </sheetViews>
  <sheetFormatPr defaultRowHeight="12.75" x14ac:dyDescent="0.2"/>
  <cols>
    <col min="1" max="1" width="2.140625" customWidth="1"/>
    <col min="2" max="2" width="19.5703125" customWidth="1"/>
    <col min="3" max="10" width="12.5703125" customWidth="1"/>
    <col min="11" max="11" width="11.42578125" customWidth="1"/>
    <col min="13" max="13" width="10" bestFit="1" customWidth="1"/>
    <col min="15" max="15" width="12.85546875" customWidth="1"/>
  </cols>
  <sheetData>
    <row r="1" spans="1:28" ht="11.25" customHeight="1" thickBot="1" x14ac:dyDescent="0.25">
      <c r="A1" s="6"/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8"/>
      <c r="Q1" s="6"/>
      <c r="R1" s="6"/>
      <c r="S1" s="6"/>
      <c r="T1" s="6"/>
      <c r="U1" s="4"/>
    </row>
    <row r="2" spans="1:28" x14ac:dyDescent="0.2">
      <c r="A2" s="6"/>
      <c r="B2" s="130"/>
      <c r="C2" s="131"/>
      <c r="D2" s="131"/>
      <c r="E2" s="131" t="s">
        <v>106</v>
      </c>
      <c r="F2" s="131"/>
      <c r="G2" s="131"/>
      <c r="H2" s="131"/>
      <c r="I2" s="131"/>
      <c r="J2" s="131"/>
      <c r="K2" s="13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">
      <c r="A3" s="6"/>
      <c r="B3" s="351" t="s">
        <v>8</v>
      </c>
      <c r="C3" s="352"/>
      <c r="D3" s="352"/>
      <c r="E3" s="352"/>
      <c r="F3" s="352"/>
      <c r="G3" s="352"/>
      <c r="H3" s="352"/>
      <c r="I3" s="352"/>
      <c r="J3" s="352"/>
      <c r="K3" s="35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97" t="s">
        <v>26</v>
      </c>
      <c r="C4" s="154"/>
      <c r="D4" s="154"/>
      <c r="E4" s="154"/>
      <c r="F4" s="154"/>
      <c r="G4" s="154"/>
      <c r="H4" s="154"/>
      <c r="I4" s="154"/>
      <c r="J4" s="154"/>
      <c r="K4" s="15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6"/>
      <c r="B5" s="97" t="s">
        <v>43</v>
      </c>
      <c r="C5" s="115" t="s">
        <v>7</v>
      </c>
      <c r="D5" s="115" t="s">
        <v>7</v>
      </c>
      <c r="E5" s="87" t="s">
        <v>7</v>
      </c>
      <c r="F5" s="115" t="s">
        <v>7</v>
      </c>
      <c r="G5" s="115" t="s">
        <v>7</v>
      </c>
      <c r="H5" s="115" t="s">
        <v>7</v>
      </c>
      <c r="I5" s="87" t="s">
        <v>7</v>
      </c>
      <c r="J5" s="87" t="s">
        <v>7</v>
      </c>
      <c r="K5" s="88" t="s">
        <v>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/>
      <c r="B6" s="89" t="s">
        <v>13</v>
      </c>
      <c r="C6" s="156"/>
      <c r="D6" s="156"/>
      <c r="E6" s="156"/>
      <c r="F6" s="156"/>
      <c r="G6" s="156"/>
      <c r="H6" s="156"/>
      <c r="I6" s="156"/>
      <c r="J6" s="156"/>
      <c r="K6" s="157" t="s">
        <v>63</v>
      </c>
      <c r="L6" s="18"/>
      <c r="M6" s="18"/>
      <c r="N6" s="18"/>
      <c r="O6" s="8"/>
      <c r="P6" s="8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4.25" x14ac:dyDescent="0.2">
      <c r="A7" s="6"/>
      <c r="B7" s="89" t="s">
        <v>21</v>
      </c>
      <c r="C7" s="158"/>
      <c r="D7" s="158"/>
      <c r="E7" s="158"/>
      <c r="F7" s="158"/>
      <c r="G7" s="158"/>
      <c r="H7" s="158"/>
      <c r="I7" s="158"/>
      <c r="J7" s="158"/>
      <c r="K7" s="117" t="s">
        <v>68</v>
      </c>
      <c r="L7" s="6"/>
      <c r="M7" s="6"/>
      <c r="N7" s="6"/>
      <c r="O7" s="8"/>
      <c r="P7" s="8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" x14ac:dyDescent="0.25">
      <c r="A8" s="6"/>
      <c r="B8" s="89" t="s">
        <v>107</v>
      </c>
      <c r="C8" s="158"/>
      <c r="D8" s="158"/>
      <c r="E8" s="158"/>
      <c r="F8" s="158"/>
      <c r="G8" s="158"/>
      <c r="H8" s="158"/>
      <c r="I8" s="158"/>
      <c r="J8" s="158"/>
      <c r="K8" s="117" t="s">
        <v>69</v>
      </c>
      <c r="L8" s="6"/>
      <c r="M8" s="6"/>
      <c r="N8" s="6"/>
      <c r="O8" s="8"/>
      <c r="P8" s="8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2">
      <c r="A9" s="6"/>
      <c r="B9" s="93" t="s">
        <v>16</v>
      </c>
      <c r="C9" s="158"/>
      <c r="D9" s="158"/>
      <c r="E9" s="158"/>
      <c r="F9" s="158"/>
      <c r="G9" s="158"/>
      <c r="H9" s="158"/>
      <c r="I9" s="158"/>
      <c r="J9" s="158"/>
      <c r="K9" s="157" t="s">
        <v>65</v>
      </c>
      <c r="L9" s="18"/>
      <c r="M9" s="19"/>
      <c r="N9" s="26"/>
      <c r="O9" s="12"/>
      <c r="P9" s="18"/>
      <c r="Q9" s="6"/>
      <c r="R9" s="6"/>
      <c r="S9" s="6"/>
      <c r="T9" s="6"/>
      <c r="U9" s="6"/>
      <c r="V9" s="18"/>
      <c r="W9" s="6"/>
      <c r="X9" s="6"/>
      <c r="Y9" s="6"/>
      <c r="Z9" s="6"/>
      <c r="AA9" s="6"/>
      <c r="AB9" s="6"/>
    </row>
    <row r="10" spans="1:28" x14ac:dyDescent="0.2">
      <c r="A10" s="6"/>
      <c r="B10" s="93" t="s">
        <v>17</v>
      </c>
      <c r="C10" s="158"/>
      <c r="D10" s="158"/>
      <c r="E10" s="158"/>
      <c r="F10" s="158"/>
      <c r="G10" s="158"/>
      <c r="H10" s="158"/>
      <c r="I10" s="158"/>
      <c r="J10" s="158"/>
      <c r="K10" s="157" t="s">
        <v>63</v>
      </c>
      <c r="L10" s="18"/>
      <c r="M10" s="10"/>
      <c r="N10" s="11"/>
      <c r="O10" s="12"/>
      <c r="P10" s="18"/>
      <c r="Q10" s="6"/>
      <c r="R10" s="6"/>
      <c r="S10" s="6"/>
      <c r="T10" s="6"/>
      <c r="U10" s="6"/>
      <c r="V10" s="18"/>
      <c r="W10" s="6"/>
      <c r="X10" s="6"/>
      <c r="Y10" s="6"/>
      <c r="Z10" s="6"/>
      <c r="AA10" s="6"/>
      <c r="AB10" s="6"/>
    </row>
    <row r="11" spans="1:28" x14ac:dyDescent="0.2">
      <c r="A11" s="6"/>
      <c r="B11" s="93" t="s">
        <v>18</v>
      </c>
      <c r="C11" s="158"/>
      <c r="D11" s="158"/>
      <c r="E11" s="158"/>
      <c r="F11" s="158"/>
      <c r="G11" s="158"/>
      <c r="H11" s="158"/>
      <c r="I11" s="158"/>
      <c r="J11" s="158"/>
      <c r="K11" s="157" t="s">
        <v>67</v>
      </c>
      <c r="L11" s="13"/>
      <c r="M11" s="18"/>
      <c r="N11" s="18"/>
      <c r="O11" s="18"/>
      <c r="P11" s="18"/>
      <c r="Q11" s="6"/>
      <c r="R11" s="6"/>
      <c r="S11" s="6"/>
      <c r="T11" s="6"/>
      <c r="U11" s="6"/>
      <c r="V11" s="18"/>
      <c r="W11" s="6"/>
      <c r="X11" s="6"/>
      <c r="Y11" s="6"/>
      <c r="Z11" s="6"/>
      <c r="AA11" s="6"/>
      <c r="AB11" s="6"/>
    </row>
    <row r="12" spans="1:28" ht="15" x14ac:dyDescent="0.25">
      <c r="A12" s="6"/>
      <c r="B12" s="138" t="s">
        <v>52</v>
      </c>
      <c r="C12" s="158"/>
      <c r="D12" s="158"/>
      <c r="E12" s="158"/>
      <c r="F12" s="158"/>
      <c r="G12" s="158"/>
      <c r="H12" s="158"/>
      <c r="I12" s="158"/>
      <c r="J12" s="158"/>
      <c r="K12" s="159" t="s">
        <v>66</v>
      </c>
      <c r="L12" s="13"/>
      <c r="M12" s="8"/>
      <c r="N12" s="8"/>
      <c r="O12" s="8"/>
      <c r="P12" s="18"/>
      <c r="Q12" s="6"/>
      <c r="R12" s="6"/>
      <c r="S12" s="6"/>
      <c r="T12" s="6"/>
      <c r="U12" s="6"/>
      <c r="V12" s="18"/>
      <c r="W12" s="6"/>
      <c r="X12" s="6"/>
      <c r="Y12" s="6"/>
      <c r="Z12" s="6"/>
      <c r="AA12" s="6"/>
      <c r="AB12" s="6"/>
    </row>
    <row r="13" spans="1:28" ht="14.25" x14ac:dyDescent="0.25">
      <c r="A13" s="6"/>
      <c r="B13" s="91" t="s">
        <v>37</v>
      </c>
      <c r="C13" s="244"/>
      <c r="D13" s="244"/>
      <c r="E13" s="244"/>
      <c r="F13" s="244"/>
      <c r="G13" s="244"/>
      <c r="H13" s="244"/>
      <c r="I13" s="244"/>
      <c r="J13" s="244"/>
      <c r="K13" s="157" t="s">
        <v>63</v>
      </c>
      <c r="L13" s="13"/>
      <c r="M13" s="8"/>
      <c r="N13" s="8"/>
      <c r="O13" s="8"/>
      <c r="P13" s="18"/>
      <c r="Q13" s="6"/>
      <c r="R13" s="6"/>
      <c r="S13" s="6"/>
      <c r="T13" s="6"/>
      <c r="U13" s="6"/>
      <c r="V13" s="18"/>
      <c r="W13" s="6"/>
      <c r="X13" s="6"/>
      <c r="Y13" s="6"/>
      <c r="Z13" s="6"/>
      <c r="AA13" s="6"/>
      <c r="AB13" s="6"/>
    </row>
    <row r="14" spans="1:28" ht="14.25" x14ac:dyDescent="0.25">
      <c r="A14" s="6"/>
      <c r="B14" s="91" t="s">
        <v>53</v>
      </c>
      <c r="C14" s="249"/>
      <c r="D14" s="249"/>
      <c r="E14" s="249"/>
      <c r="F14" s="249"/>
      <c r="G14" s="249"/>
      <c r="H14" s="249"/>
      <c r="I14" s="249"/>
      <c r="J14" s="249"/>
      <c r="K14" s="157" t="s">
        <v>63</v>
      </c>
      <c r="L14" s="13"/>
      <c r="M14" s="19"/>
      <c r="N14" s="27"/>
      <c r="O14" s="12"/>
      <c r="P14" s="18"/>
      <c r="Q14" s="6"/>
      <c r="R14" s="6"/>
      <c r="S14" s="6"/>
      <c r="T14" s="6"/>
      <c r="U14" s="6"/>
      <c r="V14" s="18"/>
      <c r="W14" s="6"/>
      <c r="X14" s="6"/>
      <c r="Y14" s="6"/>
      <c r="Z14" s="6"/>
      <c r="AA14" s="6"/>
      <c r="AB14" s="6"/>
    </row>
    <row r="15" spans="1:28" x14ac:dyDescent="0.2">
      <c r="A15" s="6"/>
      <c r="B15" s="351" t="s">
        <v>19</v>
      </c>
      <c r="C15" s="364"/>
      <c r="D15" s="364"/>
      <c r="E15" s="364"/>
      <c r="F15" s="364"/>
      <c r="G15" s="364"/>
      <c r="H15" s="364"/>
      <c r="I15" s="364"/>
      <c r="J15" s="364"/>
      <c r="K15" s="365"/>
      <c r="L15" s="13"/>
      <c r="M15" s="19"/>
      <c r="N15" s="27"/>
      <c r="O15" s="12"/>
      <c r="P15" s="18"/>
      <c r="Q15" s="6"/>
      <c r="R15" s="6"/>
      <c r="S15" s="6"/>
      <c r="T15" s="6"/>
      <c r="U15" s="6"/>
      <c r="V15" s="18"/>
      <c r="W15" s="6"/>
      <c r="X15" s="6"/>
      <c r="Y15" s="6"/>
      <c r="Z15" s="6"/>
      <c r="AA15" s="6"/>
      <c r="AB15" s="6"/>
    </row>
    <row r="16" spans="1:28" ht="14.25" x14ac:dyDescent="0.2">
      <c r="A16" s="6"/>
      <c r="B16" s="91" t="s">
        <v>20</v>
      </c>
      <c r="C16" s="118" t="e">
        <f>10*C11/C7</f>
        <v>#DIV/0!</v>
      </c>
      <c r="D16" s="118" t="e">
        <f t="shared" ref="D16:J16" si="0">10*D11/D7</f>
        <v>#DIV/0!</v>
      </c>
      <c r="E16" s="118" t="e">
        <f t="shared" si="0"/>
        <v>#DIV/0!</v>
      </c>
      <c r="F16" s="118" t="e">
        <f t="shared" si="0"/>
        <v>#DIV/0!</v>
      </c>
      <c r="G16" s="118" t="e">
        <f t="shared" si="0"/>
        <v>#DIV/0!</v>
      </c>
      <c r="H16" s="118" t="e">
        <f t="shared" si="0"/>
        <v>#DIV/0!</v>
      </c>
      <c r="I16" s="118" t="e">
        <f t="shared" si="0"/>
        <v>#DIV/0!</v>
      </c>
      <c r="J16" s="118" t="e">
        <f t="shared" si="0"/>
        <v>#DIV/0!</v>
      </c>
      <c r="K16" s="160" t="s">
        <v>66</v>
      </c>
      <c r="L16" s="13"/>
      <c r="M16" s="10"/>
      <c r="N16" s="8"/>
      <c r="O16" s="12"/>
      <c r="P16" s="18"/>
      <c r="Q16" s="6"/>
      <c r="R16" s="6"/>
      <c r="S16" s="6"/>
      <c r="T16" s="6"/>
      <c r="U16" s="6"/>
      <c r="V16" s="18"/>
      <c r="W16" s="6"/>
      <c r="X16" s="6"/>
      <c r="Y16" s="6"/>
      <c r="Z16" s="6"/>
      <c r="AA16" s="6"/>
      <c r="AB16" s="6"/>
    </row>
    <row r="17" spans="1:28" ht="14.25" x14ac:dyDescent="0.2">
      <c r="A17" s="6"/>
      <c r="B17" s="89" t="s">
        <v>0</v>
      </c>
      <c r="C17" s="161" t="str">
        <f>IF(C6=1,206000,IF(C6=2,70000,IF(C6=3,195000,"invalid input")))</f>
        <v>invalid input</v>
      </c>
      <c r="D17" s="161" t="str">
        <f t="shared" ref="D17:J17" si="1">IF(D6=1,206000,IF(D6=2,70000,IF(D6=3,195000,"invalid input")))</f>
        <v>invalid input</v>
      </c>
      <c r="E17" s="161" t="str">
        <f t="shared" si="1"/>
        <v>invalid input</v>
      </c>
      <c r="F17" s="161" t="str">
        <f t="shared" si="1"/>
        <v>invalid input</v>
      </c>
      <c r="G17" s="161" t="str">
        <f t="shared" si="1"/>
        <v>invalid input</v>
      </c>
      <c r="H17" s="161" t="str">
        <f t="shared" si="1"/>
        <v>invalid input</v>
      </c>
      <c r="I17" s="161" t="str">
        <f t="shared" si="1"/>
        <v>invalid input</v>
      </c>
      <c r="J17" s="161" t="str">
        <f t="shared" si="1"/>
        <v>invalid input</v>
      </c>
      <c r="K17" s="157" t="s">
        <v>66</v>
      </c>
      <c r="L17" s="13"/>
      <c r="M17" s="18"/>
      <c r="N17" s="18"/>
      <c r="O17" s="18"/>
      <c r="P17" s="18"/>
      <c r="Q17" s="6"/>
      <c r="R17" s="6"/>
      <c r="S17" s="6"/>
      <c r="T17" s="6"/>
      <c r="U17" s="6"/>
      <c r="V17" s="18"/>
      <c r="W17" s="6"/>
      <c r="X17" s="6"/>
      <c r="Y17" s="6"/>
      <c r="Z17" s="6"/>
      <c r="AA17" s="6"/>
      <c r="AB17" s="6"/>
    </row>
    <row r="18" spans="1:28" x14ac:dyDescent="0.2">
      <c r="A18" s="6"/>
      <c r="B18" s="122" t="s">
        <v>23</v>
      </c>
      <c r="C18" s="162" t="str">
        <f>IF(C10=1,0.5,IF(C10=2,0.7071,IF(C10=3,1,"invalid input")))</f>
        <v>invalid input</v>
      </c>
      <c r="D18" s="162" t="str">
        <f t="shared" ref="D18:J18" si="2">IF(D10=1,0.5,IF(D10=2,0.7071,IF(D10=3,1,"invalid input")))</f>
        <v>invalid input</v>
      </c>
      <c r="E18" s="162" t="str">
        <f t="shared" si="2"/>
        <v>invalid input</v>
      </c>
      <c r="F18" s="162" t="str">
        <f t="shared" si="2"/>
        <v>invalid input</v>
      </c>
      <c r="G18" s="162" t="str">
        <f t="shared" si="2"/>
        <v>invalid input</v>
      </c>
      <c r="H18" s="162" t="str">
        <f t="shared" si="2"/>
        <v>invalid input</v>
      </c>
      <c r="I18" s="162" t="str">
        <f t="shared" si="2"/>
        <v>invalid input</v>
      </c>
      <c r="J18" s="162" t="str">
        <f t="shared" si="2"/>
        <v>invalid input</v>
      </c>
      <c r="K18" s="159" t="s">
        <v>63</v>
      </c>
      <c r="L18" s="13"/>
      <c r="M18" s="8"/>
      <c r="N18" s="8"/>
      <c r="O18" s="8"/>
      <c r="P18" s="18"/>
      <c r="Q18" s="6"/>
      <c r="R18" s="6"/>
      <c r="S18" s="6"/>
      <c r="T18" s="6"/>
      <c r="U18" s="6"/>
      <c r="V18" s="18"/>
      <c r="W18" s="6"/>
      <c r="X18" s="6"/>
      <c r="Y18" s="6"/>
      <c r="Z18" s="6"/>
      <c r="AA18" s="6"/>
      <c r="AB18" s="6"/>
    </row>
    <row r="19" spans="1:28" ht="15.75" x14ac:dyDescent="0.3">
      <c r="A19" s="6"/>
      <c r="B19" s="106" t="s">
        <v>60</v>
      </c>
      <c r="C19" s="168" t="e">
        <f>(PI()^2)*C17*C8/(C7*(C9*C18)^2)/10000</f>
        <v>#VALUE!</v>
      </c>
      <c r="D19" s="168" t="e">
        <f t="shared" ref="D19:J19" si="3">(PI()^2)*D17*D8/(D7*(D9*D18)^2)/10000</f>
        <v>#VALUE!</v>
      </c>
      <c r="E19" s="168" t="e">
        <f t="shared" si="3"/>
        <v>#VALUE!</v>
      </c>
      <c r="F19" s="248" t="e">
        <f>(PI()^2)*F17*F8/(F7*(F9*F18)^2)/10000</f>
        <v>#VALUE!</v>
      </c>
      <c r="G19" s="168" t="e">
        <f t="shared" si="3"/>
        <v>#VALUE!</v>
      </c>
      <c r="H19" s="168" t="e">
        <f t="shared" si="3"/>
        <v>#VALUE!</v>
      </c>
      <c r="I19" s="168" t="e">
        <f t="shared" si="3"/>
        <v>#VALUE!</v>
      </c>
      <c r="J19" s="168" t="e">
        <f t="shared" si="3"/>
        <v>#VALUE!</v>
      </c>
      <c r="K19" s="163" t="s">
        <v>66</v>
      </c>
      <c r="L19" s="13"/>
      <c r="M19" s="8"/>
      <c r="N19" s="8"/>
      <c r="O19" s="8"/>
      <c r="P19" s="18"/>
      <c r="Q19" s="6"/>
      <c r="R19" s="6"/>
      <c r="S19" s="6"/>
      <c r="T19" s="6"/>
      <c r="U19" s="6"/>
      <c r="V19" s="18"/>
      <c r="W19" s="6"/>
      <c r="X19" s="6"/>
      <c r="Y19" s="6"/>
      <c r="Z19" s="6"/>
      <c r="AA19" s="6"/>
      <c r="AB19" s="6"/>
    </row>
    <row r="20" spans="1:28" ht="15" x14ac:dyDescent="0.25">
      <c r="A20" s="6"/>
      <c r="B20" s="106" t="s">
        <v>61</v>
      </c>
      <c r="C20" s="164" t="e">
        <f t="shared" ref="C20:J20" si="4">IF(C12/2&gt;=C19,C19,C12*(1-C12/4/C19))</f>
        <v>#VALUE!</v>
      </c>
      <c r="D20" s="164" t="e">
        <f t="shared" si="4"/>
        <v>#VALUE!</v>
      </c>
      <c r="E20" s="164" t="e">
        <f t="shared" si="4"/>
        <v>#VALUE!</v>
      </c>
      <c r="F20" s="164" t="e">
        <f t="shared" si="4"/>
        <v>#VALUE!</v>
      </c>
      <c r="G20" s="164" t="e">
        <f t="shared" si="4"/>
        <v>#VALUE!</v>
      </c>
      <c r="H20" s="164" t="e">
        <f t="shared" si="4"/>
        <v>#VALUE!</v>
      </c>
      <c r="I20" s="164" t="e">
        <f t="shared" si="4"/>
        <v>#VALUE!</v>
      </c>
      <c r="J20" s="164" t="e">
        <f t="shared" si="4"/>
        <v>#VALUE!</v>
      </c>
      <c r="K20" s="163" t="s">
        <v>66</v>
      </c>
      <c r="L20" s="13"/>
      <c r="M20" s="10"/>
      <c r="N20" s="8"/>
      <c r="O20" s="12"/>
      <c r="P20" s="18"/>
      <c r="Q20" s="6"/>
      <c r="R20" s="6"/>
      <c r="S20" s="6"/>
      <c r="T20" s="6"/>
      <c r="U20" s="6"/>
      <c r="V20" s="18"/>
      <c r="W20" s="6"/>
      <c r="X20" s="6"/>
      <c r="Y20" s="6"/>
      <c r="Z20" s="6"/>
      <c r="AA20" s="6"/>
      <c r="AB20" s="6"/>
    </row>
    <row r="21" spans="1:28" ht="15" x14ac:dyDescent="0.25">
      <c r="A21" s="6"/>
      <c r="B21" s="106" t="s">
        <v>42</v>
      </c>
      <c r="C21" s="164" t="e">
        <f t="shared" ref="C21:J21" si="5">C20/C13/C14</f>
        <v>#VALUE!</v>
      </c>
      <c r="D21" s="164" t="e">
        <f t="shared" si="5"/>
        <v>#VALUE!</v>
      </c>
      <c r="E21" s="164" t="e">
        <f t="shared" si="5"/>
        <v>#VALUE!</v>
      </c>
      <c r="F21" s="164" t="e">
        <f t="shared" si="5"/>
        <v>#VALUE!</v>
      </c>
      <c r="G21" s="164" t="e">
        <f t="shared" si="5"/>
        <v>#VALUE!</v>
      </c>
      <c r="H21" s="164" t="e">
        <f t="shared" si="5"/>
        <v>#VALUE!</v>
      </c>
      <c r="I21" s="164" t="e">
        <f t="shared" si="5"/>
        <v>#VALUE!</v>
      </c>
      <c r="J21" s="164" t="e">
        <f t="shared" si="5"/>
        <v>#VALUE!</v>
      </c>
      <c r="K21" s="163" t="s">
        <v>66</v>
      </c>
      <c r="L21" s="13"/>
      <c r="M21" s="19"/>
      <c r="N21" s="26"/>
      <c r="O21" s="12"/>
      <c r="P21" s="18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3.5" thickBot="1" x14ac:dyDescent="0.25">
      <c r="A22" s="6"/>
      <c r="B22" s="110"/>
      <c r="C22" s="128" t="e">
        <f t="shared" ref="C22:J22" si="6">IF(C16&lt;C21,"no buckling","buckling")</f>
        <v>#DIV/0!</v>
      </c>
      <c r="D22" s="128" t="e">
        <f t="shared" si="6"/>
        <v>#DIV/0!</v>
      </c>
      <c r="E22" s="128" t="e">
        <f t="shared" si="6"/>
        <v>#DIV/0!</v>
      </c>
      <c r="F22" s="128" t="e">
        <f t="shared" si="6"/>
        <v>#DIV/0!</v>
      </c>
      <c r="G22" s="128" t="e">
        <f t="shared" si="6"/>
        <v>#DIV/0!</v>
      </c>
      <c r="H22" s="128" t="e">
        <f>IF(H16&lt;H21,"no buckling","buckling")</f>
        <v>#DIV/0!</v>
      </c>
      <c r="I22" s="128" t="e">
        <f t="shared" si="6"/>
        <v>#DIV/0!</v>
      </c>
      <c r="J22" s="128" t="e">
        <f t="shared" si="6"/>
        <v>#DIV/0!</v>
      </c>
      <c r="K22" s="165" t="s">
        <v>63</v>
      </c>
      <c r="L22" s="13"/>
      <c r="M22" s="19"/>
      <c r="N22" s="26"/>
      <c r="O22" s="12"/>
      <c r="P22" s="18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x14ac:dyDescent="0.2">
      <c r="A23" s="6"/>
      <c r="B23" s="10"/>
      <c r="C23" s="11"/>
      <c r="D23" s="11"/>
      <c r="E23" s="11"/>
      <c r="F23" s="11"/>
      <c r="G23" s="11"/>
      <c r="H23" s="11"/>
      <c r="I23" s="11"/>
      <c r="J23" s="11"/>
      <c r="K23" s="12"/>
      <c r="L23" s="13"/>
      <c r="M23" s="19"/>
      <c r="N23" s="26"/>
      <c r="O23" s="12"/>
      <c r="P23" s="18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x14ac:dyDescent="0.2">
      <c r="A24" s="6"/>
      <c r="B24" s="13"/>
      <c r="C24" s="8"/>
      <c r="D24" s="8"/>
      <c r="E24" s="18"/>
      <c r="F24" s="20"/>
      <c r="G24" s="21"/>
      <c r="H24" s="12"/>
      <c r="I24" s="6"/>
      <c r="J24" s="6"/>
      <c r="K24" s="13"/>
      <c r="L24" s="1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x14ac:dyDescent="0.2">
      <c r="A25" s="6"/>
      <c r="B25" s="22"/>
      <c r="C25" s="13"/>
      <c r="D25" s="13"/>
      <c r="E25" s="18"/>
      <c r="F25" s="20"/>
      <c r="G25" s="23"/>
      <c r="H25" s="12"/>
      <c r="I25" s="6"/>
      <c r="J25" s="6"/>
      <c r="K25" s="13"/>
      <c r="L25" s="1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2">
      <c r="A26" s="6"/>
      <c r="B26" s="22"/>
      <c r="C26" s="13"/>
      <c r="D26" s="13"/>
      <c r="E26" s="18"/>
      <c r="F26" s="13"/>
      <c r="G26" s="13"/>
      <c r="H26" s="13"/>
      <c r="I26" s="6"/>
      <c r="J26" s="6"/>
      <c r="K26" s="13"/>
      <c r="L26" s="1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x14ac:dyDescent="0.2">
      <c r="A27" s="6"/>
      <c r="B27" s="22"/>
      <c r="C27" s="13"/>
      <c r="D27" s="13"/>
      <c r="E27" s="18"/>
      <c r="F27" s="13"/>
      <c r="G27" s="13"/>
      <c r="H27" s="13"/>
      <c r="I27" s="6"/>
      <c r="J27" s="6"/>
      <c r="K27" s="13"/>
      <c r="L27" s="1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2">
      <c r="A28" s="6"/>
      <c r="B28" s="22"/>
      <c r="C28" s="13"/>
      <c r="D28" s="13"/>
      <c r="E28" s="18"/>
      <c r="F28" s="13"/>
      <c r="G28" s="13"/>
      <c r="H28" s="13"/>
      <c r="I28" s="6"/>
      <c r="J28" s="6"/>
      <c r="K28" s="13"/>
      <c r="L28" s="1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x14ac:dyDescent="0.2">
      <c r="A29" s="6"/>
      <c r="B29" s="18"/>
      <c r="C29" s="18"/>
      <c r="D29" s="18"/>
      <c r="E29" s="18"/>
      <c r="F29" s="13"/>
      <c r="G29" s="13"/>
      <c r="H29" s="13"/>
      <c r="I29" s="18"/>
      <c r="J29" s="18"/>
      <c r="K29" s="13"/>
      <c r="L29" s="1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x14ac:dyDescent="0.2">
      <c r="A30" s="6"/>
      <c r="B30" s="13"/>
      <c r="C30" s="8"/>
      <c r="D30" s="8"/>
      <c r="E30" s="18"/>
      <c r="F30" s="13"/>
      <c r="G30" s="13"/>
      <c r="H30" s="13"/>
      <c r="I30" s="18"/>
      <c r="J30" s="18"/>
      <c r="K30" s="18"/>
      <c r="L30" s="18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">
      <c r="A31" s="6"/>
      <c r="B31" s="22"/>
      <c r="C31" s="13"/>
      <c r="D31" s="13"/>
      <c r="E31" s="18"/>
      <c r="F31" s="20"/>
      <c r="G31" s="21"/>
      <c r="H31" s="12"/>
      <c r="I31" s="18"/>
      <c r="J31" s="18"/>
      <c r="K31" s="18"/>
      <c r="L31" s="18"/>
      <c r="M31" s="6"/>
      <c r="N31" s="6"/>
    </row>
    <row r="32" spans="1:28" x14ac:dyDescent="0.2">
      <c r="A32" s="6"/>
      <c r="B32" s="22"/>
      <c r="C32" s="13"/>
      <c r="D32" s="13"/>
      <c r="E32" s="18"/>
      <c r="F32" s="20"/>
      <c r="G32" s="13"/>
      <c r="H32" s="12"/>
      <c r="I32" s="18"/>
      <c r="J32" s="18"/>
      <c r="K32" s="18"/>
      <c r="L32" s="18"/>
      <c r="M32" s="6"/>
      <c r="N32" s="6"/>
    </row>
    <row r="33" spans="1:21" x14ac:dyDescent="0.2">
      <c r="A33" s="6"/>
      <c r="B33" s="22"/>
      <c r="C33" s="13"/>
      <c r="D33" s="13"/>
      <c r="E33" s="18"/>
      <c r="F33" s="20"/>
      <c r="G33" s="13"/>
      <c r="H33" s="12"/>
      <c r="I33" s="18"/>
      <c r="J33" s="18"/>
      <c r="K33" s="18"/>
      <c r="L33" s="18"/>
      <c r="M33" s="6"/>
      <c r="N33" s="6"/>
    </row>
    <row r="34" spans="1:21" x14ac:dyDescent="0.2">
      <c r="A34" s="6"/>
      <c r="B34" s="22"/>
      <c r="C34" s="13"/>
      <c r="D34" s="13"/>
      <c r="E34" s="18"/>
      <c r="F34" s="18"/>
      <c r="G34" s="18"/>
      <c r="H34" s="18"/>
      <c r="I34" s="18"/>
      <c r="J34" s="18"/>
      <c r="K34" s="18"/>
      <c r="L34" s="18"/>
      <c r="M34" s="6"/>
      <c r="N34" s="6"/>
    </row>
    <row r="35" spans="1:21" x14ac:dyDescent="0.2">
      <c r="A35" s="6"/>
      <c r="B35" s="22"/>
      <c r="C35" s="13"/>
      <c r="D35" s="13"/>
      <c r="E35" s="18"/>
      <c r="F35" s="18"/>
      <c r="G35" s="18"/>
      <c r="H35" s="18"/>
      <c r="I35" s="18"/>
      <c r="J35" s="18"/>
      <c r="K35" s="18"/>
      <c r="L35" s="18"/>
      <c r="M35" s="6"/>
      <c r="N35" s="6"/>
    </row>
    <row r="36" spans="1:21" x14ac:dyDescent="0.2">
      <c r="A36" s="6"/>
      <c r="B36" s="22"/>
      <c r="C36" s="13"/>
      <c r="D36" s="13"/>
      <c r="E36" s="18"/>
      <c r="F36" s="18"/>
      <c r="G36" s="18"/>
      <c r="H36" s="18"/>
      <c r="I36" s="18"/>
      <c r="J36" s="18"/>
      <c r="K36" s="18"/>
      <c r="L36" s="18"/>
      <c r="M36" s="6"/>
      <c r="N36" s="6"/>
    </row>
    <row r="37" spans="1:21" x14ac:dyDescent="0.2">
      <c r="A37" s="6"/>
      <c r="B37" s="22"/>
      <c r="C37" s="13"/>
      <c r="D37" s="13"/>
      <c r="E37" s="18"/>
      <c r="F37" s="24"/>
      <c r="G37" s="13"/>
      <c r="H37" s="25"/>
      <c r="I37" s="18"/>
      <c r="J37" s="18"/>
      <c r="K37" s="18"/>
      <c r="L37" s="18"/>
      <c r="M37" s="6"/>
      <c r="N37" s="6"/>
    </row>
    <row r="38" spans="1:21" x14ac:dyDescent="0.2">
      <c r="B38" s="9"/>
      <c r="C38" s="5"/>
      <c r="D38" s="5"/>
      <c r="E38" s="5"/>
      <c r="F38" s="15"/>
      <c r="G38" s="9"/>
      <c r="H38" s="9"/>
      <c r="I38" s="5"/>
      <c r="J38" s="5"/>
      <c r="K38" s="5"/>
      <c r="L38" s="5"/>
      <c r="M38" s="4"/>
      <c r="N38" s="4"/>
    </row>
    <row r="39" spans="1:21" x14ac:dyDescent="0.2">
      <c r="B39" s="15"/>
      <c r="C39" s="5"/>
      <c r="D39" s="9"/>
      <c r="E39" s="5"/>
      <c r="F39" s="15"/>
      <c r="G39" s="9"/>
      <c r="H39" s="16"/>
      <c r="I39" s="5"/>
      <c r="J39" s="5"/>
      <c r="K39" s="5"/>
      <c r="L39" s="5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">
      <c r="B40" s="15"/>
      <c r="C40" s="5"/>
      <c r="D40" s="9"/>
      <c r="E40" s="5"/>
      <c r="F40" s="15"/>
      <c r="G40" s="9"/>
      <c r="H40" s="16"/>
      <c r="I40" s="5"/>
      <c r="J40" s="5"/>
      <c r="K40" s="5"/>
      <c r="L40" s="5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">
      <c r="B41" s="15"/>
      <c r="C41" s="5"/>
      <c r="D41" s="9"/>
      <c r="E41" s="5"/>
      <c r="F41" s="14"/>
      <c r="G41" s="9"/>
      <c r="H41" s="9"/>
      <c r="I41" s="5"/>
      <c r="J41" s="5"/>
      <c r="K41" s="5"/>
      <c r="L41" s="5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">
      <c r="B42" s="15"/>
      <c r="C42" s="5"/>
      <c r="D42" s="9"/>
      <c r="E42" s="5"/>
      <c r="F42" s="14"/>
      <c r="G42" s="9"/>
      <c r="H42" s="16"/>
      <c r="I42" s="5"/>
      <c r="J42" s="5"/>
      <c r="K42" s="5"/>
      <c r="L42" s="5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">
      <c r="B43" s="15"/>
      <c r="C43" s="5"/>
      <c r="D43" s="9"/>
      <c r="E43" s="5"/>
      <c r="F43" s="14"/>
      <c r="G43" s="9"/>
      <c r="H43" s="16"/>
      <c r="I43" s="5"/>
      <c r="J43" s="5"/>
      <c r="K43" s="5"/>
      <c r="L43" s="5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">
      <c r="B44" s="15"/>
      <c r="C44" s="5"/>
      <c r="D44" s="9"/>
      <c r="E44" s="5"/>
      <c r="F44" s="14"/>
      <c r="G44" s="9"/>
      <c r="H44" s="16"/>
      <c r="I44" s="5"/>
      <c r="J44" s="5"/>
      <c r="K44" s="5"/>
      <c r="L44" s="5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">
      <c r="B45" s="5"/>
      <c r="C45" s="5"/>
      <c r="D45" s="5"/>
      <c r="E45" s="5"/>
      <c r="F45" s="14"/>
      <c r="G45" s="9"/>
      <c r="H45" s="16"/>
      <c r="I45" s="5"/>
      <c r="J45" s="5"/>
      <c r="K45" s="5"/>
      <c r="L45" s="5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">
      <c r="B46" s="5"/>
      <c r="C46" s="5"/>
      <c r="D46" s="5"/>
      <c r="E46" s="5"/>
      <c r="F46" s="14"/>
      <c r="G46" s="9"/>
      <c r="H46" s="16"/>
      <c r="I46" s="5"/>
      <c r="J46" s="5"/>
      <c r="K46" s="5"/>
      <c r="L46" s="5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"/>
      <c r="N48" s="4"/>
      <c r="O48" s="4"/>
      <c r="P48" s="4"/>
      <c r="Q48" s="4"/>
      <c r="R48" s="4"/>
      <c r="S48" s="4"/>
      <c r="T48" s="4"/>
      <c r="U48" s="4"/>
    </row>
    <row r="49" spans="2:2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"/>
      <c r="N49" s="4"/>
      <c r="O49" s="4"/>
      <c r="P49" s="4"/>
      <c r="Q49" s="4"/>
      <c r="R49" s="4"/>
      <c r="S49" s="4"/>
      <c r="T49" s="4"/>
      <c r="U49" s="4"/>
    </row>
    <row r="50" spans="2:21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  <c r="N50" s="4"/>
      <c r="O50" s="4"/>
      <c r="P50" s="4"/>
      <c r="Q50" s="4"/>
      <c r="R50" s="4"/>
      <c r="S50" s="4"/>
      <c r="T50" s="4"/>
      <c r="U50" s="4"/>
    </row>
    <row r="51" spans="2:2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  <c r="N51" s="4"/>
      <c r="O51" s="4"/>
      <c r="P51" s="4"/>
      <c r="Q51" s="4"/>
      <c r="R51" s="4"/>
      <c r="S51" s="4"/>
      <c r="T51" s="4"/>
      <c r="U51" s="4"/>
    </row>
    <row r="52" spans="2:2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"/>
      <c r="N52" s="4"/>
      <c r="O52" s="4"/>
      <c r="P52" s="4"/>
      <c r="Q52" s="4"/>
      <c r="R52" s="4"/>
      <c r="S52" s="4"/>
      <c r="T52" s="4"/>
      <c r="U52" s="4"/>
    </row>
    <row r="53" spans="2:2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"/>
      <c r="N53" s="4"/>
      <c r="O53" s="4"/>
      <c r="P53" s="4"/>
      <c r="Q53" s="4"/>
      <c r="R53" s="4"/>
      <c r="S53" s="4"/>
      <c r="T53" s="4"/>
      <c r="U53" s="4"/>
    </row>
    <row r="54" spans="2:2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"/>
      <c r="N54" s="4"/>
      <c r="O54" s="4"/>
      <c r="P54" s="4"/>
      <c r="Q54" s="4"/>
      <c r="R54" s="4"/>
      <c r="S54" s="4"/>
      <c r="T54" s="4"/>
      <c r="U54" s="4"/>
    </row>
    <row r="55" spans="2:2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"/>
      <c r="N55" s="4"/>
      <c r="O55" s="4"/>
      <c r="P55" s="4"/>
      <c r="Q55" s="4"/>
      <c r="R55" s="4"/>
      <c r="S55" s="4"/>
      <c r="T55" s="4"/>
      <c r="U55" s="4"/>
    </row>
    <row r="56" spans="2:2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  <c r="N56" s="4"/>
      <c r="O56" s="4"/>
      <c r="P56" s="4"/>
      <c r="Q56" s="4"/>
      <c r="R56" s="4"/>
      <c r="S56" s="4"/>
      <c r="T56" s="4"/>
      <c r="U56" s="4"/>
    </row>
    <row r="57" spans="2:2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"/>
      <c r="N57" s="4"/>
      <c r="O57" s="4"/>
      <c r="P57" s="4"/>
      <c r="Q57" s="4"/>
      <c r="R57" s="4"/>
      <c r="S57" s="4"/>
      <c r="T57" s="4"/>
      <c r="U57" s="4"/>
    </row>
    <row r="58" spans="2:2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"/>
      <c r="N58" s="4"/>
      <c r="O58" s="4"/>
      <c r="P58" s="4"/>
      <c r="Q58" s="4"/>
      <c r="R58" s="4"/>
      <c r="S58" s="4"/>
      <c r="T58" s="4"/>
      <c r="U58" s="4"/>
    </row>
    <row r="59" spans="2:2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"/>
      <c r="N59" s="4"/>
      <c r="O59" s="4"/>
      <c r="P59" s="4"/>
      <c r="Q59" s="4"/>
      <c r="R59" s="4"/>
      <c r="S59" s="4"/>
      <c r="T59" s="4"/>
      <c r="U59" s="4"/>
    </row>
    <row r="60" spans="2:2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"/>
      <c r="N60" s="4"/>
      <c r="O60" s="4"/>
      <c r="P60" s="4"/>
      <c r="Q60" s="4"/>
      <c r="R60" s="4"/>
      <c r="S60" s="4"/>
      <c r="T60" s="4"/>
      <c r="U60" s="4"/>
    </row>
    <row r="61" spans="2:2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"/>
      <c r="N61" s="4"/>
      <c r="O61" s="4"/>
      <c r="P61" s="4"/>
      <c r="Q61" s="4"/>
      <c r="R61" s="4"/>
      <c r="S61" s="4"/>
      <c r="T61" s="4"/>
      <c r="U61" s="4"/>
    </row>
    <row r="62" spans="2:2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"/>
      <c r="N62" s="4"/>
      <c r="O62" s="4"/>
      <c r="P62" s="4"/>
      <c r="Q62" s="4"/>
      <c r="R62" s="4"/>
      <c r="S62" s="4"/>
      <c r="T62" s="4"/>
      <c r="U62" s="4"/>
    </row>
    <row r="63" spans="2:2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"/>
      <c r="N63" s="4"/>
      <c r="O63" s="4"/>
      <c r="P63" s="4"/>
      <c r="Q63" s="4"/>
      <c r="R63" s="4"/>
      <c r="S63" s="4"/>
      <c r="T63" s="4"/>
      <c r="U63" s="4"/>
    </row>
    <row r="64" spans="2:2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"/>
      <c r="N64" s="4"/>
      <c r="O64" s="4"/>
      <c r="P64" s="4"/>
      <c r="Q64" s="4"/>
      <c r="R64" s="4"/>
      <c r="S64" s="4"/>
      <c r="T64" s="4"/>
      <c r="U64" s="4"/>
    </row>
    <row r="65" spans="2:2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"/>
      <c r="N65" s="4"/>
      <c r="O65" s="4"/>
      <c r="P65" s="4"/>
      <c r="Q65" s="4"/>
      <c r="R65" s="4"/>
      <c r="S65" s="4"/>
      <c r="T65" s="4"/>
      <c r="U65" s="4"/>
    </row>
    <row r="66" spans="2:2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"/>
      <c r="N66" s="4"/>
      <c r="O66" s="4"/>
      <c r="P66" s="4"/>
      <c r="Q66" s="4"/>
      <c r="R66" s="4"/>
      <c r="S66" s="4"/>
      <c r="T66" s="4"/>
      <c r="U66" s="4"/>
    </row>
    <row r="67" spans="2:2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"/>
      <c r="N67" s="4"/>
      <c r="O67" s="4"/>
      <c r="P67" s="4"/>
      <c r="Q67" s="4"/>
      <c r="R67" s="4"/>
      <c r="S67" s="4"/>
      <c r="T67" s="4"/>
      <c r="U67" s="4"/>
    </row>
    <row r="68" spans="2:2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"/>
      <c r="N68" s="4"/>
      <c r="O68" s="4"/>
      <c r="P68" s="4"/>
      <c r="Q68" s="4"/>
      <c r="R68" s="4"/>
      <c r="S68" s="4"/>
      <c r="T68" s="4"/>
      <c r="U68" s="4"/>
    </row>
    <row r="69" spans="2:2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"/>
      <c r="N69" s="4"/>
      <c r="O69" s="4"/>
      <c r="P69" s="4"/>
      <c r="Q69" s="4"/>
      <c r="R69" s="4"/>
      <c r="S69" s="4"/>
      <c r="T69" s="4"/>
      <c r="U69" s="4"/>
    </row>
    <row r="70" spans="2:2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"/>
      <c r="N70" s="4"/>
      <c r="O70" s="4"/>
      <c r="P70" s="4"/>
      <c r="Q70" s="4"/>
      <c r="R70" s="4"/>
      <c r="S70" s="4"/>
      <c r="T70" s="4"/>
      <c r="U70" s="4"/>
    </row>
    <row r="71" spans="2:2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"/>
      <c r="N71" s="4"/>
      <c r="O71" s="4"/>
      <c r="P71" s="4"/>
      <c r="Q71" s="4"/>
      <c r="R71" s="4"/>
      <c r="S71" s="4"/>
      <c r="T71" s="4"/>
      <c r="U71" s="4"/>
    </row>
    <row r="72" spans="2:2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"/>
      <c r="N72" s="4"/>
      <c r="O72" s="4"/>
      <c r="P72" s="4"/>
      <c r="Q72" s="4"/>
      <c r="R72" s="4"/>
      <c r="S72" s="4"/>
      <c r="T72" s="4"/>
      <c r="U72" s="4"/>
    </row>
    <row r="73" spans="2:2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"/>
      <c r="N73" s="4"/>
      <c r="O73" s="4"/>
      <c r="P73" s="4"/>
      <c r="Q73" s="4"/>
      <c r="R73" s="4"/>
      <c r="S73" s="4"/>
      <c r="T73" s="4"/>
      <c r="U73" s="4"/>
    </row>
    <row r="74" spans="2:2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"/>
      <c r="N74" s="4"/>
      <c r="O74" s="4"/>
      <c r="P74" s="4"/>
      <c r="Q74" s="4"/>
      <c r="R74" s="4"/>
      <c r="S74" s="4"/>
      <c r="T74" s="4"/>
      <c r="U74" s="4"/>
    </row>
    <row r="75" spans="2:2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"/>
      <c r="N75" s="4"/>
      <c r="O75" s="4"/>
      <c r="P75" s="4"/>
      <c r="Q75" s="4"/>
      <c r="R75" s="4"/>
      <c r="S75" s="4"/>
      <c r="T75" s="4"/>
      <c r="U75" s="4"/>
    </row>
    <row r="76" spans="2:2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"/>
      <c r="N76" s="4"/>
      <c r="O76" s="4"/>
      <c r="P76" s="4"/>
      <c r="Q76" s="4"/>
      <c r="R76" s="4"/>
      <c r="S76" s="4"/>
      <c r="T76" s="4"/>
      <c r="U76" s="4"/>
    </row>
    <row r="77" spans="2:2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"/>
      <c r="N77" s="4"/>
      <c r="O77" s="4"/>
      <c r="P77" s="4"/>
      <c r="Q77" s="4"/>
      <c r="R77" s="4"/>
      <c r="S77" s="4"/>
      <c r="T77" s="4"/>
      <c r="U77" s="4"/>
    </row>
    <row r="78" spans="2:2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</row>
    <row r="79" spans="2:2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"/>
      <c r="N79" s="4"/>
      <c r="O79" s="4"/>
      <c r="P79" s="4"/>
      <c r="Q79" s="4"/>
      <c r="R79" s="4"/>
      <c r="S79" s="4"/>
      <c r="T79" s="4"/>
      <c r="U79" s="4"/>
    </row>
    <row r="80" spans="2:2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"/>
      <c r="N80" s="4"/>
      <c r="O80" s="4"/>
      <c r="P80" s="4"/>
      <c r="Q80" s="4"/>
      <c r="R80" s="4"/>
      <c r="S80" s="4"/>
      <c r="T80" s="4"/>
      <c r="U80" s="4"/>
    </row>
    <row r="81" spans="2:2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"/>
      <c r="N81" s="4"/>
      <c r="O81" s="4"/>
      <c r="P81" s="4"/>
      <c r="Q81" s="4"/>
      <c r="R81" s="4"/>
      <c r="S81" s="4"/>
      <c r="T81" s="4"/>
      <c r="U81" s="4"/>
    </row>
    <row r="82" spans="2:2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"/>
      <c r="N82" s="4"/>
      <c r="O82" s="4"/>
      <c r="P82" s="4"/>
      <c r="Q82" s="4"/>
      <c r="R82" s="4"/>
      <c r="S82" s="4"/>
      <c r="T82" s="4"/>
      <c r="U82" s="4"/>
    </row>
    <row r="83" spans="2:2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"/>
      <c r="N83" s="4"/>
      <c r="O83" s="4"/>
      <c r="P83" s="4"/>
      <c r="Q83" s="4"/>
      <c r="R83" s="4"/>
      <c r="S83" s="4"/>
      <c r="T83" s="4"/>
      <c r="U83" s="4"/>
    </row>
    <row r="84" spans="2:2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"/>
      <c r="N84" s="4"/>
      <c r="O84" s="4"/>
      <c r="P84" s="4"/>
      <c r="Q84" s="4"/>
      <c r="R84" s="4"/>
      <c r="S84" s="4"/>
      <c r="T84" s="4"/>
      <c r="U84" s="4"/>
    </row>
    <row r="85" spans="2:2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  <c r="N85" s="4"/>
      <c r="O85" s="4"/>
      <c r="P85" s="4"/>
      <c r="Q85" s="4"/>
      <c r="R85" s="4"/>
      <c r="S85" s="4"/>
      <c r="T85" s="4"/>
      <c r="U85" s="4"/>
    </row>
    <row r="86" spans="2:2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"/>
      <c r="N86" s="4"/>
      <c r="O86" s="4"/>
      <c r="P86" s="4"/>
      <c r="Q86" s="4"/>
      <c r="R86" s="4"/>
      <c r="S86" s="4"/>
      <c r="T86" s="4"/>
      <c r="U86" s="4"/>
    </row>
    <row r="87" spans="2:2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"/>
      <c r="N87" s="4"/>
      <c r="O87" s="4"/>
      <c r="P87" s="4"/>
      <c r="Q87" s="4"/>
      <c r="R87" s="4"/>
      <c r="S87" s="4"/>
      <c r="T87" s="4"/>
      <c r="U87" s="4"/>
    </row>
    <row r="88" spans="2:2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"/>
      <c r="N88" s="4"/>
      <c r="O88" s="4"/>
      <c r="P88" s="4"/>
      <c r="Q88" s="4"/>
      <c r="R88" s="4"/>
      <c r="S88" s="4"/>
      <c r="T88" s="4"/>
      <c r="U88" s="4"/>
    </row>
    <row r="89" spans="2:2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"/>
      <c r="N89" s="4"/>
      <c r="O89" s="4"/>
      <c r="P89" s="4"/>
      <c r="Q89" s="4"/>
      <c r="R89" s="4"/>
      <c r="S89" s="4"/>
      <c r="T89" s="4"/>
      <c r="U89" s="4"/>
    </row>
    <row r="90" spans="2:2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"/>
      <c r="N90" s="4"/>
      <c r="O90" s="4"/>
      <c r="P90" s="4"/>
      <c r="Q90" s="4"/>
      <c r="R90" s="4"/>
      <c r="S90" s="4"/>
      <c r="T90" s="4"/>
      <c r="U90" s="4"/>
    </row>
    <row r="91" spans="2:2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"/>
      <c r="N91" s="4"/>
      <c r="O91" s="4"/>
      <c r="P91" s="4"/>
      <c r="Q91" s="4"/>
      <c r="R91" s="4"/>
      <c r="S91" s="4"/>
      <c r="T91" s="4"/>
      <c r="U91" s="4"/>
    </row>
    <row r="92" spans="2:2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"/>
      <c r="N92" s="4"/>
      <c r="O92" s="4"/>
      <c r="P92" s="4"/>
      <c r="Q92" s="4"/>
      <c r="R92" s="4"/>
      <c r="S92" s="4"/>
      <c r="T92" s="4"/>
      <c r="U92" s="4"/>
    </row>
    <row r="93" spans="2:2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"/>
      <c r="N93" s="4"/>
      <c r="O93" s="4"/>
      <c r="P93" s="4"/>
      <c r="Q93" s="4"/>
      <c r="R93" s="4"/>
      <c r="S93" s="4"/>
      <c r="T93" s="4"/>
      <c r="U93" s="4"/>
    </row>
    <row r="94" spans="2:2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"/>
      <c r="N94" s="4"/>
      <c r="O94" s="4"/>
      <c r="P94" s="4"/>
      <c r="Q94" s="4"/>
      <c r="R94" s="4"/>
      <c r="S94" s="4"/>
      <c r="T94" s="4"/>
      <c r="U94" s="4"/>
    </row>
    <row r="95" spans="2:2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"/>
      <c r="N95" s="4"/>
      <c r="O95" s="4"/>
      <c r="P95" s="4"/>
      <c r="Q95" s="4"/>
      <c r="R95" s="4"/>
      <c r="S95" s="4"/>
      <c r="T95" s="4"/>
      <c r="U95" s="4"/>
    </row>
    <row r="96" spans="2:2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"/>
      <c r="N96" s="4"/>
      <c r="O96" s="4"/>
      <c r="P96" s="4"/>
      <c r="Q96" s="4"/>
      <c r="R96" s="4"/>
      <c r="S96" s="4"/>
      <c r="T96" s="4"/>
      <c r="U96" s="4"/>
    </row>
    <row r="97" spans="2:2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"/>
      <c r="N97" s="4"/>
      <c r="O97" s="4"/>
      <c r="P97" s="4"/>
      <c r="Q97" s="4"/>
      <c r="R97" s="4"/>
      <c r="S97" s="4"/>
      <c r="T97" s="4"/>
      <c r="U97" s="4"/>
    </row>
    <row r="98" spans="2:2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"/>
      <c r="N98" s="4"/>
      <c r="O98" s="4"/>
      <c r="P98" s="4"/>
      <c r="Q98" s="4"/>
      <c r="R98" s="4"/>
      <c r="S98" s="4"/>
      <c r="T98" s="4"/>
      <c r="U98" s="4"/>
    </row>
    <row r="99" spans="2:2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"/>
      <c r="N99" s="4"/>
      <c r="O99" s="4"/>
      <c r="P99" s="4"/>
      <c r="Q99" s="4"/>
      <c r="R99" s="4"/>
      <c r="S99" s="4"/>
      <c r="T99" s="4"/>
      <c r="U99" s="4"/>
    </row>
    <row r="100" spans="2:2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"/>
      <c r="N100" s="4"/>
      <c r="O100" s="4"/>
      <c r="P100" s="4"/>
      <c r="Q100" s="4"/>
      <c r="R100" s="4"/>
      <c r="S100" s="4"/>
      <c r="T100" s="4"/>
      <c r="U100" s="4"/>
    </row>
    <row r="101" spans="2:2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4"/>
      <c r="O101" s="4"/>
      <c r="P101" s="4"/>
      <c r="Q101" s="4"/>
      <c r="R101" s="4"/>
      <c r="S101" s="4"/>
      <c r="T101" s="4"/>
      <c r="U101" s="4"/>
    </row>
    <row r="102" spans="2:2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"/>
      <c r="N102" s="4"/>
      <c r="O102" s="4"/>
      <c r="P102" s="4"/>
      <c r="Q102" s="4"/>
      <c r="R102" s="4"/>
      <c r="S102" s="4"/>
      <c r="T102" s="4"/>
      <c r="U102" s="4"/>
    </row>
    <row r="103" spans="2:2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"/>
      <c r="N103" s="4"/>
      <c r="O103" s="4"/>
      <c r="P103" s="4"/>
      <c r="Q103" s="4"/>
      <c r="R103" s="4"/>
      <c r="S103" s="4"/>
      <c r="T103" s="4"/>
      <c r="U103" s="4"/>
    </row>
    <row r="104" spans="2:2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"/>
      <c r="N104" s="4"/>
      <c r="O104" s="4"/>
      <c r="P104" s="4"/>
      <c r="Q104" s="4"/>
      <c r="R104" s="4"/>
      <c r="S104" s="4"/>
      <c r="T104" s="4"/>
      <c r="U104" s="4"/>
    </row>
    <row r="105" spans="2:2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"/>
      <c r="N105" s="4"/>
      <c r="O105" s="4"/>
      <c r="P105" s="4"/>
      <c r="Q105" s="4"/>
      <c r="R105" s="4"/>
      <c r="S105" s="4"/>
      <c r="T105" s="4"/>
      <c r="U105" s="4"/>
    </row>
    <row r="106" spans="2:2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"/>
      <c r="N106" s="4"/>
      <c r="O106" s="4"/>
      <c r="P106" s="4"/>
      <c r="Q106" s="4"/>
      <c r="R106" s="4"/>
      <c r="S106" s="4"/>
      <c r="T106" s="4"/>
      <c r="U106" s="4"/>
    </row>
    <row r="107" spans="2:2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"/>
      <c r="N107" s="4"/>
      <c r="O107" s="4"/>
      <c r="P107" s="4"/>
      <c r="Q107" s="4"/>
      <c r="R107" s="4"/>
      <c r="S107" s="4"/>
      <c r="T107" s="4"/>
      <c r="U107" s="4"/>
    </row>
    <row r="108" spans="2:2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"/>
      <c r="N108" s="4"/>
      <c r="O108" s="4"/>
      <c r="P108" s="4"/>
      <c r="Q108" s="4"/>
      <c r="R108" s="4"/>
      <c r="S108" s="4"/>
      <c r="T108" s="4"/>
      <c r="U108" s="4"/>
    </row>
    <row r="109" spans="2:2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"/>
      <c r="N109" s="4"/>
      <c r="O109" s="4"/>
      <c r="P109" s="4"/>
      <c r="Q109" s="4"/>
      <c r="R109" s="4"/>
      <c r="S109" s="4"/>
      <c r="T109" s="4"/>
      <c r="U109" s="4"/>
    </row>
    <row r="110" spans="2:2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"/>
      <c r="N110" s="4"/>
      <c r="O110" s="4"/>
      <c r="P110" s="4"/>
      <c r="Q110" s="4"/>
      <c r="R110" s="4"/>
      <c r="S110" s="4"/>
      <c r="T110" s="4"/>
      <c r="U110" s="4"/>
    </row>
    <row r="111" spans="2:2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"/>
      <c r="N111" s="4"/>
      <c r="O111" s="4"/>
      <c r="P111" s="4"/>
      <c r="Q111" s="4"/>
      <c r="R111" s="4"/>
      <c r="S111" s="4"/>
      <c r="T111" s="4"/>
      <c r="U111" s="4"/>
    </row>
    <row r="112" spans="2:2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"/>
      <c r="N112" s="4"/>
      <c r="O112" s="4"/>
      <c r="P112" s="4"/>
      <c r="Q112" s="4"/>
      <c r="R112" s="4"/>
      <c r="S112" s="4"/>
      <c r="T112" s="4"/>
      <c r="U112" s="4"/>
    </row>
    <row r="113" spans="2:2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"/>
      <c r="N113" s="4"/>
      <c r="O113" s="4"/>
      <c r="P113" s="4"/>
      <c r="Q113" s="4"/>
      <c r="R113" s="4"/>
      <c r="S113" s="4"/>
      <c r="T113" s="4"/>
      <c r="U113" s="4"/>
    </row>
    <row r="114" spans="2:21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"/>
      <c r="N114" s="4"/>
      <c r="O114" s="4"/>
      <c r="P114" s="4"/>
      <c r="Q114" s="4"/>
      <c r="R114" s="4"/>
      <c r="S114" s="4"/>
      <c r="T114" s="4"/>
      <c r="U114" s="4"/>
    </row>
    <row r="115" spans="2:21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"/>
      <c r="N115" s="4"/>
      <c r="O115" s="4"/>
      <c r="P115" s="4"/>
      <c r="Q115" s="4"/>
      <c r="R115" s="4"/>
      <c r="S115" s="4"/>
      <c r="T115" s="4"/>
      <c r="U115" s="4"/>
    </row>
    <row r="116" spans="2:21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"/>
      <c r="N116" s="4"/>
      <c r="O116" s="4"/>
      <c r="P116" s="4"/>
      <c r="Q116" s="4"/>
      <c r="R116" s="4"/>
      <c r="S116" s="4"/>
      <c r="T116" s="4"/>
      <c r="U116" s="4"/>
    </row>
    <row r="117" spans="2:21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"/>
      <c r="N117" s="4"/>
      <c r="O117" s="4"/>
      <c r="P117" s="4"/>
      <c r="Q117" s="4"/>
      <c r="R117" s="4"/>
      <c r="S117" s="4"/>
      <c r="T117" s="4"/>
      <c r="U117" s="4"/>
    </row>
    <row r="118" spans="2:21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"/>
      <c r="N118" s="4"/>
      <c r="O118" s="4"/>
      <c r="P118" s="4"/>
      <c r="Q118" s="4"/>
      <c r="R118" s="4"/>
      <c r="S118" s="4"/>
      <c r="T118" s="4"/>
      <c r="U118" s="4"/>
    </row>
    <row r="119" spans="2:21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"/>
      <c r="N119" s="4"/>
      <c r="O119" s="4"/>
      <c r="P119" s="4"/>
      <c r="Q119" s="4"/>
      <c r="R119" s="4"/>
      <c r="S119" s="4"/>
      <c r="T119" s="4"/>
      <c r="U119" s="4"/>
    </row>
    <row r="120" spans="2:21" x14ac:dyDescent="0.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"/>
      <c r="N120" s="4"/>
      <c r="O120" s="4"/>
      <c r="P120" s="4"/>
      <c r="Q120" s="4"/>
      <c r="R120" s="4"/>
      <c r="S120" s="4"/>
      <c r="T120" s="4"/>
      <c r="U120" s="4"/>
    </row>
    <row r="121" spans="2:21" x14ac:dyDescent="0.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"/>
      <c r="N121" s="4"/>
      <c r="O121" s="4"/>
      <c r="P121" s="4"/>
      <c r="Q121" s="4"/>
      <c r="R121" s="4"/>
      <c r="S121" s="4"/>
      <c r="T121" s="4"/>
      <c r="U121" s="4"/>
    </row>
    <row r="122" spans="2:21" x14ac:dyDescent="0.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"/>
      <c r="N122" s="4"/>
      <c r="O122" s="4"/>
      <c r="P122" s="4"/>
      <c r="Q122" s="4"/>
      <c r="R122" s="4"/>
      <c r="S122" s="4"/>
      <c r="T122" s="4"/>
      <c r="U122" s="4"/>
    </row>
    <row r="123" spans="2:21" x14ac:dyDescent="0.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"/>
      <c r="N123" s="4"/>
      <c r="O123" s="4"/>
      <c r="P123" s="4"/>
      <c r="Q123" s="4"/>
      <c r="R123" s="4"/>
      <c r="S123" s="4"/>
      <c r="T123" s="4"/>
      <c r="U123" s="4"/>
    </row>
    <row r="124" spans="2:21" x14ac:dyDescent="0.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"/>
      <c r="N124" s="4"/>
      <c r="O124" s="4"/>
      <c r="P124" s="4"/>
      <c r="Q124" s="4"/>
      <c r="R124" s="4"/>
      <c r="S124" s="4"/>
      <c r="T124" s="4"/>
      <c r="U124" s="4"/>
    </row>
    <row r="125" spans="2:21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"/>
      <c r="N125" s="4"/>
      <c r="O125" s="4"/>
      <c r="P125" s="4"/>
      <c r="Q125" s="4"/>
      <c r="R125" s="4"/>
      <c r="S125" s="4"/>
      <c r="T125" s="4"/>
      <c r="U125" s="4"/>
    </row>
    <row r="126" spans="2:21" x14ac:dyDescent="0.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"/>
      <c r="N126" s="4"/>
      <c r="O126" s="4"/>
      <c r="P126" s="4"/>
      <c r="Q126" s="4"/>
      <c r="R126" s="4"/>
      <c r="S126" s="4"/>
      <c r="T126" s="4"/>
      <c r="U126" s="4"/>
    </row>
    <row r="127" spans="2:21" x14ac:dyDescent="0.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"/>
      <c r="N127" s="4"/>
      <c r="O127" s="4"/>
      <c r="P127" s="4"/>
      <c r="Q127" s="4"/>
      <c r="R127" s="4"/>
      <c r="S127" s="4"/>
      <c r="T127" s="4"/>
      <c r="U127" s="4"/>
    </row>
    <row r="128" spans="2:21" x14ac:dyDescent="0.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"/>
      <c r="N128" s="4"/>
      <c r="O128" s="4"/>
      <c r="P128" s="4"/>
      <c r="Q128" s="4"/>
      <c r="R128" s="4"/>
      <c r="S128" s="4"/>
      <c r="T128" s="4"/>
      <c r="U128" s="4"/>
    </row>
    <row r="129" spans="2:21" x14ac:dyDescent="0.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"/>
      <c r="N129" s="4"/>
      <c r="O129" s="4"/>
      <c r="P129" s="4"/>
      <c r="Q129" s="4"/>
      <c r="R129" s="4"/>
      <c r="S129" s="4"/>
      <c r="T129" s="4"/>
      <c r="U129" s="4"/>
    </row>
    <row r="130" spans="2:21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"/>
      <c r="N130" s="4"/>
      <c r="O130" s="4"/>
      <c r="P130" s="4"/>
      <c r="Q130" s="4"/>
      <c r="R130" s="4"/>
      <c r="S130" s="4"/>
      <c r="T130" s="4"/>
      <c r="U130" s="4"/>
    </row>
    <row r="131" spans="2:21" x14ac:dyDescent="0.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"/>
      <c r="N131" s="4"/>
      <c r="O131" s="4"/>
      <c r="P131" s="4"/>
      <c r="Q131" s="4"/>
      <c r="R131" s="4"/>
      <c r="S131" s="4"/>
      <c r="T131" s="4"/>
      <c r="U131" s="4"/>
    </row>
    <row r="132" spans="2:21" x14ac:dyDescent="0.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"/>
      <c r="N132" s="4"/>
      <c r="O132" s="4"/>
      <c r="P132" s="4"/>
      <c r="Q132" s="4"/>
      <c r="R132" s="4"/>
      <c r="S132" s="4"/>
      <c r="T132" s="4"/>
      <c r="U132" s="4"/>
    </row>
    <row r="133" spans="2:21" x14ac:dyDescent="0.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"/>
      <c r="N133" s="4"/>
      <c r="O133" s="4"/>
      <c r="P133" s="4"/>
      <c r="Q133" s="4"/>
      <c r="R133" s="4"/>
      <c r="S133" s="4"/>
      <c r="T133" s="4"/>
      <c r="U133" s="4"/>
    </row>
    <row r="134" spans="2:21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"/>
      <c r="N134" s="4"/>
      <c r="O134" s="4"/>
      <c r="P134" s="4"/>
      <c r="Q134" s="4"/>
      <c r="R134" s="4"/>
      <c r="S134" s="4"/>
      <c r="T134" s="4"/>
      <c r="U134" s="4"/>
    </row>
    <row r="135" spans="2:21" x14ac:dyDescent="0.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"/>
      <c r="N135" s="4"/>
      <c r="O135" s="4"/>
      <c r="P135" s="4"/>
      <c r="Q135" s="4"/>
      <c r="R135" s="4"/>
      <c r="S135" s="4"/>
      <c r="T135" s="4"/>
      <c r="U135" s="4"/>
    </row>
    <row r="136" spans="2:21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"/>
      <c r="N136" s="4"/>
      <c r="O136" s="4"/>
      <c r="P136" s="4"/>
      <c r="Q136" s="4"/>
      <c r="R136" s="4"/>
      <c r="S136" s="4"/>
      <c r="T136" s="4"/>
      <c r="U136" s="4"/>
    </row>
    <row r="137" spans="2:21" x14ac:dyDescent="0.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"/>
      <c r="N137" s="4"/>
      <c r="O137" s="4"/>
      <c r="P137" s="4"/>
      <c r="Q137" s="4"/>
      <c r="R137" s="4"/>
      <c r="S137" s="4"/>
      <c r="T137" s="4"/>
      <c r="U137" s="4"/>
    </row>
    <row r="138" spans="2:21" x14ac:dyDescent="0.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"/>
      <c r="N138" s="4"/>
      <c r="O138" s="4"/>
      <c r="P138" s="4"/>
      <c r="Q138" s="4"/>
      <c r="R138" s="4"/>
      <c r="S138" s="4"/>
      <c r="T138" s="4"/>
      <c r="U138" s="4"/>
    </row>
    <row r="139" spans="2:21" x14ac:dyDescent="0.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"/>
      <c r="N139" s="4"/>
      <c r="O139" s="4"/>
      <c r="P139" s="4"/>
      <c r="Q139" s="4"/>
      <c r="R139" s="4"/>
      <c r="S139" s="4"/>
      <c r="T139" s="4"/>
      <c r="U139" s="4"/>
    </row>
    <row r="140" spans="2:21" x14ac:dyDescent="0.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"/>
      <c r="N140" s="4"/>
      <c r="O140" s="4"/>
      <c r="P140" s="4"/>
      <c r="Q140" s="4"/>
      <c r="R140" s="4"/>
      <c r="S140" s="4"/>
      <c r="T140" s="4"/>
      <c r="U140" s="4"/>
    </row>
    <row r="141" spans="2:21" x14ac:dyDescent="0.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"/>
      <c r="N141" s="4"/>
      <c r="O141" s="4"/>
      <c r="P141" s="4"/>
      <c r="Q141" s="4"/>
      <c r="R141" s="4"/>
      <c r="S141" s="4"/>
      <c r="T141" s="4"/>
      <c r="U141" s="4"/>
    </row>
    <row r="142" spans="2:21" x14ac:dyDescent="0.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"/>
      <c r="N142" s="4"/>
      <c r="O142" s="4"/>
      <c r="P142" s="4"/>
      <c r="Q142" s="4"/>
      <c r="R142" s="4"/>
      <c r="S142" s="4"/>
      <c r="T142" s="4"/>
      <c r="U142" s="4"/>
    </row>
    <row r="143" spans="2:21" x14ac:dyDescent="0.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"/>
      <c r="N143" s="4"/>
      <c r="O143" s="4"/>
      <c r="P143" s="4"/>
      <c r="Q143" s="4"/>
      <c r="R143" s="4"/>
      <c r="S143" s="4"/>
      <c r="T143" s="4"/>
      <c r="U143" s="4"/>
    </row>
    <row r="144" spans="2:21" x14ac:dyDescent="0.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"/>
      <c r="N144" s="4"/>
      <c r="O144" s="4"/>
      <c r="P144" s="4"/>
      <c r="Q144" s="4"/>
      <c r="R144" s="4"/>
      <c r="S144" s="4"/>
      <c r="T144" s="4"/>
      <c r="U144" s="4"/>
    </row>
    <row r="145" spans="2:21" x14ac:dyDescent="0.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"/>
      <c r="N145" s="4"/>
      <c r="O145" s="4"/>
      <c r="P145" s="4"/>
      <c r="Q145" s="4"/>
      <c r="R145" s="4"/>
      <c r="S145" s="4"/>
      <c r="T145" s="4"/>
      <c r="U145" s="4"/>
    </row>
    <row r="146" spans="2:21" x14ac:dyDescent="0.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"/>
      <c r="N146" s="4"/>
      <c r="O146" s="4"/>
      <c r="P146" s="4"/>
      <c r="Q146" s="4"/>
      <c r="R146" s="4"/>
      <c r="S146" s="4"/>
      <c r="T146" s="4"/>
      <c r="U146" s="4"/>
    </row>
    <row r="147" spans="2:21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"/>
      <c r="N147" s="4"/>
      <c r="O147" s="4"/>
      <c r="P147" s="4"/>
      <c r="Q147" s="4"/>
      <c r="R147" s="4"/>
      <c r="S147" s="4"/>
      <c r="T147" s="4"/>
      <c r="U147" s="4"/>
    </row>
    <row r="148" spans="2:21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"/>
      <c r="N148" s="4"/>
      <c r="O148" s="4"/>
      <c r="P148" s="4"/>
      <c r="Q148" s="4"/>
      <c r="R148" s="4"/>
      <c r="S148" s="4"/>
      <c r="T148" s="4"/>
      <c r="U148" s="4"/>
    </row>
    <row r="149" spans="2:21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"/>
      <c r="N149" s="4"/>
      <c r="O149" s="4"/>
      <c r="P149" s="4"/>
      <c r="Q149" s="4"/>
      <c r="R149" s="4"/>
      <c r="S149" s="4"/>
      <c r="T149" s="4"/>
      <c r="U149" s="4"/>
    </row>
    <row r="150" spans="2:21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"/>
      <c r="N150" s="4"/>
      <c r="O150" s="4"/>
      <c r="P150" s="4"/>
      <c r="Q150" s="4"/>
      <c r="R150" s="4"/>
      <c r="S150" s="4"/>
      <c r="T150" s="4"/>
      <c r="U150" s="4"/>
    </row>
    <row r="151" spans="2:21" x14ac:dyDescent="0.2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"/>
      <c r="N151" s="4"/>
      <c r="O151" s="4"/>
      <c r="P151" s="4"/>
      <c r="Q151" s="4"/>
      <c r="R151" s="4"/>
      <c r="S151" s="4"/>
      <c r="T151" s="4"/>
      <c r="U151" s="4"/>
    </row>
    <row r="152" spans="2:21" x14ac:dyDescent="0.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"/>
      <c r="N152" s="4"/>
      <c r="O152" s="4"/>
      <c r="P152" s="4"/>
      <c r="Q152" s="4"/>
      <c r="R152" s="4"/>
      <c r="S152" s="4"/>
      <c r="T152" s="4"/>
      <c r="U152" s="4"/>
    </row>
    <row r="153" spans="2:21" x14ac:dyDescent="0.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"/>
      <c r="N153" s="4"/>
      <c r="O153" s="4"/>
      <c r="P153" s="4"/>
      <c r="Q153" s="4"/>
      <c r="R153" s="4"/>
      <c r="S153" s="4"/>
      <c r="T153" s="4"/>
      <c r="U153" s="4"/>
    </row>
    <row r="154" spans="2:21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"/>
      <c r="N154" s="4"/>
      <c r="O154" s="4"/>
      <c r="P154" s="4"/>
      <c r="Q154" s="4"/>
      <c r="R154" s="4"/>
      <c r="S154" s="4"/>
      <c r="T154" s="4"/>
      <c r="U154" s="4"/>
    </row>
    <row r="155" spans="2:21" x14ac:dyDescent="0.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4"/>
      <c r="O155" s="4"/>
      <c r="P155" s="4"/>
      <c r="Q155" s="4"/>
      <c r="R155" s="4"/>
      <c r="S155" s="4"/>
      <c r="T155" s="4"/>
      <c r="U155" s="4"/>
    </row>
    <row r="156" spans="2:21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4"/>
      <c r="O156" s="4"/>
      <c r="P156" s="4"/>
      <c r="Q156" s="4"/>
      <c r="R156" s="4"/>
      <c r="S156" s="4"/>
      <c r="T156" s="4"/>
      <c r="U156" s="4"/>
    </row>
    <row r="157" spans="2:21" x14ac:dyDescent="0.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4"/>
      <c r="O157" s="4"/>
      <c r="P157" s="4"/>
      <c r="Q157" s="4"/>
      <c r="R157" s="4"/>
      <c r="S157" s="4"/>
      <c r="T157" s="4"/>
      <c r="U157" s="4"/>
    </row>
    <row r="158" spans="2:21" x14ac:dyDescent="0.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4"/>
      <c r="O158" s="4"/>
      <c r="P158" s="4"/>
      <c r="Q158" s="4"/>
      <c r="R158" s="4"/>
      <c r="S158" s="4"/>
      <c r="T158" s="4"/>
      <c r="U158" s="4"/>
    </row>
    <row r="159" spans="2:21" x14ac:dyDescent="0.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4"/>
    </row>
    <row r="160" spans="2:21" x14ac:dyDescent="0.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4"/>
    </row>
    <row r="161" spans="2:21" x14ac:dyDescent="0.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4"/>
      <c r="O161" s="4"/>
      <c r="P161" s="4"/>
      <c r="Q161" s="4"/>
      <c r="R161" s="4"/>
      <c r="S161" s="4"/>
      <c r="T161" s="4"/>
      <c r="U161" s="4"/>
    </row>
    <row r="162" spans="2:21" x14ac:dyDescent="0.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4"/>
      <c r="O162" s="4"/>
      <c r="P162" s="4"/>
      <c r="Q162" s="4"/>
      <c r="R162" s="4"/>
      <c r="S162" s="4"/>
      <c r="T162" s="4"/>
      <c r="U162" s="4"/>
    </row>
    <row r="163" spans="2:21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4"/>
      <c r="O163" s="4"/>
      <c r="P163" s="4"/>
      <c r="Q163" s="4"/>
      <c r="R163" s="4"/>
      <c r="S163" s="4"/>
      <c r="T163" s="4"/>
      <c r="U163" s="4"/>
    </row>
    <row r="164" spans="2:21" x14ac:dyDescent="0.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4"/>
      <c r="O164" s="4"/>
      <c r="P164" s="4"/>
      <c r="Q164" s="4"/>
      <c r="R164" s="4"/>
      <c r="S164" s="4"/>
      <c r="T164" s="4"/>
      <c r="U164" s="4"/>
    </row>
    <row r="165" spans="2:21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4"/>
      <c r="O165" s="4"/>
      <c r="P165" s="4"/>
      <c r="Q165" s="4"/>
      <c r="R165" s="4"/>
      <c r="S165" s="4"/>
      <c r="T165" s="4"/>
      <c r="U165" s="4"/>
    </row>
    <row r="166" spans="2:21" x14ac:dyDescent="0.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"/>
      <c r="N166" s="4"/>
      <c r="O166" s="4"/>
      <c r="P166" s="4"/>
      <c r="Q166" s="4"/>
      <c r="R166" s="4"/>
      <c r="S166" s="4"/>
      <c r="T166" s="4"/>
      <c r="U166" s="4"/>
    </row>
    <row r="167" spans="2:21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"/>
      <c r="N167" s="4"/>
      <c r="O167" s="4"/>
      <c r="P167" s="4"/>
      <c r="Q167" s="4"/>
      <c r="R167" s="4"/>
      <c r="S167" s="4"/>
      <c r="T167" s="4"/>
      <c r="U167" s="4"/>
    </row>
    <row r="168" spans="2:21" x14ac:dyDescent="0.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"/>
      <c r="N168" s="4"/>
      <c r="O168" s="4"/>
      <c r="P168" s="4"/>
      <c r="Q168" s="4"/>
      <c r="R168" s="4"/>
      <c r="S168" s="4"/>
      <c r="T168" s="4"/>
      <c r="U168" s="4"/>
    </row>
    <row r="169" spans="2:21" x14ac:dyDescent="0.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"/>
      <c r="N169" s="4"/>
      <c r="O169" s="4"/>
      <c r="P169" s="4"/>
      <c r="Q169" s="4"/>
      <c r="R169" s="4"/>
      <c r="S169" s="4"/>
      <c r="T169" s="4"/>
      <c r="U169" s="4"/>
    </row>
    <row r="170" spans="2:21" x14ac:dyDescent="0.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"/>
      <c r="N170" s="4"/>
      <c r="O170" s="4"/>
      <c r="P170" s="4"/>
      <c r="Q170" s="4"/>
      <c r="R170" s="4"/>
      <c r="S170" s="4"/>
      <c r="T170" s="4"/>
      <c r="U170" s="4"/>
    </row>
    <row r="171" spans="2:21" x14ac:dyDescent="0.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"/>
      <c r="N171" s="4"/>
      <c r="O171" s="4"/>
      <c r="P171" s="4"/>
      <c r="Q171" s="4"/>
      <c r="R171" s="4"/>
      <c r="S171" s="4"/>
      <c r="T171" s="4"/>
      <c r="U171" s="4"/>
    </row>
    <row r="172" spans="2:21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"/>
      <c r="N172" s="4"/>
      <c r="O172" s="4"/>
      <c r="P172" s="4"/>
      <c r="Q172" s="4"/>
      <c r="R172" s="4"/>
      <c r="S172" s="4"/>
      <c r="T172" s="4"/>
      <c r="U172" s="4"/>
    </row>
    <row r="173" spans="2:21" x14ac:dyDescent="0.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"/>
      <c r="N173" s="4"/>
      <c r="O173" s="4"/>
      <c r="P173" s="4"/>
      <c r="Q173" s="4"/>
      <c r="R173" s="4"/>
      <c r="S173" s="4"/>
      <c r="T173" s="4"/>
      <c r="U173" s="4"/>
    </row>
    <row r="174" spans="2:21" x14ac:dyDescent="0.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"/>
      <c r="N174" s="4"/>
      <c r="O174" s="4"/>
      <c r="P174" s="4"/>
      <c r="Q174" s="4"/>
      <c r="R174" s="4"/>
      <c r="S174" s="4"/>
      <c r="T174" s="4"/>
      <c r="U174" s="4"/>
    </row>
    <row r="175" spans="2:21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"/>
      <c r="N175" s="4"/>
      <c r="O175" s="4"/>
      <c r="P175" s="4"/>
      <c r="Q175" s="4"/>
      <c r="R175" s="4"/>
      <c r="S175" s="4"/>
      <c r="T175" s="4"/>
      <c r="U175" s="4"/>
    </row>
    <row r="176" spans="2:21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"/>
      <c r="N176" s="4"/>
      <c r="O176" s="4"/>
      <c r="P176" s="4"/>
      <c r="Q176" s="4"/>
      <c r="R176" s="4"/>
      <c r="S176" s="4"/>
      <c r="T176" s="4"/>
      <c r="U176" s="4"/>
    </row>
    <row r="177" spans="2:21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"/>
      <c r="N177" s="4"/>
      <c r="O177" s="4"/>
      <c r="P177" s="4"/>
      <c r="Q177" s="4"/>
      <c r="R177" s="4"/>
      <c r="S177" s="4"/>
      <c r="T177" s="4"/>
      <c r="U177" s="4"/>
    </row>
    <row r="178" spans="2:21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"/>
      <c r="N178" s="4"/>
      <c r="O178" s="4"/>
      <c r="P178" s="4"/>
      <c r="Q178" s="4"/>
      <c r="R178" s="4"/>
      <c r="S178" s="4"/>
      <c r="T178" s="4"/>
      <c r="U178" s="4"/>
    </row>
    <row r="179" spans="2:21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2:2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2:21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2:21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2:2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2:2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2:2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2:2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2:2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2:2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2:21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2:21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2:21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2:21" x14ac:dyDescent="0.2">
      <c r="B192" s="4"/>
      <c r="C192" s="4"/>
      <c r="D192" s="4"/>
      <c r="E192" s="4"/>
      <c r="F192" s="4"/>
      <c r="G192" s="4"/>
      <c r="H192" s="4"/>
      <c r="I192" s="17"/>
      <c r="J192" s="17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2:21" x14ac:dyDescent="0.2">
      <c r="B193" s="4"/>
      <c r="C193" s="4"/>
      <c r="D193" s="4"/>
      <c r="E193" s="4"/>
      <c r="F193" s="4"/>
      <c r="G193" s="4"/>
      <c r="H193" s="4"/>
      <c r="I193" s="17"/>
      <c r="J193" s="17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2:21" x14ac:dyDescent="0.2">
      <c r="B194" s="4"/>
      <c r="C194" s="4"/>
      <c r="D194" s="4"/>
      <c r="E194" s="4"/>
      <c r="F194" s="4"/>
      <c r="G194" s="4"/>
      <c r="H194" s="4"/>
      <c r="I194" s="17"/>
      <c r="J194" s="17"/>
      <c r="K194" s="4"/>
      <c r="L194" s="4"/>
      <c r="M194" s="17"/>
      <c r="N194" s="17"/>
      <c r="O194" s="17"/>
      <c r="P194" s="17"/>
      <c r="Q194" s="17"/>
      <c r="R194" s="17"/>
      <c r="S194" s="17"/>
      <c r="T194" s="17"/>
      <c r="U194" s="17"/>
    </row>
    <row r="195" spans="2:21" x14ac:dyDescent="0.2">
      <c r="B195" s="4"/>
      <c r="C195" s="4"/>
      <c r="D195" s="4"/>
      <c r="E195" s="4"/>
      <c r="F195" s="4"/>
      <c r="G195" s="4"/>
      <c r="H195" s="4"/>
      <c r="I195" s="17"/>
      <c r="J195" s="17"/>
      <c r="K195" s="4"/>
      <c r="L195" s="17"/>
      <c r="M195" s="17"/>
      <c r="N195" s="17"/>
      <c r="O195" s="17"/>
      <c r="P195" s="17"/>
      <c r="Q195" s="17"/>
      <c r="R195" s="17"/>
      <c r="S195" s="17"/>
      <c r="T195" s="17"/>
      <c r="U195" s="17"/>
    </row>
    <row r="196" spans="2:21" x14ac:dyDescent="0.2">
      <c r="B196" s="4"/>
      <c r="C196" s="4"/>
      <c r="D196" s="4"/>
      <c r="E196" s="4"/>
      <c r="F196" s="4"/>
      <c r="G196" s="4"/>
      <c r="H196" s="4"/>
      <c r="I196" s="17"/>
      <c r="J196" s="17"/>
      <c r="K196" s="4"/>
      <c r="L196" s="17"/>
      <c r="M196" s="17"/>
      <c r="N196" s="17"/>
      <c r="O196" s="17"/>
      <c r="P196" s="17"/>
      <c r="Q196" s="17"/>
      <c r="R196" s="17"/>
      <c r="S196" s="17"/>
      <c r="T196" s="17"/>
      <c r="U196" s="17"/>
    </row>
    <row r="197" spans="2:21" x14ac:dyDescent="0.2">
      <c r="B197" s="4"/>
      <c r="C197" s="4"/>
      <c r="D197" s="4"/>
      <c r="E197" s="4"/>
      <c r="F197" s="4"/>
      <c r="G197" s="4"/>
      <c r="H197" s="4"/>
      <c r="I197" s="17"/>
      <c r="J197" s="17"/>
      <c r="K197" s="4"/>
      <c r="L197" s="17"/>
      <c r="M197" s="17"/>
      <c r="N197" s="17"/>
      <c r="O197" s="17"/>
      <c r="P197" s="17"/>
      <c r="Q197" s="17"/>
      <c r="R197" s="17"/>
      <c r="S197" s="17"/>
      <c r="T197" s="17"/>
      <c r="U197" s="17"/>
    </row>
    <row r="198" spans="2:21" x14ac:dyDescent="0.2">
      <c r="B198" s="4"/>
      <c r="C198" s="4"/>
      <c r="D198" s="4"/>
      <c r="E198" s="4"/>
      <c r="F198" s="4"/>
      <c r="G198" s="4"/>
      <c r="H198" s="4"/>
      <c r="I198" s="17"/>
      <c r="J198" s="17"/>
      <c r="K198" s="4"/>
      <c r="L198" s="17"/>
      <c r="M198" s="17"/>
      <c r="N198" s="17"/>
      <c r="O198" s="17"/>
      <c r="P198" s="17"/>
      <c r="Q198" s="17"/>
      <c r="R198" s="17"/>
      <c r="S198" s="17"/>
      <c r="T198" s="17"/>
      <c r="U198" s="17"/>
    </row>
    <row r="199" spans="2:21" x14ac:dyDescent="0.2">
      <c r="B199" s="4"/>
      <c r="C199" s="4"/>
      <c r="D199" s="4"/>
      <c r="E199" s="17"/>
      <c r="F199" s="4"/>
      <c r="G199" s="4"/>
      <c r="H199" s="4"/>
      <c r="I199" s="17"/>
      <c r="J199" s="17"/>
      <c r="K199" s="4"/>
      <c r="L199" s="17"/>
      <c r="M199" s="17"/>
      <c r="N199" s="17"/>
      <c r="O199" s="17"/>
      <c r="P199" s="17"/>
      <c r="Q199" s="17"/>
      <c r="R199" s="17"/>
      <c r="S199" s="17"/>
      <c r="T199" s="17"/>
      <c r="U199" s="17"/>
    </row>
    <row r="200" spans="2:21" x14ac:dyDescent="0.2">
      <c r="B200" s="4"/>
      <c r="C200" s="4"/>
      <c r="D200" s="4"/>
      <c r="E200" s="17"/>
      <c r="F200" s="4"/>
      <c r="G200" s="4"/>
      <c r="H200" s="4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</row>
    <row r="201" spans="2:21" x14ac:dyDescent="0.2">
      <c r="B201" s="4"/>
      <c r="C201" s="4"/>
      <c r="D201" s="4"/>
      <c r="E201" s="17"/>
      <c r="F201" s="4"/>
      <c r="G201" s="4"/>
      <c r="H201" s="4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</row>
    <row r="202" spans="2:21" x14ac:dyDescent="0.2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</row>
    <row r="203" spans="2:21" x14ac:dyDescent="0.2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</row>
    <row r="204" spans="2:21" x14ac:dyDescent="0.2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</row>
    <row r="205" spans="2:21" x14ac:dyDescent="0.2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</row>
    <row r="206" spans="2:21" x14ac:dyDescent="0.2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</row>
    <row r="207" spans="2:21" x14ac:dyDescent="0.2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</row>
    <row r="208" spans="2:21" x14ac:dyDescent="0.2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</row>
    <row r="209" spans="2:21" x14ac:dyDescent="0.2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2:21" x14ac:dyDescent="0.2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2:21" x14ac:dyDescent="0.2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</row>
    <row r="212" spans="2:21" x14ac:dyDescent="0.2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</row>
    <row r="213" spans="2:21" x14ac:dyDescent="0.2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</row>
    <row r="214" spans="2:21" x14ac:dyDescent="0.2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 spans="2:21" x14ac:dyDescent="0.2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</row>
    <row r="216" spans="2:21" x14ac:dyDescent="0.2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</row>
    <row r="217" spans="2:21" x14ac:dyDescent="0.2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</row>
    <row r="218" spans="2:21" x14ac:dyDescent="0.2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</row>
    <row r="219" spans="2:21" x14ac:dyDescent="0.2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 spans="2:21" x14ac:dyDescent="0.2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</row>
    <row r="221" spans="2:21" x14ac:dyDescent="0.2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</row>
    <row r="222" spans="2:21" x14ac:dyDescent="0.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</row>
    <row r="223" spans="2:21" x14ac:dyDescent="0.2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</row>
    <row r="224" spans="2:21" x14ac:dyDescent="0.2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</row>
    <row r="225" spans="2:21" x14ac:dyDescent="0.2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</row>
    <row r="226" spans="2:21" x14ac:dyDescent="0.2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</row>
    <row r="227" spans="2:21" x14ac:dyDescent="0.2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</row>
    <row r="228" spans="2:21" x14ac:dyDescent="0.2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</row>
    <row r="229" spans="2:21" x14ac:dyDescent="0.2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</row>
    <row r="230" spans="2:21" x14ac:dyDescent="0.2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</row>
    <row r="231" spans="2:21" x14ac:dyDescent="0.2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</row>
    <row r="232" spans="2:21" x14ac:dyDescent="0.2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</row>
    <row r="233" spans="2:21" x14ac:dyDescent="0.2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</row>
    <row r="234" spans="2:21" x14ac:dyDescent="0.2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</row>
    <row r="235" spans="2:21" x14ac:dyDescent="0.2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2:21" x14ac:dyDescent="0.2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2:21" x14ac:dyDescent="0.2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</row>
    <row r="238" spans="2:21" x14ac:dyDescent="0.2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</row>
    <row r="239" spans="2:21" x14ac:dyDescent="0.2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</row>
    <row r="240" spans="2:21" x14ac:dyDescent="0.2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</row>
    <row r="241" spans="2:21" x14ac:dyDescent="0.2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</row>
    <row r="242" spans="2:21" x14ac:dyDescent="0.2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</row>
    <row r="243" spans="2:21" x14ac:dyDescent="0.2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</row>
    <row r="244" spans="2:21" x14ac:dyDescent="0.2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</row>
    <row r="245" spans="2:21" x14ac:dyDescent="0.2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</row>
    <row r="246" spans="2:21" x14ac:dyDescent="0.2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</row>
    <row r="247" spans="2:21" x14ac:dyDescent="0.2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</row>
    <row r="248" spans="2:21" x14ac:dyDescent="0.2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</row>
    <row r="249" spans="2:21" x14ac:dyDescent="0.2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</row>
    <row r="250" spans="2:21" x14ac:dyDescent="0.2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</row>
    <row r="251" spans="2:21" x14ac:dyDescent="0.2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</row>
    <row r="252" spans="2:21" x14ac:dyDescent="0.2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</row>
    <row r="253" spans="2:21" x14ac:dyDescent="0.2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</row>
    <row r="254" spans="2:21" x14ac:dyDescent="0.2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</row>
    <row r="255" spans="2:21" x14ac:dyDescent="0.2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</row>
    <row r="256" spans="2:21" x14ac:dyDescent="0.2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</row>
    <row r="257" spans="2:21" x14ac:dyDescent="0.2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</row>
    <row r="258" spans="2:21" x14ac:dyDescent="0.2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</row>
    <row r="259" spans="2:21" x14ac:dyDescent="0.2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</row>
    <row r="260" spans="2:21" x14ac:dyDescent="0.2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</row>
    <row r="261" spans="2:21" x14ac:dyDescent="0.2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2:21" x14ac:dyDescent="0.2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2:21" x14ac:dyDescent="0.2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</row>
    <row r="264" spans="2:21" x14ac:dyDescent="0.2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</row>
    <row r="265" spans="2:21" x14ac:dyDescent="0.2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</row>
    <row r="266" spans="2:21" x14ac:dyDescent="0.2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</row>
    <row r="267" spans="2:21" x14ac:dyDescent="0.2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</row>
    <row r="268" spans="2:21" x14ac:dyDescent="0.2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</row>
    <row r="269" spans="2:21" x14ac:dyDescent="0.2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</row>
    <row r="270" spans="2:21" x14ac:dyDescent="0.2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</row>
    <row r="271" spans="2:21" x14ac:dyDescent="0.2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</row>
    <row r="272" spans="2:21" x14ac:dyDescent="0.2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</row>
    <row r="273" spans="2:21" x14ac:dyDescent="0.2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</row>
    <row r="274" spans="2:21" x14ac:dyDescent="0.2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</row>
    <row r="275" spans="2:21" x14ac:dyDescent="0.2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</row>
    <row r="276" spans="2:21" x14ac:dyDescent="0.2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</row>
    <row r="277" spans="2:21" x14ac:dyDescent="0.2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</row>
    <row r="278" spans="2:21" x14ac:dyDescent="0.2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</row>
    <row r="279" spans="2:21" x14ac:dyDescent="0.2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</row>
    <row r="280" spans="2:21" x14ac:dyDescent="0.2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</row>
    <row r="281" spans="2:21" x14ac:dyDescent="0.2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</row>
    <row r="282" spans="2:21" x14ac:dyDescent="0.2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</row>
    <row r="283" spans="2:21" x14ac:dyDescent="0.2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</row>
    <row r="284" spans="2:21" x14ac:dyDescent="0.2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</row>
    <row r="285" spans="2:21" x14ac:dyDescent="0.2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</row>
    <row r="286" spans="2:21" x14ac:dyDescent="0.2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</row>
    <row r="287" spans="2:21" x14ac:dyDescent="0.2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2:21" x14ac:dyDescent="0.2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2:21" x14ac:dyDescent="0.2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</row>
    <row r="290" spans="2:21" x14ac:dyDescent="0.2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</row>
    <row r="291" spans="2:21" x14ac:dyDescent="0.2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</row>
    <row r="292" spans="2:21" x14ac:dyDescent="0.2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</row>
    <row r="293" spans="2:21" x14ac:dyDescent="0.2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</row>
    <row r="294" spans="2:21" x14ac:dyDescent="0.2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</row>
    <row r="295" spans="2:21" x14ac:dyDescent="0.2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</row>
    <row r="296" spans="2:21" x14ac:dyDescent="0.2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</row>
    <row r="297" spans="2:21" x14ac:dyDescent="0.2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</row>
    <row r="298" spans="2:21" x14ac:dyDescent="0.2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</row>
    <row r="299" spans="2:21" x14ac:dyDescent="0.2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</row>
    <row r="300" spans="2:21" x14ac:dyDescent="0.2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</row>
    <row r="301" spans="2:21" x14ac:dyDescent="0.2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</row>
    <row r="302" spans="2:21" x14ac:dyDescent="0.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</row>
    <row r="303" spans="2:21" x14ac:dyDescent="0.2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</row>
    <row r="304" spans="2:21" x14ac:dyDescent="0.2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</row>
    <row r="305" spans="2:21" x14ac:dyDescent="0.2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</row>
    <row r="306" spans="2:21" x14ac:dyDescent="0.2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</row>
    <row r="307" spans="2:21" x14ac:dyDescent="0.2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</row>
    <row r="308" spans="2:21" x14ac:dyDescent="0.2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</row>
    <row r="309" spans="2:21" x14ac:dyDescent="0.2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</row>
    <row r="310" spans="2:21" x14ac:dyDescent="0.2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</row>
    <row r="311" spans="2:21" x14ac:dyDescent="0.2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</row>
    <row r="312" spans="2:21" x14ac:dyDescent="0.2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</row>
    <row r="313" spans="2:21" x14ac:dyDescent="0.2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2:21" x14ac:dyDescent="0.2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2:21" x14ac:dyDescent="0.2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</row>
    <row r="316" spans="2:21" x14ac:dyDescent="0.2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</row>
    <row r="317" spans="2:21" x14ac:dyDescent="0.2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</row>
    <row r="318" spans="2:21" x14ac:dyDescent="0.2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</row>
    <row r="319" spans="2:21" x14ac:dyDescent="0.2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</row>
    <row r="320" spans="2:21" x14ac:dyDescent="0.2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</row>
    <row r="321" spans="2:21" x14ac:dyDescent="0.2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</row>
    <row r="322" spans="2:21" x14ac:dyDescent="0.2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</row>
    <row r="323" spans="2:21" x14ac:dyDescent="0.2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</row>
    <row r="324" spans="2:21" x14ac:dyDescent="0.2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</row>
    <row r="325" spans="2:21" x14ac:dyDescent="0.2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</row>
    <row r="326" spans="2:21" x14ac:dyDescent="0.2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</row>
    <row r="327" spans="2:21" x14ac:dyDescent="0.2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</row>
    <row r="328" spans="2:21" x14ac:dyDescent="0.2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</row>
    <row r="329" spans="2:21" x14ac:dyDescent="0.2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</row>
    <row r="330" spans="2:21" x14ac:dyDescent="0.2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</row>
    <row r="331" spans="2:21" x14ac:dyDescent="0.2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</row>
    <row r="332" spans="2:21" x14ac:dyDescent="0.2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</row>
    <row r="333" spans="2:21" x14ac:dyDescent="0.2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</row>
    <row r="334" spans="2:21" x14ac:dyDescent="0.2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</row>
    <row r="335" spans="2:21" x14ac:dyDescent="0.2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</row>
    <row r="336" spans="2:21" x14ac:dyDescent="0.2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</row>
    <row r="337" spans="2:21" x14ac:dyDescent="0.2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</row>
    <row r="338" spans="2:21" x14ac:dyDescent="0.2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</row>
    <row r="339" spans="2:21" x14ac:dyDescent="0.2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2:21" x14ac:dyDescent="0.2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2:21" x14ac:dyDescent="0.2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</row>
    <row r="342" spans="2:21" x14ac:dyDescent="0.2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</row>
    <row r="343" spans="2:21" x14ac:dyDescent="0.2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</row>
    <row r="344" spans="2:21" x14ac:dyDescent="0.2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</row>
    <row r="345" spans="2:21" x14ac:dyDescent="0.2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</row>
    <row r="346" spans="2:21" x14ac:dyDescent="0.2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</row>
    <row r="347" spans="2:21" x14ac:dyDescent="0.2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</row>
    <row r="348" spans="2:21" x14ac:dyDescent="0.2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</row>
    <row r="349" spans="2:21" x14ac:dyDescent="0.2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</row>
    <row r="350" spans="2:21" x14ac:dyDescent="0.2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</row>
    <row r="351" spans="2:21" x14ac:dyDescent="0.2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</row>
    <row r="352" spans="2:21" x14ac:dyDescent="0.2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</row>
    <row r="353" spans="2:21" x14ac:dyDescent="0.2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</row>
    <row r="354" spans="2:21" x14ac:dyDescent="0.2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</row>
    <row r="355" spans="2:21" x14ac:dyDescent="0.2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</row>
    <row r="356" spans="2:21" x14ac:dyDescent="0.2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</row>
    <row r="357" spans="2:21" x14ac:dyDescent="0.2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</row>
    <row r="358" spans="2:21" x14ac:dyDescent="0.2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</row>
    <row r="359" spans="2:21" x14ac:dyDescent="0.2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</row>
    <row r="360" spans="2:21" x14ac:dyDescent="0.2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</row>
    <row r="361" spans="2:21" x14ac:dyDescent="0.2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</row>
    <row r="362" spans="2:21" x14ac:dyDescent="0.2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</row>
    <row r="363" spans="2:21" x14ac:dyDescent="0.2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</row>
    <row r="364" spans="2:21" x14ac:dyDescent="0.2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</row>
    <row r="365" spans="2:21" x14ac:dyDescent="0.2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2:21" x14ac:dyDescent="0.2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2:21" x14ac:dyDescent="0.2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</row>
    <row r="368" spans="2:21" x14ac:dyDescent="0.2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</row>
    <row r="369" spans="2:21" x14ac:dyDescent="0.2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</row>
    <row r="370" spans="2:21" x14ac:dyDescent="0.2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</row>
    <row r="371" spans="2:21" x14ac:dyDescent="0.2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</row>
    <row r="372" spans="2:21" x14ac:dyDescent="0.2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</row>
    <row r="373" spans="2:21" x14ac:dyDescent="0.2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</row>
    <row r="374" spans="2:21" x14ac:dyDescent="0.2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</row>
    <row r="375" spans="2:21" x14ac:dyDescent="0.2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</row>
    <row r="376" spans="2:21" x14ac:dyDescent="0.2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</row>
    <row r="377" spans="2:21" x14ac:dyDescent="0.2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</row>
    <row r="378" spans="2:21" x14ac:dyDescent="0.2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</row>
    <row r="379" spans="2:21" x14ac:dyDescent="0.2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</row>
    <row r="380" spans="2:21" x14ac:dyDescent="0.2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</row>
    <row r="381" spans="2:21" x14ac:dyDescent="0.2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</row>
    <row r="382" spans="2:21" x14ac:dyDescent="0.2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</row>
    <row r="383" spans="2:21" x14ac:dyDescent="0.2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</row>
    <row r="384" spans="2:21" x14ac:dyDescent="0.2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</row>
    <row r="385" spans="2:21" x14ac:dyDescent="0.2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</row>
    <row r="386" spans="2:21" x14ac:dyDescent="0.2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</row>
    <row r="387" spans="2:21" x14ac:dyDescent="0.2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</row>
    <row r="388" spans="2:21" x14ac:dyDescent="0.2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</row>
    <row r="389" spans="2:21" x14ac:dyDescent="0.2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</row>
    <row r="390" spans="2:21" x14ac:dyDescent="0.2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</row>
    <row r="391" spans="2:21" x14ac:dyDescent="0.2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2:21" x14ac:dyDescent="0.2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2:21" x14ac:dyDescent="0.2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</row>
    <row r="394" spans="2:21" x14ac:dyDescent="0.2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</row>
    <row r="395" spans="2:21" x14ac:dyDescent="0.2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</row>
    <row r="396" spans="2:21" x14ac:dyDescent="0.2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</row>
    <row r="397" spans="2:21" x14ac:dyDescent="0.2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</row>
    <row r="398" spans="2:21" x14ac:dyDescent="0.2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</row>
    <row r="399" spans="2:21" x14ac:dyDescent="0.2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</row>
    <row r="400" spans="2:21" x14ac:dyDescent="0.2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</row>
    <row r="401" spans="2:21" x14ac:dyDescent="0.2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</row>
    <row r="402" spans="2:21" x14ac:dyDescent="0.2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</row>
    <row r="403" spans="2:21" x14ac:dyDescent="0.2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</row>
    <row r="404" spans="2:21" x14ac:dyDescent="0.2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</row>
    <row r="405" spans="2:21" x14ac:dyDescent="0.2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</row>
    <row r="406" spans="2:21" x14ac:dyDescent="0.2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</row>
    <row r="407" spans="2:21" x14ac:dyDescent="0.2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</row>
    <row r="408" spans="2:21" x14ac:dyDescent="0.2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</row>
    <row r="409" spans="2:21" x14ac:dyDescent="0.2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</row>
    <row r="410" spans="2:21" x14ac:dyDescent="0.2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</row>
    <row r="411" spans="2:21" x14ac:dyDescent="0.2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</row>
    <row r="412" spans="2:21" x14ac:dyDescent="0.2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</row>
    <row r="413" spans="2:21" x14ac:dyDescent="0.2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</row>
    <row r="414" spans="2:21" x14ac:dyDescent="0.2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</row>
    <row r="415" spans="2:21" x14ac:dyDescent="0.2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</row>
    <row r="416" spans="2:21" x14ac:dyDescent="0.2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</row>
    <row r="417" spans="2:21" x14ac:dyDescent="0.2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2:21" x14ac:dyDescent="0.2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2:21" x14ac:dyDescent="0.2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</row>
    <row r="420" spans="2:21" x14ac:dyDescent="0.2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</row>
    <row r="421" spans="2:21" x14ac:dyDescent="0.2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</row>
    <row r="422" spans="2:21" x14ac:dyDescent="0.2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</row>
    <row r="423" spans="2:21" x14ac:dyDescent="0.2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</row>
    <row r="424" spans="2:21" x14ac:dyDescent="0.2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</row>
    <row r="425" spans="2:21" x14ac:dyDescent="0.2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</row>
    <row r="426" spans="2:21" x14ac:dyDescent="0.2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</row>
    <row r="427" spans="2:21" x14ac:dyDescent="0.2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</row>
    <row r="428" spans="2:21" x14ac:dyDescent="0.2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</row>
    <row r="429" spans="2:21" x14ac:dyDescent="0.2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</row>
    <row r="430" spans="2:21" x14ac:dyDescent="0.2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</row>
    <row r="431" spans="2:21" x14ac:dyDescent="0.2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</row>
    <row r="432" spans="2:21" x14ac:dyDescent="0.2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</row>
    <row r="433" spans="2:21" x14ac:dyDescent="0.2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</row>
    <row r="434" spans="2:21" x14ac:dyDescent="0.2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</row>
    <row r="435" spans="2:21" x14ac:dyDescent="0.2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</row>
    <row r="436" spans="2:21" x14ac:dyDescent="0.2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</row>
    <row r="437" spans="2:21" x14ac:dyDescent="0.2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</row>
    <row r="438" spans="2:21" x14ac:dyDescent="0.2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</row>
    <row r="439" spans="2:21" x14ac:dyDescent="0.2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</row>
    <row r="440" spans="2:21" x14ac:dyDescent="0.2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</row>
    <row r="441" spans="2:21" x14ac:dyDescent="0.2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</row>
    <row r="442" spans="2:21" x14ac:dyDescent="0.2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</row>
    <row r="443" spans="2:21" x14ac:dyDescent="0.2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</row>
    <row r="444" spans="2:21" x14ac:dyDescent="0.2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</row>
    <row r="445" spans="2:21" x14ac:dyDescent="0.2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</row>
    <row r="446" spans="2:21" x14ac:dyDescent="0.2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</row>
    <row r="447" spans="2:21" x14ac:dyDescent="0.2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</row>
    <row r="448" spans="2:21" x14ac:dyDescent="0.2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</row>
    <row r="449" spans="2:21" x14ac:dyDescent="0.2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</row>
    <row r="450" spans="2:21" x14ac:dyDescent="0.2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</row>
    <row r="451" spans="2:21" x14ac:dyDescent="0.2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</row>
    <row r="452" spans="2:21" x14ac:dyDescent="0.2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</row>
    <row r="453" spans="2:21" x14ac:dyDescent="0.2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</row>
    <row r="454" spans="2:21" x14ac:dyDescent="0.2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</row>
    <row r="455" spans="2:21" x14ac:dyDescent="0.2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</row>
    <row r="456" spans="2:21" x14ac:dyDescent="0.2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</row>
    <row r="457" spans="2:21" x14ac:dyDescent="0.2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</row>
    <row r="458" spans="2:21" x14ac:dyDescent="0.2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</row>
    <row r="459" spans="2:21" x14ac:dyDescent="0.2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</row>
    <row r="460" spans="2:21" x14ac:dyDescent="0.2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</row>
    <row r="461" spans="2:21" x14ac:dyDescent="0.2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</row>
    <row r="462" spans="2:21" x14ac:dyDescent="0.2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</row>
    <row r="463" spans="2:21" x14ac:dyDescent="0.2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</row>
    <row r="464" spans="2:21" x14ac:dyDescent="0.2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</row>
    <row r="465" spans="2:21" x14ac:dyDescent="0.2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</row>
    <row r="466" spans="2:21" x14ac:dyDescent="0.2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</row>
    <row r="467" spans="2:21" x14ac:dyDescent="0.2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</row>
    <row r="468" spans="2:21" x14ac:dyDescent="0.2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</row>
    <row r="469" spans="2:21" x14ac:dyDescent="0.2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</row>
    <row r="470" spans="2:21" x14ac:dyDescent="0.2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</row>
    <row r="471" spans="2:21" x14ac:dyDescent="0.2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</row>
    <row r="472" spans="2:21" x14ac:dyDescent="0.2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</row>
    <row r="473" spans="2:21" x14ac:dyDescent="0.2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</row>
    <row r="474" spans="2:21" x14ac:dyDescent="0.2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</row>
    <row r="475" spans="2:21" x14ac:dyDescent="0.2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</row>
    <row r="476" spans="2:21" x14ac:dyDescent="0.2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</row>
    <row r="477" spans="2:21" x14ac:dyDescent="0.2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</row>
    <row r="478" spans="2:21" x14ac:dyDescent="0.2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</row>
    <row r="479" spans="2:21" x14ac:dyDescent="0.2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</row>
    <row r="480" spans="2:21" x14ac:dyDescent="0.2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</row>
    <row r="481" spans="2:21" x14ac:dyDescent="0.2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</row>
    <row r="482" spans="2:21" x14ac:dyDescent="0.2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</row>
    <row r="483" spans="2:21" x14ac:dyDescent="0.2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</row>
    <row r="484" spans="2:21" x14ac:dyDescent="0.2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</row>
    <row r="485" spans="2:21" x14ac:dyDescent="0.2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</row>
    <row r="486" spans="2:21" x14ac:dyDescent="0.2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</row>
    <row r="487" spans="2:21" x14ac:dyDescent="0.2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</row>
    <row r="488" spans="2:21" x14ac:dyDescent="0.2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</row>
    <row r="489" spans="2:21" x14ac:dyDescent="0.2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</row>
    <row r="490" spans="2:21" x14ac:dyDescent="0.2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</row>
    <row r="491" spans="2:21" x14ac:dyDescent="0.2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</row>
    <row r="492" spans="2:21" x14ac:dyDescent="0.2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</row>
    <row r="493" spans="2:21" x14ac:dyDescent="0.2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</row>
    <row r="494" spans="2:21" x14ac:dyDescent="0.2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</row>
    <row r="495" spans="2:21" x14ac:dyDescent="0.2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</row>
    <row r="496" spans="2:21" x14ac:dyDescent="0.2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</row>
    <row r="497" spans="2:21" x14ac:dyDescent="0.2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</row>
    <row r="498" spans="2:21" x14ac:dyDescent="0.2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</row>
    <row r="499" spans="2:21" x14ac:dyDescent="0.2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</row>
    <row r="500" spans="2:21" x14ac:dyDescent="0.2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</row>
    <row r="501" spans="2:21" x14ac:dyDescent="0.2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</row>
    <row r="502" spans="2:21" x14ac:dyDescent="0.2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</row>
    <row r="503" spans="2:21" x14ac:dyDescent="0.2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</row>
    <row r="504" spans="2:21" x14ac:dyDescent="0.2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</row>
    <row r="505" spans="2:21" x14ac:dyDescent="0.2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</row>
    <row r="506" spans="2:21" x14ac:dyDescent="0.2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</row>
    <row r="507" spans="2:21" x14ac:dyDescent="0.2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</row>
    <row r="508" spans="2:21" x14ac:dyDescent="0.2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</row>
    <row r="509" spans="2:21" x14ac:dyDescent="0.2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</row>
    <row r="510" spans="2:21" x14ac:dyDescent="0.2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</row>
    <row r="511" spans="2:21" x14ac:dyDescent="0.2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</row>
    <row r="512" spans="2:21" x14ac:dyDescent="0.2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</row>
    <row r="513" spans="2:21" x14ac:dyDescent="0.2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</row>
    <row r="514" spans="2:21" x14ac:dyDescent="0.2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</row>
    <row r="515" spans="2:21" x14ac:dyDescent="0.2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</row>
    <row r="516" spans="2:21" x14ac:dyDescent="0.2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</row>
    <row r="517" spans="2:21" x14ac:dyDescent="0.2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</row>
    <row r="518" spans="2:21" x14ac:dyDescent="0.2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</row>
    <row r="519" spans="2:21" x14ac:dyDescent="0.2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</row>
    <row r="520" spans="2:21" x14ac:dyDescent="0.2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</row>
    <row r="521" spans="2:21" x14ac:dyDescent="0.2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</row>
    <row r="522" spans="2:21" x14ac:dyDescent="0.2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</row>
    <row r="523" spans="2:21" x14ac:dyDescent="0.2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</row>
    <row r="524" spans="2:21" x14ac:dyDescent="0.2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</row>
    <row r="525" spans="2:21" x14ac:dyDescent="0.2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</row>
    <row r="526" spans="2:21" x14ac:dyDescent="0.2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</row>
    <row r="527" spans="2:21" x14ac:dyDescent="0.2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</row>
    <row r="528" spans="2:21" x14ac:dyDescent="0.2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</row>
    <row r="529" spans="2:21" x14ac:dyDescent="0.2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</row>
    <row r="530" spans="2:21" x14ac:dyDescent="0.2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</row>
    <row r="531" spans="2:21" x14ac:dyDescent="0.2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</row>
    <row r="532" spans="2:21" x14ac:dyDescent="0.2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</row>
    <row r="533" spans="2:21" x14ac:dyDescent="0.2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</row>
    <row r="534" spans="2:21" x14ac:dyDescent="0.2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</row>
    <row r="535" spans="2:21" x14ac:dyDescent="0.2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</row>
    <row r="536" spans="2:21" x14ac:dyDescent="0.2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</row>
    <row r="537" spans="2:21" x14ac:dyDescent="0.2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</row>
    <row r="538" spans="2:21" x14ac:dyDescent="0.2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</row>
    <row r="539" spans="2:21" x14ac:dyDescent="0.2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</row>
    <row r="540" spans="2:21" x14ac:dyDescent="0.2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</row>
    <row r="541" spans="2:21" x14ac:dyDescent="0.2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</row>
    <row r="542" spans="2:21" x14ac:dyDescent="0.2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</row>
    <row r="543" spans="2:21" x14ac:dyDescent="0.2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</row>
    <row r="544" spans="2:21" x14ac:dyDescent="0.2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</row>
    <row r="545" spans="2:21" x14ac:dyDescent="0.2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</row>
    <row r="546" spans="2:21" x14ac:dyDescent="0.2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</row>
    <row r="547" spans="2:21" x14ac:dyDescent="0.2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</row>
    <row r="548" spans="2:21" x14ac:dyDescent="0.2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</row>
    <row r="549" spans="2:21" x14ac:dyDescent="0.2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</row>
    <row r="550" spans="2:21" x14ac:dyDescent="0.2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</row>
    <row r="551" spans="2:21" x14ac:dyDescent="0.2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</row>
    <row r="552" spans="2:21" x14ac:dyDescent="0.2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</row>
    <row r="553" spans="2:21" x14ac:dyDescent="0.2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</row>
    <row r="554" spans="2:21" x14ac:dyDescent="0.2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</row>
    <row r="555" spans="2:21" x14ac:dyDescent="0.2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</row>
    <row r="556" spans="2:21" x14ac:dyDescent="0.2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</row>
    <row r="557" spans="2:21" x14ac:dyDescent="0.2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</row>
    <row r="558" spans="2:21" x14ac:dyDescent="0.2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</row>
    <row r="559" spans="2:21" x14ac:dyDescent="0.2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</row>
    <row r="560" spans="2:21" x14ac:dyDescent="0.2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</row>
    <row r="561" spans="2:21" x14ac:dyDescent="0.2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</row>
    <row r="562" spans="2:21" x14ac:dyDescent="0.2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</row>
    <row r="563" spans="2:21" x14ac:dyDescent="0.2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</row>
    <row r="564" spans="2:21" x14ac:dyDescent="0.2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</row>
    <row r="565" spans="2:21" x14ac:dyDescent="0.2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</row>
    <row r="566" spans="2:21" x14ac:dyDescent="0.2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</row>
    <row r="567" spans="2:21" x14ac:dyDescent="0.2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</row>
    <row r="568" spans="2:21" x14ac:dyDescent="0.2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</row>
    <row r="569" spans="2:21" x14ac:dyDescent="0.2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</row>
    <row r="570" spans="2:21" x14ac:dyDescent="0.2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</row>
    <row r="571" spans="2:21" x14ac:dyDescent="0.2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</row>
    <row r="572" spans="2:21" x14ac:dyDescent="0.2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</row>
    <row r="573" spans="2:21" x14ac:dyDescent="0.2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</row>
    <row r="574" spans="2:21" x14ac:dyDescent="0.2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</row>
    <row r="575" spans="2:21" x14ac:dyDescent="0.2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</row>
    <row r="576" spans="2:21" x14ac:dyDescent="0.2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</row>
    <row r="577" spans="2:21" x14ac:dyDescent="0.2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</row>
    <row r="578" spans="2:21" x14ac:dyDescent="0.2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</row>
    <row r="579" spans="2:21" x14ac:dyDescent="0.2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</row>
    <row r="580" spans="2:21" x14ac:dyDescent="0.2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</row>
    <row r="581" spans="2:21" x14ac:dyDescent="0.2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</row>
    <row r="582" spans="2:21" x14ac:dyDescent="0.2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</row>
    <row r="583" spans="2:21" x14ac:dyDescent="0.2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</row>
    <row r="584" spans="2:21" x14ac:dyDescent="0.2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</row>
    <row r="585" spans="2:21" x14ac:dyDescent="0.2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</row>
    <row r="586" spans="2:21" x14ac:dyDescent="0.2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</row>
    <row r="587" spans="2:21" x14ac:dyDescent="0.2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</row>
    <row r="588" spans="2:21" x14ac:dyDescent="0.2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</row>
    <row r="589" spans="2:21" x14ac:dyDescent="0.2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</row>
    <row r="590" spans="2:21" x14ac:dyDescent="0.2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</row>
    <row r="591" spans="2:21" x14ac:dyDescent="0.2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</row>
    <row r="592" spans="2:21" x14ac:dyDescent="0.2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</row>
    <row r="593" spans="2:21" x14ac:dyDescent="0.2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</row>
    <row r="594" spans="2:21" x14ac:dyDescent="0.2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</row>
    <row r="595" spans="2:21" x14ac:dyDescent="0.2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</row>
    <row r="596" spans="2:21" x14ac:dyDescent="0.2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</row>
    <row r="597" spans="2:21" x14ac:dyDescent="0.2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</row>
    <row r="598" spans="2:21" x14ac:dyDescent="0.2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</row>
    <row r="599" spans="2:21" x14ac:dyDescent="0.2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</row>
    <row r="600" spans="2:21" x14ac:dyDescent="0.2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</row>
    <row r="601" spans="2:21" x14ac:dyDescent="0.2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</row>
    <row r="602" spans="2:21" x14ac:dyDescent="0.2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</row>
    <row r="603" spans="2:21" x14ac:dyDescent="0.2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</row>
    <row r="604" spans="2:21" x14ac:dyDescent="0.2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</row>
    <row r="605" spans="2:21" x14ac:dyDescent="0.2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</row>
    <row r="606" spans="2:21" x14ac:dyDescent="0.2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</row>
    <row r="607" spans="2:21" x14ac:dyDescent="0.2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</row>
    <row r="608" spans="2:21" x14ac:dyDescent="0.2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</row>
    <row r="609" spans="2:21" x14ac:dyDescent="0.2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</row>
    <row r="610" spans="2:21" x14ac:dyDescent="0.2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</row>
    <row r="611" spans="2:21" x14ac:dyDescent="0.2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</row>
    <row r="612" spans="2:21" x14ac:dyDescent="0.2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</row>
    <row r="613" spans="2:21" x14ac:dyDescent="0.2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</row>
    <row r="614" spans="2:21" x14ac:dyDescent="0.2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</row>
    <row r="615" spans="2:21" x14ac:dyDescent="0.2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</row>
    <row r="616" spans="2:21" x14ac:dyDescent="0.2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</row>
    <row r="617" spans="2:21" x14ac:dyDescent="0.2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</row>
    <row r="618" spans="2:21" x14ac:dyDescent="0.2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</row>
    <row r="619" spans="2:21" x14ac:dyDescent="0.2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</row>
    <row r="620" spans="2:21" x14ac:dyDescent="0.2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</row>
    <row r="621" spans="2:21" x14ac:dyDescent="0.2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</row>
    <row r="622" spans="2:21" x14ac:dyDescent="0.2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</row>
    <row r="623" spans="2:21" x14ac:dyDescent="0.2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</row>
    <row r="624" spans="2:21" x14ac:dyDescent="0.2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</row>
    <row r="625" spans="2:21" x14ac:dyDescent="0.2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</row>
    <row r="626" spans="2:21" x14ac:dyDescent="0.2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</row>
    <row r="627" spans="2:21" x14ac:dyDescent="0.2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</row>
    <row r="628" spans="2:21" x14ac:dyDescent="0.2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</row>
    <row r="629" spans="2:21" x14ac:dyDescent="0.2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</row>
    <row r="630" spans="2:21" x14ac:dyDescent="0.2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</row>
    <row r="631" spans="2:21" x14ac:dyDescent="0.2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</row>
    <row r="632" spans="2:21" x14ac:dyDescent="0.2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</row>
    <row r="633" spans="2:21" x14ac:dyDescent="0.2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</row>
    <row r="634" spans="2:21" x14ac:dyDescent="0.2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</row>
    <row r="635" spans="2:21" x14ac:dyDescent="0.2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</row>
    <row r="636" spans="2:21" x14ac:dyDescent="0.2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</row>
    <row r="637" spans="2:21" x14ac:dyDescent="0.2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</row>
    <row r="638" spans="2:21" x14ac:dyDescent="0.2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</row>
    <row r="639" spans="2:21" x14ac:dyDescent="0.2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</row>
    <row r="640" spans="2:21" x14ac:dyDescent="0.2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</row>
    <row r="641" spans="2:21" x14ac:dyDescent="0.2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</row>
    <row r="642" spans="2:21" x14ac:dyDescent="0.2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</row>
    <row r="643" spans="2:21" x14ac:dyDescent="0.2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</row>
    <row r="644" spans="2:21" x14ac:dyDescent="0.2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</row>
    <row r="645" spans="2:21" x14ac:dyDescent="0.2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</row>
    <row r="646" spans="2:21" x14ac:dyDescent="0.2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</row>
    <row r="647" spans="2:21" x14ac:dyDescent="0.2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</row>
    <row r="648" spans="2:21" x14ac:dyDescent="0.2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</row>
    <row r="649" spans="2:21" x14ac:dyDescent="0.2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</row>
    <row r="650" spans="2:21" x14ac:dyDescent="0.2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</row>
    <row r="651" spans="2:21" x14ac:dyDescent="0.2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</row>
    <row r="652" spans="2:21" x14ac:dyDescent="0.2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</row>
    <row r="653" spans="2:21" x14ac:dyDescent="0.2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</row>
    <row r="654" spans="2:21" x14ac:dyDescent="0.2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</row>
    <row r="655" spans="2:21" x14ac:dyDescent="0.2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</row>
    <row r="656" spans="2:21" x14ac:dyDescent="0.2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</row>
    <row r="657" spans="2:21" x14ac:dyDescent="0.2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</row>
    <row r="658" spans="2:21" x14ac:dyDescent="0.2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</row>
    <row r="659" spans="2:21" x14ac:dyDescent="0.2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</row>
    <row r="660" spans="2:21" x14ac:dyDescent="0.2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</row>
    <row r="661" spans="2:21" x14ac:dyDescent="0.2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</row>
    <row r="662" spans="2:21" x14ac:dyDescent="0.2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</row>
    <row r="663" spans="2:21" x14ac:dyDescent="0.2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</row>
    <row r="664" spans="2:21" x14ac:dyDescent="0.2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</row>
    <row r="665" spans="2:21" x14ac:dyDescent="0.2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</row>
    <row r="666" spans="2:21" x14ac:dyDescent="0.2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</row>
    <row r="667" spans="2:21" x14ac:dyDescent="0.2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</row>
    <row r="668" spans="2:21" x14ac:dyDescent="0.2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</row>
    <row r="669" spans="2:21" x14ac:dyDescent="0.2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</row>
    <row r="670" spans="2:21" x14ac:dyDescent="0.2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</row>
    <row r="671" spans="2:21" x14ac:dyDescent="0.2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</row>
    <row r="672" spans="2:21" x14ac:dyDescent="0.2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</row>
    <row r="673" spans="2:21" x14ac:dyDescent="0.2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</row>
    <row r="674" spans="2:21" x14ac:dyDescent="0.2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</row>
    <row r="675" spans="2:21" x14ac:dyDescent="0.2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</row>
    <row r="676" spans="2:21" x14ac:dyDescent="0.2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</row>
    <row r="677" spans="2:21" x14ac:dyDescent="0.2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</row>
    <row r="678" spans="2:21" x14ac:dyDescent="0.2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</row>
    <row r="679" spans="2:21" x14ac:dyDescent="0.2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</row>
    <row r="680" spans="2:21" x14ac:dyDescent="0.2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</row>
    <row r="681" spans="2:21" x14ac:dyDescent="0.2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</row>
    <row r="682" spans="2:21" x14ac:dyDescent="0.2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</row>
    <row r="683" spans="2:21" x14ac:dyDescent="0.2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</row>
    <row r="684" spans="2:21" x14ac:dyDescent="0.2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</row>
    <row r="685" spans="2:21" x14ac:dyDescent="0.2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</row>
    <row r="686" spans="2:21" x14ac:dyDescent="0.2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</row>
    <row r="687" spans="2:21" x14ac:dyDescent="0.2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</row>
    <row r="688" spans="2:21" x14ac:dyDescent="0.2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</row>
    <row r="689" spans="2:21" x14ac:dyDescent="0.2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</row>
    <row r="690" spans="2:21" x14ac:dyDescent="0.2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</row>
    <row r="691" spans="2:21" x14ac:dyDescent="0.2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</row>
    <row r="692" spans="2:21" x14ac:dyDescent="0.2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</row>
    <row r="693" spans="2:21" x14ac:dyDescent="0.2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</row>
    <row r="694" spans="2:21" x14ac:dyDescent="0.2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</row>
    <row r="695" spans="2:21" x14ac:dyDescent="0.2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</row>
    <row r="696" spans="2:21" x14ac:dyDescent="0.2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</row>
    <row r="697" spans="2:21" x14ac:dyDescent="0.2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</row>
    <row r="698" spans="2:21" x14ac:dyDescent="0.2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</row>
    <row r="699" spans="2:21" x14ac:dyDescent="0.2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</row>
    <row r="700" spans="2:21" x14ac:dyDescent="0.2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</row>
    <row r="701" spans="2:21" x14ac:dyDescent="0.2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</row>
    <row r="702" spans="2:21" x14ac:dyDescent="0.2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</row>
    <row r="703" spans="2:21" x14ac:dyDescent="0.2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</row>
    <row r="704" spans="2:21" x14ac:dyDescent="0.2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</row>
    <row r="705" spans="2:21" x14ac:dyDescent="0.2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</row>
    <row r="706" spans="2:21" x14ac:dyDescent="0.2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</row>
    <row r="707" spans="2:21" x14ac:dyDescent="0.2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</row>
    <row r="708" spans="2:21" x14ac:dyDescent="0.2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</row>
    <row r="709" spans="2:21" x14ac:dyDescent="0.2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</row>
    <row r="710" spans="2:21" x14ac:dyDescent="0.2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</row>
    <row r="711" spans="2:21" x14ac:dyDescent="0.2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</row>
    <row r="712" spans="2:21" x14ac:dyDescent="0.2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</row>
    <row r="713" spans="2:21" x14ac:dyDescent="0.2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</row>
    <row r="714" spans="2:21" x14ac:dyDescent="0.2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</row>
    <row r="715" spans="2:21" x14ac:dyDescent="0.2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</row>
    <row r="716" spans="2:21" x14ac:dyDescent="0.2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</row>
    <row r="717" spans="2:21" x14ac:dyDescent="0.2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</row>
    <row r="718" spans="2:21" x14ac:dyDescent="0.2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</row>
    <row r="719" spans="2:21" x14ac:dyDescent="0.2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</row>
    <row r="720" spans="2:21" x14ac:dyDescent="0.2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</row>
    <row r="721" spans="2:21" x14ac:dyDescent="0.2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</row>
    <row r="722" spans="2:21" x14ac:dyDescent="0.2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</row>
    <row r="723" spans="2:21" x14ac:dyDescent="0.2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</row>
    <row r="724" spans="2:21" x14ac:dyDescent="0.2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</row>
    <row r="725" spans="2:21" x14ac:dyDescent="0.2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</row>
    <row r="726" spans="2:21" x14ac:dyDescent="0.2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</row>
    <row r="727" spans="2:21" x14ac:dyDescent="0.2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</row>
    <row r="728" spans="2:21" x14ac:dyDescent="0.2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</row>
    <row r="729" spans="2:21" x14ac:dyDescent="0.2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</row>
    <row r="730" spans="2:21" x14ac:dyDescent="0.2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</row>
    <row r="731" spans="2:21" x14ac:dyDescent="0.2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</row>
    <row r="732" spans="2:21" x14ac:dyDescent="0.2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</row>
    <row r="733" spans="2:21" x14ac:dyDescent="0.2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</row>
    <row r="734" spans="2:21" x14ac:dyDescent="0.2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</row>
    <row r="735" spans="2:21" x14ac:dyDescent="0.2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</row>
    <row r="736" spans="2:21" x14ac:dyDescent="0.2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</row>
    <row r="737" spans="2:21" x14ac:dyDescent="0.2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</row>
    <row r="738" spans="2:21" x14ac:dyDescent="0.2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</row>
    <row r="739" spans="2:21" x14ac:dyDescent="0.2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</row>
    <row r="740" spans="2:21" x14ac:dyDescent="0.2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</row>
    <row r="741" spans="2:21" x14ac:dyDescent="0.2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</row>
    <row r="742" spans="2:21" x14ac:dyDescent="0.2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</row>
    <row r="743" spans="2:21" x14ac:dyDescent="0.2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</row>
    <row r="744" spans="2:21" x14ac:dyDescent="0.2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</row>
    <row r="745" spans="2:21" x14ac:dyDescent="0.2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</row>
    <row r="746" spans="2:21" x14ac:dyDescent="0.2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</row>
    <row r="747" spans="2:21" x14ac:dyDescent="0.2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</row>
    <row r="748" spans="2:21" x14ac:dyDescent="0.2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</row>
    <row r="749" spans="2:21" x14ac:dyDescent="0.2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</row>
    <row r="750" spans="2:21" x14ac:dyDescent="0.2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</row>
    <row r="751" spans="2:21" x14ac:dyDescent="0.2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</row>
    <row r="752" spans="2:21" x14ac:dyDescent="0.2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</row>
    <row r="753" spans="2:21" x14ac:dyDescent="0.2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</row>
    <row r="754" spans="2:21" x14ac:dyDescent="0.2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</row>
    <row r="755" spans="2:21" x14ac:dyDescent="0.2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</row>
    <row r="756" spans="2:21" x14ac:dyDescent="0.2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</row>
    <row r="757" spans="2:21" x14ac:dyDescent="0.2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</row>
    <row r="758" spans="2:21" x14ac:dyDescent="0.2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</row>
    <row r="759" spans="2:21" x14ac:dyDescent="0.2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</row>
    <row r="760" spans="2:21" x14ac:dyDescent="0.2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</row>
    <row r="761" spans="2:21" x14ac:dyDescent="0.2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</row>
    <row r="762" spans="2:21" x14ac:dyDescent="0.2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</row>
    <row r="763" spans="2:21" x14ac:dyDescent="0.2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</row>
    <row r="764" spans="2:21" x14ac:dyDescent="0.2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</row>
    <row r="765" spans="2:21" x14ac:dyDescent="0.2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</row>
    <row r="766" spans="2:21" x14ac:dyDescent="0.2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</row>
    <row r="767" spans="2:21" x14ac:dyDescent="0.2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</row>
    <row r="768" spans="2:21" x14ac:dyDescent="0.2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</row>
    <row r="769" spans="2:21" x14ac:dyDescent="0.2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</row>
    <row r="770" spans="2:21" x14ac:dyDescent="0.2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</row>
    <row r="771" spans="2:21" x14ac:dyDescent="0.2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</row>
    <row r="772" spans="2:21" x14ac:dyDescent="0.2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</row>
    <row r="773" spans="2:21" x14ac:dyDescent="0.2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</row>
    <row r="774" spans="2:21" x14ac:dyDescent="0.2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</row>
    <row r="775" spans="2:21" x14ac:dyDescent="0.2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</row>
    <row r="776" spans="2:21" x14ac:dyDescent="0.2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</row>
    <row r="777" spans="2:21" x14ac:dyDescent="0.2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</row>
    <row r="778" spans="2:21" x14ac:dyDescent="0.2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</row>
    <row r="779" spans="2:21" x14ac:dyDescent="0.2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</row>
    <row r="780" spans="2:21" x14ac:dyDescent="0.2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</row>
    <row r="781" spans="2:21" x14ac:dyDescent="0.2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</row>
    <row r="782" spans="2:21" x14ac:dyDescent="0.2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</row>
    <row r="783" spans="2:21" x14ac:dyDescent="0.2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</row>
    <row r="784" spans="2:21" x14ac:dyDescent="0.2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</row>
    <row r="785" spans="2:21" x14ac:dyDescent="0.2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</row>
    <row r="786" spans="2:21" x14ac:dyDescent="0.2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</row>
    <row r="787" spans="2:21" x14ac:dyDescent="0.2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</row>
    <row r="788" spans="2:21" x14ac:dyDescent="0.2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</row>
    <row r="789" spans="2:21" x14ac:dyDescent="0.2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</row>
    <row r="790" spans="2:21" x14ac:dyDescent="0.2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</row>
    <row r="791" spans="2:21" x14ac:dyDescent="0.2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</row>
    <row r="792" spans="2:21" x14ac:dyDescent="0.2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</row>
    <row r="793" spans="2:21" x14ac:dyDescent="0.2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</row>
    <row r="794" spans="2:21" x14ac:dyDescent="0.2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</row>
    <row r="795" spans="2:21" x14ac:dyDescent="0.2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</row>
    <row r="796" spans="2:21" x14ac:dyDescent="0.2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</row>
    <row r="797" spans="2:21" x14ac:dyDescent="0.2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</row>
    <row r="798" spans="2:21" x14ac:dyDescent="0.2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</row>
    <row r="799" spans="2:21" x14ac:dyDescent="0.2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</row>
    <row r="800" spans="2:21" x14ac:dyDescent="0.2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</row>
    <row r="801" spans="2:21" x14ac:dyDescent="0.2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</row>
    <row r="802" spans="2:21" x14ac:dyDescent="0.2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</row>
    <row r="803" spans="2:21" x14ac:dyDescent="0.2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</row>
    <row r="804" spans="2:21" x14ac:dyDescent="0.2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</row>
    <row r="805" spans="2:21" x14ac:dyDescent="0.2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</row>
    <row r="806" spans="2:21" x14ac:dyDescent="0.2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</row>
    <row r="807" spans="2:21" x14ac:dyDescent="0.2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</row>
    <row r="808" spans="2:21" x14ac:dyDescent="0.2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</row>
    <row r="809" spans="2:21" x14ac:dyDescent="0.2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</row>
    <row r="810" spans="2:21" x14ac:dyDescent="0.2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</row>
    <row r="811" spans="2:21" x14ac:dyDescent="0.2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</row>
    <row r="812" spans="2:21" x14ac:dyDescent="0.2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</row>
    <row r="813" spans="2:21" x14ac:dyDescent="0.2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</row>
    <row r="814" spans="2:21" x14ac:dyDescent="0.2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</row>
    <row r="815" spans="2:21" x14ac:dyDescent="0.2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</row>
    <row r="816" spans="2:21" x14ac:dyDescent="0.2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</row>
    <row r="817" spans="2:21" x14ac:dyDescent="0.2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</row>
    <row r="818" spans="2:21" x14ac:dyDescent="0.2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</row>
    <row r="819" spans="2:21" x14ac:dyDescent="0.2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</row>
    <row r="820" spans="2:21" x14ac:dyDescent="0.2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</row>
    <row r="821" spans="2:21" x14ac:dyDescent="0.2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</row>
    <row r="822" spans="2:21" x14ac:dyDescent="0.2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</row>
    <row r="823" spans="2:21" x14ac:dyDescent="0.2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</row>
    <row r="824" spans="2:21" x14ac:dyDescent="0.2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</row>
    <row r="825" spans="2:21" x14ac:dyDescent="0.2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</row>
    <row r="826" spans="2:21" x14ac:dyDescent="0.2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</row>
    <row r="827" spans="2:21" x14ac:dyDescent="0.2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</row>
    <row r="828" spans="2:21" x14ac:dyDescent="0.2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</row>
    <row r="829" spans="2:21" x14ac:dyDescent="0.2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</row>
    <row r="830" spans="2:21" x14ac:dyDescent="0.2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</row>
    <row r="831" spans="2:21" x14ac:dyDescent="0.2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</row>
    <row r="832" spans="2:21" x14ac:dyDescent="0.2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</row>
    <row r="833" spans="2:21" x14ac:dyDescent="0.2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</row>
    <row r="834" spans="2:21" x14ac:dyDescent="0.2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</row>
    <row r="835" spans="2:21" x14ac:dyDescent="0.2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</row>
    <row r="836" spans="2:21" x14ac:dyDescent="0.2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</row>
    <row r="837" spans="2:21" x14ac:dyDescent="0.2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</row>
    <row r="838" spans="2:21" x14ac:dyDescent="0.2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</row>
    <row r="839" spans="2:21" x14ac:dyDescent="0.2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</row>
    <row r="840" spans="2:21" x14ac:dyDescent="0.2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</row>
    <row r="841" spans="2:21" x14ac:dyDescent="0.2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</row>
    <row r="842" spans="2:21" x14ac:dyDescent="0.2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</row>
    <row r="843" spans="2:21" x14ac:dyDescent="0.2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</row>
    <row r="844" spans="2:21" x14ac:dyDescent="0.2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</row>
    <row r="845" spans="2:21" x14ac:dyDescent="0.2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</row>
    <row r="846" spans="2:21" x14ac:dyDescent="0.2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</row>
    <row r="847" spans="2:21" x14ac:dyDescent="0.2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</row>
    <row r="848" spans="2:21" x14ac:dyDescent="0.2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</row>
    <row r="849" spans="2:21" x14ac:dyDescent="0.2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</row>
    <row r="850" spans="2:21" x14ac:dyDescent="0.2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</row>
    <row r="851" spans="2:21" x14ac:dyDescent="0.2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</row>
    <row r="852" spans="2:21" x14ac:dyDescent="0.2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</row>
    <row r="853" spans="2:21" x14ac:dyDescent="0.2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</row>
    <row r="854" spans="2:21" x14ac:dyDescent="0.2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</row>
    <row r="855" spans="2:21" x14ac:dyDescent="0.2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</row>
    <row r="856" spans="2:21" x14ac:dyDescent="0.2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</row>
    <row r="857" spans="2:21" x14ac:dyDescent="0.2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</row>
    <row r="858" spans="2:21" x14ac:dyDescent="0.2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</row>
    <row r="859" spans="2:21" x14ac:dyDescent="0.2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</row>
    <row r="860" spans="2:21" x14ac:dyDescent="0.2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</row>
    <row r="861" spans="2:21" x14ac:dyDescent="0.2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</row>
    <row r="862" spans="2:21" x14ac:dyDescent="0.2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</row>
    <row r="863" spans="2:21" x14ac:dyDescent="0.2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</row>
    <row r="864" spans="2:21" x14ac:dyDescent="0.2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</row>
    <row r="865" spans="2:21" x14ac:dyDescent="0.2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</row>
    <row r="866" spans="2:21" x14ac:dyDescent="0.2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</row>
    <row r="867" spans="2:21" x14ac:dyDescent="0.2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</row>
    <row r="868" spans="2:21" x14ac:dyDescent="0.2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</row>
    <row r="869" spans="2:21" x14ac:dyDescent="0.2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</row>
    <row r="870" spans="2:21" x14ac:dyDescent="0.2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</row>
    <row r="871" spans="2:21" x14ac:dyDescent="0.2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</row>
    <row r="872" spans="2:21" x14ac:dyDescent="0.2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</row>
    <row r="873" spans="2:21" x14ac:dyDescent="0.2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</row>
    <row r="874" spans="2:21" x14ac:dyDescent="0.2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</row>
    <row r="875" spans="2:21" x14ac:dyDescent="0.2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</row>
    <row r="876" spans="2:21" x14ac:dyDescent="0.2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</row>
    <row r="877" spans="2:21" x14ac:dyDescent="0.2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</row>
    <row r="878" spans="2:21" x14ac:dyDescent="0.2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</row>
    <row r="879" spans="2:21" x14ac:dyDescent="0.2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</row>
    <row r="880" spans="2:21" x14ac:dyDescent="0.2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</row>
    <row r="881" spans="2:21" x14ac:dyDescent="0.2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</row>
    <row r="882" spans="2:21" x14ac:dyDescent="0.2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</row>
    <row r="883" spans="2:21" x14ac:dyDescent="0.2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</row>
    <row r="884" spans="2:21" x14ac:dyDescent="0.2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</row>
    <row r="885" spans="2:21" x14ac:dyDescent="0.2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</row>
    <row r="886" spans="2:21" x14ac:dyDescent="0.2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</row>
    <row r="887" spans="2:21" x14ac:dyDescent="0.2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</row>
    <row r="888" spans="2:21" x14ac:dyDescent="0.2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</row>
    <row r="889" spans="2:21" x14ac:dyDescent="0.2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</row>
    <row r="890" spans="2:21" x14ac:dyDescent="0.2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</row>
    <row r="891" spans="2:21" x14ac:dyDescent="0.2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</row>
    <row r="892" spans="2:21" x14ac:dyDescent="0.2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</row>
    <row r="893" spans="2:21" x14ac:dyDescent="0.2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</row>
    <row r="894" spans="2:21" x14ac:dyDescent="0.2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</row>
    <row r="895" spans="2:21" x14ac:dyDescent="0.2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</row>
    <row r="896" spans="2:21" x14ac:dyDescent="0.2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</row>
    <row r="897" spans="2:21" x14ac:dyDescent="0.2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</row>
    <row r="898" spans="2:21" x14ac:dyDescent="0.2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</row>
    <row r="899" spans="2:21" x14ac:dyDescent="0.2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</row>
    <row r="900" spans="2:21" x14ac:dyDescent="0.2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</row>
    <row r="901" spans="2:21" x14ac:dyDescent="0.2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</row>
    <row r="902" spans="2:21" x14ac:dyDescent="0.2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</row>
    <row r="903" spans="2:21" x14ac:dyDescent="0.2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</row>
    <row r="904" spans="2:21" x14ac:dyDescent="0.2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</row>
    <row r="905" spans="2:21" x14ac:dyDescent="0.2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</row>
    <row r="906" spans="2:21" x14ac:dyDescent="0.2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</row>
    <row r="907" spans="2:21" x14ac:dyDescent="0.2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</row>
    <row r="908" spans="2:21" x14ac:dyDescent="0.2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</row>
    <row r="909" spans="2:21" x14ac:dyDescent="0.2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</row>
    <row r="910" spans="2:21" x14ac:dyDescent="0.2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</row>
    <row r="911" spans="2:21" x14ac:dyDescent="0.2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</row>
    <row r="912" spans="2:21" x14ac:dyDescent="0.2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</row>
    <row r="913" spans="2:21" x14ac:dyDescent="0.2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</row>
    <row r="914" spans="2:21" x14ac:dyDescent="0.2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</row>
    <row r="915" spans="2:21" x14ac:dyDescent="0.2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</row>
    <row r="916" spans="2:21" x14ac:dyDescent="0.2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</row>
    <row r="917" spans="2:21" x14ac:dyDescent="0.2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</row>
    <row r="918" spans="2:21" x14ac:dyDescent="0.2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</row>
    <row r="919" spans="2:21" x14ac:dyDescent="0.2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</row>
    <row r="920" spans="2:21" x14ac:dyDescent="0.2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</row>
    <row r="921" spans="2:21" x14ac:dyDescent="0.2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</row>
    <row r="922" spans="2:21" x14ac:dyDescent="0.2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</row>
    <row r="923" spans="2:21" x14ac:dyDescent="0.2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</row>
    <row r="924" spans="2:21" x14ac:dyDescent="0.2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</row>
    <row r="925" spans="2:21" x14ac:dyDescent="0.2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</row>
    <row r="926" spans="2:21" x14ac:dyDescent="0.2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</row>
    <row r="927" spans="2:21" x14ac:dyDescent="0.2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</row>
    <row r="928" spans="2:21" x14ac:dyDescent="0.2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</row>
    <row r="929" spans="2:21" x14ac:dyDescent="0.2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</row>
    <row r="930" spans="2:21" x14ac:dyDescent="0.2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</row>
    <row r="931" spans="2:21" x14ac:dyDescent="0.2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</row>
    <row r="932" spans="2:21" x14ac:dyDescent="0.2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</row>
    <row r="933" spans="2:21" x14ac:dyDescent="0.2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</row>
    <row r="934" spans="2:21" x14ac:dyDescent="0.2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</row>
    <row r="935" spans="2:21" x14ac:dyDescent="0.2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</row>
    <row r="936" spans="2:21" x14ac:dyDescent="0.2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</row>
    <row r="937" spans="2:21" x14ac:dyDescent="0.2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</row>
    <row r="938" spans="2:21" x14ac:dyDescent="0.2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</row>
    <row r="939" spans="2:21" x14ac:dyDescent="0.2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</row>
    <row r="940" spans="2:21" x14ac:dyDescent="0.2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</row>
    <row r="941" spans="2:21" x14ac:dyDescent="0.2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</row>
    <row r="942" spans="2:21" x14ac:dyDescent="0.2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</row>
    <row r="943" spans="2:21" x14ac:dyDescent="0.2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</row>
    <row r="944" spans="2:21" x14ac:dyDescent="0.2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</row>
    <row r="945" spans="2:21" x14ac:dyDescent="0.2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</row>
    <row r="946" spans="2:21" x14ac:dyDescent="0.2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</row>
    <row r="947" spans="2:21" x14ac:dyDescent="0.2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</row>
    <row r="948" spans="2:21" x14ac:dyDescent="0.2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</row>
    <row r="949" spans="2:21" x14ac:dyDescent="0.2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</row>
    <row r="950" spans="2:21" x14ac:dyDescent="0.2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</row>
    <row r="951" spans="2:21" x14ac:dyDescent="0.2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</row>
    <row r="952" spans="2:21" x14ac:dyDescent="0.2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</row>
    <row r="953" spans="2:21" x14ac:dyDescent="0.2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</row>
    <row r="954" spans="2:21" x14ac:dyDescent="0.2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</row>
    <row r="955" spans="2:21" x14ac:dyDescent="0.2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</row>
    <row r="956" spans="2:21" x14ac:dyDescent="0.2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</row>
    <row r="957" spans="2:21" x14ac:dyDescent="0.2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</row>
    <row r="958" spans="2:21" x14ac:dyDescent="0.2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</row>
    <row r="959" spans="2:21" x14ac:dyDescent="0.2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</row>
    <row r="960" spans="2:21" x14ac:dyDescent="0.2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</row>
    <row r="961" spans="2:21" x14ac:dyDescent="0.2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</row>
    <row r="962" spans="2:21" x14ac:dyDescent="0.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</row>
    <row r="963" spans="2:21" x14ac:dyDescent="0.2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</row>
    <row r="964" spans="2:21" x14ac:dyDescent="0.2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</row>
    <row r="965" spans="2:21" x14ac:dyDescent="0.2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</row>
    <row r="966" spans="2:21" x14ac:dyDescent="0.2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</row>
    <row r="967" spans="2:21" x14ac:dyDescent="0.2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</row>
    <row r="968" spans="2:21" x14ac:dyDescent="0.2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</row>
    <row r="969" spans="2:21" x14ac:dyDescent="0.2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</row>
    <row r="970" spans="2:21" x14ac:dyDescent="0.2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</row>
    <row r="971" spans="2:21" x14ac:dyDescent="0.2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</row>
    <row r="972" spans="2:21" x14ac:dyDescent="0.2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</row>
    <row r="973" spans="2:21" x14ac:dyDescent="0.2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</row>
    <row r="974" spans="2:21" x14ac:dyDescent="0.2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</row>
    <row r="975" spans="2:21" x14ac:dyDescent="0.2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</row>
    <row r="976" spans="2:21" x14ac:dyDescent="0.2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</row>
    <row r="977" spans="2:21" x14ac:dyDescent="0.2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</row>
    <row r="978" spans="2:21" x14ac:dyDescent="0.2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</row>
    <row r="979" spans="2:21" x14ac:dyDescent="0.2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</row>
    <row r="980" spans="2:21" x14ac:dyDescent="0.2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</row>
    <row r="981" spans="2:21" x14ac:dyDescent="0.2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</row>
    <row r="982" spans="2:21" x14ac:dyDescent="0.2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</row>
    <row r="983" spans="2:21" x14ac:dyDescent="0.2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</row>
    <row r="984" spans="2:21" x14ac:dyDescent="0.2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</row>
    <row r="985" spans="2:21" x14ac:dyDescent="0.2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</row>
    <row r="986" spans="2:21" x14ac:dyDescent="0.2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</row>
    <row r="987" spans="2:21" x14ac:dyDescent="0.2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</row>
    <row r="988" spans="2:21" x14ac:dyDescent="0.2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</row>
    <row r="989" spans="2:21" x14ac:dyDescent="0.2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</row>
    <row r="990" spans="2:21" x14ac:dyDescent="0.2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</row>
    <row r="991" spans="2:21" x14ac:dyDescent="0.2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</row>
    <row r="992" spans="2:21" x14ac:dyDescent="0.2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</row>
    <row r="993" spans="2:21" x14ac:dyDescent="0.2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</row>
    <row r="994" spans="2:21" x14ac:dyDescent="0.2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</row>
    <row r="995" spans="2:21" x14ac:dyDescent="0.2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</row>
    <row r="996" spans="2:21" x14ac:dyDescent="0.2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</row>
    <row r="997" spans="2:21" x14ac:dyDescent="0.2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</row>
    <row r="998" spans="2:21" x14ac:dyDescent="0.2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</row>
    <row r="999" spans="2:21" x14ac:dyDescent="0.2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</row>
    <row r="1000" spans="2:21" x14ac:dyDescent="0.2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</row>
    <row r="1001" spans="2:21" x14ac:dyDescent="0.2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</row>
    <row r="1002" spans="2:21" x14ac:dyDescent="0.2"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</row>
    <row r="1003" spans="2:21" x14ac:dyDescent="0.2"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</row>
    <row r="1004" spans="2:21" x14ac:dyDescent="0.2"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</row>
    <row r="1005" spans="2:21" x14ac:dyDescent="0.2"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</row>
    <row r="1006" spans="2:21" x14ac:dyDescent="0.2"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</row>
    <row r="1007" spans="2:21" x14ac:dyDescent="0.2"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</row>
    <row r="1008" spans="2:21" x14ac:dyDescent="0.2"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</row>
    <row r="1009" spans="2:21" x14ac:dyDescent="0.2"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</row>
    <row r="1010" spans="2:21" x14ac:dyDescent="0.2"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</row>
    <row r="1011" spans="2:21" x14ac:dyDescent="0.2"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</row>
    <row r="1012" spans="2:21" x14ac:dyDescent="0.2"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</row>
    <row r="1013" spans="2:21" x14ac:dyDescent="0.2"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</row>
    <row r="1014" spans="2:21" x14ac:dyDescent="0.2"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</row>
    <row r="1015" spans="2:21" x14ac:dyDescent="0.2"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</row>
    <row r="1016" spans="2:21" x14ac:dyDescent="0.2"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</row>
    <row r="1017" spans="2:21" x14ac:dyDescent="0.2"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</row>
    <row r="1018" spans="2:21" x14ac:dyDescent="0.2"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</row>
    <row r="1019" spans="2:21" x14ac:dyDescent="0.2"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</row>
    <row r="1020" spans="2:21" x14ac:dyDescent="0.2"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</row>
    <row r="1021" spans="2:21" x14ac:dyDescent="0.2"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</row>
    <row r="1022" spans="2:21" x14ac:dyDescent="0.2"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</row>
    <row r="1023" spans="2:21" x14ac:dyDescent="0.2"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</row>
    <row r="1024" spans="2:21" x14ac:dyDescent="0.2"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</row>
    <row r="1025" spans="2:21" x14ac:dyDescent="0.2"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</row>
    <row r="1026" spans="2:21" x14ac:dyDescent="0.2"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</row>
    <row r="1027" spans="2:21" x14ac:dyDescent="0.2"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</row>
    <row r="1028" spans="2:21" x14ac:dyDescent="0.2"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</row>
    <row r="1029" spans="2:21" x14ac:dyDescent="0.2"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</row>
    <row r="1030" spans="2:21" x14ac:dyDescent="0.2"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</row>
    <row r="1031" spans="2:21" x14ac:dyDescent="0.2"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</row>
    <row r="1032" spans="2:21" x14ac:dyDescent="0.2"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</row>
    <row r="1033" spans="2:21" x14ac:dyDescent="0.2"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</row>
    <row r="1034" spans="2:21" x14ac:dyDescent="0.2"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</row>
    <row r="1035" spans="2:21" x14ac:dyDescent="0.2"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</row>
    <row r="1036" spans="2:21" x14ac:dyDescent="0.2"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</row>
    <row r="1037" spans="2:21" x14ac:dyDescent="0.2"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</row>
    <row r="1038" spans="2:21" x14ac:dyDescent="0.2"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</row>
    <row r="1039" spans="2:21" x14ac:dyDescent="0.2"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</row>
    <row r="1040" spans="2:21" x14ac:dyDescent="0.2"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</row>
    <row r="1041" spans="2:21" x14ac:dyDescent="0.2"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</row>
    <row r="1042" spans="2:21" x14ac:dyDescent="0.2"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</row>
    <row r="1043" spans="2:21" x14ac:dyDescent="0.2"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</row>
    <row r="1044" spans="2:21" x14ac:dyDescent="0.2"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</row>
    <row r="1045" spans="2:21" x14ac:dyDescent="0.2"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</row>
    <row r="1046" spans="2:21" x14ac:dyDescent="0.2"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</row>
    <row r="1047" spans="2:21" x14ac:dyDescent="0.2"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</row>
    <row r="1048" spans="2:21" x14ac:dyDescent="0.2"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</row>
    <row r="1049" spans="2:21" x14ac:dyDescent="0.2"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</row>
    <row r="1050" spans="2:21" x14ac:dyDescent="0.2"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</row>
    <row r="1051" spans="2:21" x14ac:dyDescent="0.2"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</row>
    <row r="1052" spans="2:21" x14ac:dyDescent="0.2"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</row>
    <row r="1053" spans="2:21" x14ac:dyDescent="0.2"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</row>
    <row r="1054" spans="2:21" x14ac:dyDescent="0.2"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</row>
    <row r="1055" spans="2:21" x14ac:dyDescent="0.2"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</row>
    <row r="1056" spans="2:21" x14ac:dyDescent="0.2"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</row>
    <row r="1057" spans="2:21" x14ac:dyDescent="0.2"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</row>
    <row r="1058" spans="2:21" x14ac:dyDescent="0.2"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</row>
    <row r="1059" spans="2:21" x14ac:dyDescent="0.2"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</row>
    <row r="1060" spans="2:21" x14ac:dyDescent="0.2"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</row>
    <row r="1061" spans="2:21" x14ac:dyDescent="0.2"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</row>
    <row r="1062" spans="2:21" x14ac:dyDescent="0.2"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</row>
    <row r="1063" spans="2:21" x14ac:dyDescent="0.2"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</row>
    <row r="1064" spans="2:21" x14ac:dyDescent="0.2"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</row>
    <row r="1065" spans="2:21" x14ac:dyDescent="0.2"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</row>
    <row r="1066" spans="2:21" x14ac:dyDescent="0.2"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</row>
    <row r="1067" spans="2:21" x14ac:dyDescent="0.2"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</row>
    <row r="1068" spans="2:21" x14ac:dyDescent="0.2"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</row>
    <row r="1069" spans="2:21" x14ac:dyDescent="0.2"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</row>
    <row r="1070" spans="2:21" x14ac:dyDescent="0.2"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</row>
    <row r="1071" spans="2:21" x14ac:dyDescent="0.2"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</row>
    <row r="1072" spans="2:21" x14ac:dyDescent="0.2"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</row>
    <row r="1073" spans="2:21" x14ac:dyDescent="0.2"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</row>
    <row r="1074" spans="2:21" x14ac:dyDescent="0.2"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</row>
    <row r="1075" spans="2:21" x14ac:dyDescent="0.2"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</row>
    <row r="1076" spans="2:21" x14ac:dyDescent="0.2"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</row>
    <row r="1077" spans="2:21" x14ac:dyDescent="0.2"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</row>
    <row r="1078" spans="2:21" x14ac:dyDescent="0.2"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</row>
    <row r="1079" spans="2:21" x14ac:dyDescent="0.2"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</row>
    <row r="1080" spans="2:21" x14ac:dyDescent="0.2"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</row>
    <row r="1081" spans="2:21" x14ac:dyDescent="0.2"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</row>
    <row r="1082" spans="2:21" x14ac:dyDescent="0.2"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</row>
    <row r="1083" spans="2:21" x14ac:dyDescent="0.2"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</row>
    <row r="1084" spans="2:21" x14ac:dyDescent="0.2"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</row>
    <row r="1085" spans="2:21" x14ac:dyDescent="0.2"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</row>
    <row r="1086" spans="2:21" x14ac:dyDescent="0.2"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</row>
    <row r="1087" spans="2:21" x14ac:dyDescent="0.2"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</row>
    <row r="1088" spans="2:21" x14ac:dyDescent="0.2"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</row>
    <row r="1089" spans="2:21" x14ac:dyDescent="0.2"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</row>
    <row r="1090" spans="2:21" x14ac:dyDescent="0.2"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</row>
    <row r="1091" spans="2:21" x14ac:dyDescent="0.2"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</row>
    <row r="1092" spans="2:21" x14ac:dyDescent="0.2"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</row>
    <row r="1093" spans="2:21" x14ac:dyDescent="0.2"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</row>
    <row r="1094" spans="2:21" x14ac:dyDescent="0.2"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</row>
    <row r="1095" spans="2:21" x14ac:dyDescent="0.2"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</row>
    <row r="1096" spans="2:21" x14ac:dyDescent="0.2"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</row>
    <row r="1097" spans="2:21" x14ac:dyDescent="0.2"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</row>
    <row r="1098" spans="2:21" x14ac:dyDescent="0.2"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</row>
    <row r="1099" spans="2:21" x14ac:dyDescent="0.2"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</row>
    <row r="1100" spans="2:21" x14ac:dyDescent="0.2"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</row>
    <row r="1101" spans="2:21" x14ac:dyDescent="0.2"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</row>
    <row r="1102" spans="2:21" x14ac:dyDescent="0.2"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</row>
    <row r="1103" spans="2:21" x14ac:dyDescent="0.2"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</row>
    <row r="1104" spans="2:21" x14ac:dyDescent="0.2"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</row>
    <row r="1105" spans="2:21" x14ac:dyDescent="0.2"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</row>
    <row r="1106" spans="2:21" x14ac:dyDescent="0.2"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</row>
    <row r="1107" spans="2:21" x14ac:dyDescent="0.2"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</row>
    <row r="1108" spans="2:21" x14ac:dyDescent="0.2"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</row>
    <row r="1109" spans="2:21" x14ac:dyDescent="0.2"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</row>
    <row r="1110" spans="2:21" x14ac:dyDescent="0.2"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</row>
    <row r="1111" spans="2:21" x14ac:dyDescent="0.2"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</row>
    <row r="1112" spans="2:21" x14ac:dyDescent="0.2"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</row>
    <row r="1113" spans="2:21" x14ac:dyDescent="0.2"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</row>
    <row r="1114" spans="2:21" x14ac:dyDescent="0.2"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</row>
    <row r="1115" spans="2:21" x14ac:dyDescent="0.2"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</row>
    <row r="1116" spans="2:21" x14ac:dyDescent="0.2"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</row>
    <row r="1117" spans="2:21" x14ac:dyDescent="0.2"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</row>
    <row r="1118" spans="2:21" x14ac:dyDescent="0.2"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</row>
    <row r="1119" spans="2:21" x14ac:dyDescent="0.2"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</row>
    <row r="1120" spans="2:21" x14ac:dyDescent="0.2"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</row>
    <row r="1121" spans="2:21" x14ac:dyDescent="0.2"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</row>
    <row r="1122" spans="2:21" x14ac:dyDescent="0.2"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</row>
    <row r="1123" spans="2:21" x14ac:dyDescent="0.2"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</row>
    <row r="1124" spans="2:21" x14ac:dyDescent="0.2"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</row>
    <row r="1125" spans="2:21" x14ac:dyDescent="0.2"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</row>
    <row r="1126" spans="2:21" x14ac:dyDescent="0.2"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</row>
    <row r="1127" spans="2:21" x14ac:dyDescent="0.2"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</row>
    <row r="1128" spans="2:21" x14ac:dyDescent="0.2"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</row>
    <row r="1129" spans="2:21" x14ac:dyDescent="0.2"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</row>
    <row r="1130" spans="2:21" x14ac:dyDescent="0.2"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</row>
    <row r="1131" spans="2:21" x14ac:dyDescent="0.2"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</row>
    <row r="1132" spans="2:21" x14ac:dyDescent="0.2"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</row>
    <row r="1133" spans="2:21" x14ac:dyDescent="0.2"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</row>
    <row r="1134" spans="2:21" x14ac:dyDescent="0.2"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</row>
    <row r="1135" spans="2:21" x14ac:dyDescent="0.2"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</row>
    <row r="1136" spans="2:21" x14ac:dyDescent="0.2"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</row>
    <row r="1137" spans="2:21" x14ac:dyDescent="0.2"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</row>
    <row r="1138" spans="2:21" x14ac:dyDescent="0.2"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</row>
    <row r="1139" spans="2:21" x14ac:dyDescent="0.2"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</row>
    <row r="1140" spans="2:21" x14ac:dyDescent="0.2"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</row>
    <row r="1141" spans="2:21" x14ac:dyDescent="0.2"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</row>
    <row r="1142" spans="2:21" x14ac:dyDescent="0.2"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</row>
    <row r="1143" spans="2:21" x14ac:dyDescent="0.2"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</row>
    <row r="1144" spans="2:21" x14ac:dyDescent="0.2"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</row>
    <row r="1145" spans="2:21" x14ac:dyDescent="0.2"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</row>
    <row r="1146" spans="2:21" x14ac:dyDescent="0.2"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</row>
    <row r="1147" spans="2:21" x14ac:dyDescent="0.2"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</row>
    <row r="1148" spans="2:21" x14ac:dyDescent="0.2"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</row>
    <row r="1149" spans="2:21" x14ac:dyDescent="0.2"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</row>
    <row r="1150" spans="2:21" x14ac:dyDescent="0.2"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</row>
    <row r="1151" spans="2:21" x14ac:dyDescent="0.2"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</row>
    <row r="1152" spans="2:21" x14ac:dyDescent="0.2"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</row>
    <row r="1153" spans="2:21" x14ac:dyDescent="0.2"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</row>
    <row r="1154" spans="2:21" x14ac:dyDescent="0.2"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</row>
    <row r="1155" spans="2:21" x14ac:dyDescent="0.2"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</row>
    <row r="1156" spans="2:21" x14ac:dyDescent="0.2"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</row>
    <row r="1157" spans="2:21" x14ac:dyDescent="0.2"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</row>
    <row r="1158" spans="2:21" x14ac:dyDescent="0.2"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</row>
    <row r="1159" spans="2:21" x14ac:dyDescent="0.2"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</row>
    <row r="1160" spans="2:21" x14ac:dyDescent="0.2"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</row>
    <row r="1161" spans="2:21" x14ac:dyDescent="0.2"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</row>
    <row r="1162" spans="2:21" x14ac:dyDescent="0.2"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</row>
    <row r="1163" spans="2:21" x14ac:dyDescent="0.2"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</row>
    <row r="1164" spans="2:21" x14ac:dyDescent="0.2"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</row>
    <row r="1165" spans="2:21" x14ac:dyDescent="0.2"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</row>
    <row r="1166" spans="2:21" x14ac:dyDescent="0.2"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</row>
    <row r="1167" spans="2:21" x14ac:dyDescent="0.2"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</row>
    <row r="1168" spans="2:21" x14ac:dyDescent="0.2"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</row>
    <row r="1169" spans="2:21" x14ac:dyDescent="0.2"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</row>
    <row r="1170" spans="2:21" x14ac:dyDescent="0.2"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</row>
    <row r="1171" spans="2:21" x14ac:dyDescent="0.2"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</row>
    <row r="1172" spans="2:21" x14ac:dyDescent="0.2"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</row>
    <row r="1173" spans="2:21" x14ac:dyDescent="0.2"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</row>
    <row r="1174" spans="2:21" x14ac:dyDescent="0.2"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</row>
    <row r="1175" spans="2:21" x14ac:dyDescent="0.2"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</row>
    <row r="1176" spans="2:21" x14ac:dyDescent="0.2"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</row>
    <row r="1177" spans="2:21" x14ac:dyDescent="0.2"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</row>
    <row r="1178" spans="2:21" x14ac:dyDescent="0.2"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</row>
    <row r="1179" spans="2:21" x14ac:dyDescent="0.2"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</row>
    <row r="1180" spans="2:21" x14ac:dyDescent="0.2"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</row>
    <row r="1181" spans="2:21" x14ac:dyDescent="0.2"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</row>
    <row r="1182" spans="2:21" x14ac:dyDescent="0.2"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</row>
    <row r="1183" spans="2:21" x14ac:dyDescent="0.2"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</row>
    <row r="1184" spans="2:21" x14ac:dyDescent="0.2"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</row>
    <row r="1185" spans="2:21" x14ac:dyDescent="0.2"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</row>
    <row r="1186" spans="2:21" x14ac:dyDescent="0.2"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</row>
    <row r="1187" spans="2:21" x14ac:dyDescent="0.2"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</row>
    <row r="1188" spans="2:21" x14ac:dyDescent="0.2"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</row>
    <row r="1189" spans="2:21" x14ac:dyDescent="0.2"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</row>
    <row r="1190" spans="2:21" x14ac:dyDescent="0.2"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</row>
    <row r="1191" spans="2:21" x14ac:dyDescent="0.2"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</row>
    <row r="1192" spans="2:21" x14ac:dyDescent="0.2"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</row>
    <row r="1193" spans="2:21" x14ac:dyDescent="0.2"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</row>
    <row r="1194" spans="2:21" x14ac:dyDescent="0.2"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</row>
    <row r="1195" spans="2:21" x14ac:dyDescent="0.2"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</row>
    <row r="1196" spans="2:21" x14ac:dyDescent="0.2"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</row>
    <row r="1197" spans="2:21" x14ac:dyDescent="0.2"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</row>
    <row r="1198" spans="2:21" x14ac:dyDescent="0.2"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</row>
    <row r="1199" spans="2:21" x14ac:dyDescent="0.2"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</row>
    <row r="1200" spans="2:21" x14ac:dyDescent="0.2"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</row>
    <row r="1201" spans="2:21" x14ac:dyDescent="0.2"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</row>
    <row r="1202" spans="2:21" x14ac:dyDescent="0.2"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</row>
    <row r="1203" spans="2:21" x14ac:dyDescent="0.2"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</row>
    <row r="1204" spans="2:21" x14ac:dyDescent="0.2"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</row>
    <row r="1205" spans="2:21" x14ac:dyDescent="0.2"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</row>
    <row r="1206" spans="2:21" x14ac:dyDescent="0.2"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</row>
    <row r="1207" spans="2:21" x14ac:dyDescent="0.2"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</row>
    <row r="1208" spans="2:21" x14ac:dyDescent="0.2"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</row>
    <row r="1209" spans="2:21" x14ac:dyDescent="0.2"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</row>
    <row r="1210" spans="2:21" x14ac:dyDescent="0.2"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</row>
    <row r="1211" spans="2:21" x14ac:dyDescent="0.2"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</row>
    <row r="1212" spans="2:21" x14ac:dyDescent="0.2"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</row>
    <row r="1213" spans="2:21" x14ac:dyDescent="0.2"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</row>
    <row r="1214" spans="2:21" x14ac:dyDescent="0.2"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</row>
    <row r="1215" spans="2:21" x14ac:dyDescent="0.2"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</row>
    <row r="1216" spans="2:21" x14ac:dyDescent="0.2"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</row>
    <row r="1217" spans="2:21" x14ac:dyDescent="0.2"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</row>
    <row r="1218" spans="2:21" x14ac:dyDescent="0.2"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</row>
    <row r="1219" spans="2:21" x14ac:dyDescent="0.2"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</row>
    <row r="1220" spans="2:21" x14ac:dyDescent="0.2"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</row>
    <row r="1221" spans="2:21" x14ac:dyDescent="0.2"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</row>
    <row r="1222" spans="2:21" x14ac:dyDescent="0.2"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</row>
    <row r="1223" spans="2:21" x14ac:dyDescent="0.2"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</row>
    <row r="1224" spans="2:21" x14ac:dyDescent="0.2"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</row>
    <row r="1225" spans="2:21" x14ac:dyDescent="0.2"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</row>
    <row r="1226" spans="2:21" x14ac:dyDescent="0.2"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</row>
    <row r="1227" spans="2:21" x14ac:dyDescent="0.2"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</row>
    <row r="1228" spans="2:21" x14ac:dyDescent="0.2"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</row>
    <row r="1229" spans="2:21" x14ac:dyDescent="0.2"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</row>
    <row r="1230" spans="2:21" x14ac:dyDescent="0.2"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</row>
    <row r="1231" spans="2:21" x14ac:dyDescent="0.2"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</row>
    <row r="1232" spans="2:21" x14ac:dyDescent="0.2"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</row>
    <row r="1233" spans="2:21" x14ac:dyDescent="0.2"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</row>
    <row r="1234" spans="2:21" x14ac:dyDescent="0.2"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</row>
    <row r="1235" spans="2:21" x14ac:dyDescent="0.2"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</row>
    <row r="1236" spans="2:21" x14ac:dyDescent="0.2"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</row>
    <row r="1237" spans="2:21" x14ac:dyDescent="0.2"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</row>
    <row r="1238" spans="2:21" x14ac:dyDescent="0.2"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</row>
    <row r="1239" spans="2:21" x14ac:dyDescent="0.2"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</row>
    <row r="1240" spans="2:21" x14ac:dyDescent="0.2"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</row>
    <row r="1241" spans="2:21" x14ac:dyDescent="0.2"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</row>
    <row r="1242" spans="2:21" x14ac:dyDescent="0.2"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</row>
    <row r="1243" spans="2:21" x14ac:dyDescent="0.2"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</row>
    <row r="1244" spans="2:21" x14ac:dyDescent="0.2"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</row>
    <row r="1245" spans="2:21" x14ac:dyDescent="0.2"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</row>
    <row r="1246" spans="2:21" x14ac:dyDescent="0.2"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</row>
    <row r="1247" spans="2:21" x14ac:dyDescent="0.2"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</row>
    <row r="1248" spans="2:21" x14ac:dyDescent="0.2"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</row>
    <row r="1249" spans="2:21" x14ac:dyDescent="0.2"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</row>
    <row r="1250" spans="2:21" x14ac:dyDescent="0.2"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</row>
    <row r="1251" spans="2:21" x14ac:dyDescent="0.2"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</row>
    <row r="1252" spans="2:21" x14ac:dyDescent="0.2"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</row>
    <row r="1253" spans="2:21" x14ac:dyDescent="0.2"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</row>
    <row r="1254" spans="2:21" x14ac:dyDescent="0.2"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</row>
    <row r="1255" spans="2:21" x14ac:dyDescent="0.2"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</row>
    <row r="1256" spans="2:21" x14ac:dyDescent="0.2"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</row>
    <row r="1257" spans="2:21" x14ac:dyDescent="0.2"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</row>
    <row r="1258" spans="2:21" x14ac:dyDescent="0.2"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</row>
    <row r="1259" spans="2:21" x14ac:dyDescent="0.2"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</row>
    <row r="1260" spans="2:21" x14ac:dyDescent="0.2"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</row>
    <row r="1261" spans="2:21" x14ac:dyDescent="0.2"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</row>
    <row r="1262" spans="2:21" x14ac:dyDescent="0.2"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</row>
    <row r="1263" spans="2:21" x14ac:dyDescent="0.2"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</row>
    <row r="1264" spans="2:21" x14ac:dyDescent="0.2"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</row>
    <row r="1265" spans="2:21" x14ac:dyDescent="0.2"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</row>
    <row r="1266" spans="2:21" x14ac:dyDescent="0.2"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</row>
    <row r="1267" spans="2:21" x14ac:dyDescent="0.2"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</row>
    <row r="1268" spans="2:21" x14ac:dyDescent="0.2"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</row>
    <row r="1269" spans="2:21" x14ac:dyDescent="0.2"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</row>
    <row r="1270" spans="2:21" x14ac:dyDescent="0.2"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</row>
    <row r="1271" spans="2:21" x14ac:dyDescent="0.2"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</row>
    <row r="1272" spans="2:21" x14ac:dyDescent="0.2"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</row>
    <row r="1273" spans="2:21" x14ac:dyDescent="0.2"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</row>
    <row r="1274" spans="2:21" x14ac:dyDescent="0.2"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</row>
    <row r="1275" spans="2:21" x14ac:dyDescent="0.2"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</row>
    <row r="1276" spans="2:21" x14ac:dyDescent="0.2"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</row>
    <row r="1277" spans="2:21" x14ac:dyDescent="0.2"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</row>
    <row r="1278" spans="2:21" x14ac:dyDescent="0.2"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</row>
    <row r="1279" spans="2:21" x14ac:dyDescent="0.2"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</row>
    <row r="1280" spans="2:21" x14ac:dyDescent="0.2"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</row>
    <row r="1281" spans="2:21" x14ac:dyDescent="0.2"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</row>
    <row r="1282" spans="2:21" x14ac:dyDescent="0.2"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</row>
    <row r="1283" spans="2:21" x14ac:dyDescent="0.2"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</row>
    <row r="1284" spans="2:21" x14ac:dyDescent="0.2"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</row>
    <row r="1285" spans="2:21" x14ac:dyDescent="0.2"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</row>
    <row r="1286" spans="2:21" x14ac:dyDescent="0.2"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</row>
    <row r="1287" spans="2:21" x14ac:dyDescent="0.2"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</row>
    <row r="1288" spans="2:21" x14ac:dyDescent="0.2"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</row>
    <row r="1289" spans="2:21" x14ac:dyDescent="0.2"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</row>
    <row r="1290" spans="2:21" x14ac:dyDescent="0.2"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</row>
    <row r="1291" spans="2:21" x14ac:dyDescent="0.2"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</row>
    <row r="1292" spans="2:21" x14ac:dyDescent="0.2"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</row>
    <row r="1293" spans="2:21" x14ac:dyDescent="0.2"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</row>
    <row r="1294" spans="2:21" x14ac:dyDescent="0.2"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</row>
    <row r="1295" spans="2:21" x14ac:dyDescent="0.2"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</row>
    <row r="1296" spans="2:21" x14ac:dyDescent="0.2"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</row>
    <row r="1297" spans="2:21" x14ac:dyDescent="0.2"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</row>
    <row r="1298" spans="2:21" x14ac:dyDescent="0.2"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</row>
    <row r="1299" spans="2:21" x14ac:dyDescent="0.2"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</row>
    <row r="1300" spans="2:21" x14ac:dyDescent="0.2"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</row>
    <row r="1301" spans="2:21" x14ac:dyDescent="0.2"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</row>
    <row r="1302" spans="2:21" x14ac:dyDescent="0.2"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</row>
    <row r="1303" spans="2:21" x14ac:dyDescent="0.2"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</row>
    <row r="1304" spans="2:21" x14ac:dyDescent="0.2"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</row>
    <row r="1305" spans="2:21" x14ac:dyDescent="0.2"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</row>
    <row r="1306" spans="2:21" x14ac:dyDescent="0.2"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</row>
    <row r="1307" spans="2:21" x14ac:dyDescent="0.2"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</row>
    <row r="1308" spans="2:21" x14ac:dyDescent="0.2"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</row>
    <row r="1309" spans="2:21" x14ac:dyDescent="0.2"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</row>
    <row r="1310" spans="2:21" x14ac:dyDescent="0.2"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</row>
    <row r="1311" spans="2:21" x14ac:dyDescent="0.2"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</row>
    <row r="1312" spans="2:21" x14ac:dyDescent="0.2"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</row>
    <row r="1313" spans="2:21" x14ac:dyDescent="0.2"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</row>
    <row r="1314" spans="2:21" x14ac:dyDescent="0.2"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</row>
    <row r="1315" spans="2:21" x14ac:dyDescent="0.2"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</row>
    <row r="1316" spans="2:21" x14ac:dyDescent="0.2"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</row>
    <row r="1317" spans="2:21" x14ac:dyDescent="0.2"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</row>
    <row r="1318" spans="2:21" x14ac:dyDescent="0.2"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</row>
    <row r="1319" spans="2:21" x14ac:dyDescent="0.2"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</row>
    <row r="1320" spans="2:21" x14ac:dyDescent="0.2"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</row>
    <row r="1321" spans="2:21" x14ac:dyDescent="0.2"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</row>
    <row r="1322" spans="2:21" x14ac:dyDescent="0.2"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</row>
    <row r="1323" spans="2:21" x14ac:dyDescent="0.2"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</row>
    <row r="1324" spans="2:21" x14ac:dyDescent="0.2"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</row>
    <row r="1325" spans="2:21" x14ac:dyDescent="0.2"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</row>
    <row r="1326" spans="2:21" x14ac:dyDescent="0.2"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</row>
    <row r="1327" spans="2:21" x14ac:dyDescent="0.2"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</row>
    <row r="1328" spans="2:21" x14ac:dyDescent="0.2"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</row>
    <row r="1329" spans="2:21" x14ac:dyDescent="0.2"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</row>
    <row r="1330" spans="2:21" x14ac:dyDescent="0.2"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</row>
    <row r="1331" spans="2:21" x14ac:dyDescent="0.2"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</row>
    <row r="1332" spans="2:21" x14ac:dyDescent="0.2"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</row>
    <row r="1333" spans="2:21" x14ac:dyDescent="0.2"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</row>
    <row r="1334" spans="2:21" x14ac:dyDescent="0.2"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</row>
    <row r="1335" spans="2:21" x14ac:dyDescent="0.2"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</row>
    <row r="1336" spans="2:21" x14ac:dyDescent="0.2"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</row>
    <row r="1337" spans="2:21" x14ac:dyDescent="0.2"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</row>
    <row r="1338" spans="2:21" x14ac:dyDescent="0.2"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</row>
    <row r="1339" spans="2:21" x14ac:dyDescent="0.2"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</row>
    <row r="1340" spans="2:21" x14ac:dyDescent="0.2"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</row>
    <row r="1341" spans="2:21" x14ac:dyDescent="0.2"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</row>
    <row r="1342" spans="2:21" x14ac:dyDescent="0.2"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</row>
    <row r="1343" spans="2:21" x14ac:dyDescent="0.2"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</row>
    <row r="1344" spans="2:21" x14ac:dyDescent="0.2"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</row>
    <row r="1345" spans="2:21" x14ac:dyDescent="0.2"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</row>
    <row r="1346" spans="2:21" x14ac:dyDescent="0.2"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</row>
    <row r="1347" spans="2:21" x14ac:dyDescent="0.2"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</row>
    <row r="1348" spans="2:21" x14ac:dyDescent="0.2"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</row>
    <row r="1349" spans="2:21" x14ac:dyDescent="0.2"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</row>
    <row r="1350" spans="2:21" x14ac:dyDescent="0.2"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</row>
    <row r="1351" spans="2:21" x14ac:dyDescent="0.2"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</row>
    <row r="1352" spans="2:21" x14ac:dyDescent="0.2"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</row>
    <row r="1353" spans="2:21" x14ac:dyDescent="0.2"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</row>
    <row r="1354" spans="2:21" x14ac:dyDescent="0.2"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</row>
    <row r="1355" spans="2:21" x14ac:dyDescent="0.2"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</row>
    <row r="1356" spans="2:21" x14ac:dyDescent="0.2"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</row>
    <row r="1357" spans="2:21" x14ac:dyDescent="0.2"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</row>
    <row r="1358" spans="2:21" x14ac:dyDescent="0.2"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</row>
    <row r="1359" spans="2:21" x14ac:dyDescent="0.2"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</row>
    <row r="1360" spans="2:21" x14ac:dyDescent="0.2"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</row>
    <row r="1361" spans="2:21" x14ac:dyDescent="0.2"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</row>
    <row r="1362" spans="2:21" x14ac:dyDescent="0.2"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</row>
    <row r="1363" spans="2:21" x14ac:dyDescent="0.2"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</row>
    <row r="1364" spans="2:21" x14ac:dyDescent="0.2"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</row>
    <row r="1365" spans="2:21" x14ac:dyDescent="0.2"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</row>
    <row r="1366" spans="2:21" x14ac:dyDescent="0.2"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</row>
    <row r="1367" spans="2:21" x14ac:dyDescent="0.2"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</row>
    <row r="1368" spans="2:21" x14ac:dyDescent="0.2"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</row>
    <row r="1369" spans="2:21" x14ac:dyDescent="0.2"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</row>
    <row r="1370" spans="2:21" x14ac:dyDescent="0.2"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</row>
    <row r="1371" spans="2:21" x14ac:dyDescent="0.2"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</row>
    <row r="1372" spans="2:21" x14ac:dyDescent="0.2"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</row>
    <row r="1373" spans="2:21" x14ac:dyDescent="0.2"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</row>
    <row r="1374" spans="2:21" x14ac:dyDescent="0.2"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</row>
    <row r="1375" spans="2:21" x14ac:dyDescent="0.2"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</row>
    <row r="1376" spans="2:21" x14ac:dyDescent="0.2"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</row>
    <row r="1377" spans="2:21" x14ac:dyDescent="0.2"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</row>
    <row r="1378" spans="2:21" x14ac:dyDescent="0.2"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</row>
    <row r="1379" spans="2:21" x14ac:dyDescent="0.2"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</row>
    <row r="1380" spans="2:21" x14ac:dyDescent="0.2"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</row>
    <row r="1381" spans="2:21" x14ac:dyDescent="0.2"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</row>
    <row r="1382" spans="2:21" x14ac:dyDescent="0.2"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</row>
    <row r="1383" spans="2:21" x14ac:dyDescent="0.2"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</row>
    <row r="1384" spans="2:21" x14ac:dyDescent="0.2"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</row>
    <row r="1385" spans="2:21" x14ac:dyDescent="0.2"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</row>
    <row r="1386" spans="2:21" x14ac:dyDescent="0.2"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</row>
    <row r="1387" spans="2:21" x14ac:dyDescent="0.2"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</row>
    <row r="1388" spans="2:21" x14ac:dyDescent="0.2"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</row>
    <row r="1389" spans="2:21" x14ac:dyDescent="0.2"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</row>
    <row r="1390" spans="2:21" x14ac:dyDescent="0.2"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</row>
    <row r="1391" spans="2:21" x14ac:dyDescent="0.2"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</row>
    <row r="1392" spans="2:21" x14ac:dyDescent="0.2"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</row>
    <row r="1393" spans="2:21" x14ac:dyDescent="0.2"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</row>
    <row r="1394" spans="2:21" x14ac:dyDescent="0.2"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</row>
    <row r="1395" spans="2:21" x14ac:dyDescent="0.2"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</row>
    <row r="1396" spans="2:21" x14ac:dyDescent="0.2"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</row>
    <row r="1397" spans="2:21" x14ac:dyDescent="0.2"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</row>
    <row r="1398" spans="2:21" x14ac:dyDescent="0.2"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</row>
    <row r="1399" spans="2:21" x14ac:dyDescent="0.2"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</row>
    <row r="1400" spans="2:21" x14ac:dyDescent="0.2"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</row>
    <row r="1401" spans="2:21" x14ac:dyDescent="0.2"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</row>
    <row r="1402" spans="2:21" x14ac:dyDescent="0.2"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</row>
    <row r="1403" spans="2:21" x14ac:dyDescent="0.2"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</row>
    <row r="1404" spans="2:21" x14ac:dyDescent="0.2"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</row>
    <row r="1405" spans="2:21" x14ac:dyDescent="0.2"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</row>
    <row r="1406" spans="2:21" x14ac:dyDescent="0.2"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</row>
    <row r="1407" spans="2:21" x14ac:dyDescent="0.2"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</row>
    <row r="1408" spans="2:21" x14ac:dyDescent="0.2"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</row>
    <row r="1409" spans="2:21" x14ac:dyDescent="0.2"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</row>
    <row r="1410" spans="2:21" x14ac:dyDescent="0.2"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</row>
    <row r="1411" spans="2:21" x14ac:dyDescent="0.2"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</row>
    <row r="1412" spans="2:21" x14ac:dyDescent="0.2"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</row>
    <row r="1413" spans="2:21" x14ac:dyDescent="0.2"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</row>
    <row r="1414" spans="2:21" x14ac:dyDescent="0.2"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</row>
    <row r="1415" spans="2:21" x14ac:dyDescent="0.2"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</row>
    <row r="1416" spans="2:21" x14ac:dyDescent="0.2"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</row>
    <row r="1417" spans="2:21" x14ac:dyDescent="0.2"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</row>
    <row r="1418" spans="2:21" x14ac:dyDescent="0.2"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</row>
    <row r="1419" spans="2:21" x14ac:dyDescent="0.2"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</row>
    <row r="1420" spans="2:21" x14ac:dyDescent="0.2"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</row>
    <row r="1421" spans="2:21" x14ac:dyDescent="0.2"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</row>
    <row r="1422" spans="2:21" x14ac:dyDescent="0.2"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</row>
    <row r="1423" spans="2:21" x14ac:dyDescent="0.2"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</row>
    <row r="1424" spans="2:21" x14ac:dyDescent="0.2"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</row>
    <row r="1425" spans="2:21" x14ac:dyDescent="0.2"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</row>
    <row r="1426" spans="2:21" x14ac:dyDescent="0.2"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</row>
    <row r="1427" spans="2:21" x14ac:dyDescent="0.2"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</row>
    <row r="1428" spans="2:21" x14ac:dyDescent="0.2"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</row>
    <row r="1429" spans="2:21" x14ac:dyDescent="0.2"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</row>
    <row r="1430" spans="2:21" x14ac:dyDescent="0.2"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</row>
    <row r="1431" spans="2:21" x14ac:dyDescent="0.2"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</row>
    <row r="1432" spans="2:21" x14ac:dyDescent="0.2"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</row>
    <row r="1433" spans="2:21" x14ac:dyDescent="0.2"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</row>
    <row r="1434" spans="2:21" x14ac:dyDescent="0.2"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</row>
    <row r="1435" spans="2:21" x14ac:dyDescent="0.2"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</row>
    <row r="1436" spans="2:21" x14ac:dyDescent="0.2"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</row>
    <row r="1437" spans="2:21" x14ac:dyDescent="0.2"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</row>
    <row r="1438" spans="2:21" x14ac:dyDescent="0.2"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</row>
    <row r="1439" spans="2:21" x14ac:dyDescent="0.2"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</row>
    <row r="1440" spans="2:21" x14ac:dyDescent="0.2"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</row>
    <row r="1441" spans="2:21" x14ac:dyDescent="0.2"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</row>
    <row r="1442" spans="2:21" x14ac:dyDescent="0.2"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</row>
    <row r="1443" spans="2:21" x14ac:dyDescent="0.2"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</row>
    <row r="1444" spans="2:21" x14ac:dyDescent="0.2"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</row>
    <row r="1445" spans="2:21" x14ac:dyDescent="0.2"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</row>
    <row r="1446" spans="2:21" x14ac:dyDescent="0.2"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</row>
    <row r="1447" spans="2:21" x14ac:dyDescent="0.2"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</row>
    <row r="1448" spans="2:21" x14ac:dyDescent="0.2"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</row>
    <row r="1449" spans="2:21" x14ac:dyDescent="0.2"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</row>
    <row r="1450" spans="2:21" x14ac:dyDescent="0.2"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</row>
    <row r="1451" spans="2:21" x14ac:dyDescent="0.2"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</row>
    <row r="1452" spans="2:21" x14ac:dyDescent="0.2"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</row>
    <row r="1453" spans="2:21" x14ac:dyDescent="0.2"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</row>
    <row r="1454" spans="2:21" x14ac:dyDescent="0.2"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</row>
    <row r="1455" spans="2:21" x14ac:dyDescent="0.2"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</row>
    <row r="1456" spans="2:21" x14ac:dyDescent="0.2"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</row>
    <row r="1457" spans="2:21" x14ac:dyDescent="0.2"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</row>
    <row r="1458" spans="2:21" x14ac:dyDescent="0.2"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</row>
    <row r="1459" spans="2:21" x14ac:dyDescent="0.2"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</row>
    <row r="1460" spans="2:21" x14ac:dyDescent="0.2"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</row>
    <row r="1461" spans="2:21" x14ac:dyDescent="0.2"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</row>
    <row r="1462" spans="2:21" x14ac:dyDescent="0.2"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</row>
    <row r="1463" spans="2:21" x14ac:dyDescent="0.2"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</row>
    <row r="1464" spans="2:21" x14ac:dyDescent="0.2"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</row>
    <row r="1465" spans="2:21" x14ac:dyDescent="0.2"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</row>
    <row r="1466" spans="2:21" x14ac:dyDescent="0.2"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</row>
    <row r="1467" spans="2:21" x14ac:dyDescent="0.2"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</row>
    <row r="1468" spans="2:21" x14ac:dyDescent="0.2"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</row>
    <row r="1469" spans="2:21" x14ac:dyDescent="0.2"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</row>
    <row r="1470" spans="2:21" x14ac:dyDescent="0.2"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</row>
    <row r="1471" spans="2:21" x14ac:dyDescent="0.2"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</row>
    <row r="1472" spans="2:21" x14ac:dyDescent="0.2"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</row>
    <row r="1473" spans="2:21" x14ac:dyDescent="0.2"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</row>
    <row r="1474" spans="2:21" x14ac:dyDescent="0.2"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</row>
    <row r="1475" spans="2:21" x14ac:dyDescent="0.2"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</row>
    <row r="1476" spans="2:21" x14ac:dyDescent="0.2"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</row>
    <row r="1477" spans="2:21" x14ac:dyDescent="0.2"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</row>
    <row r="1478" spans="2:21" x14ac:dyDescent="0.2"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</row>
    <row r="1479" spans="2:21" x14ac:dyDescent="0.2"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</row>
    <row r="1480" spans="2:21" x14ac:dyDescent="0.2"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</row>
    <row r="1481" spans="2:21" x14ac:dyDescent="0.2"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</row>
    <row r="1482" spans="2:21" x14ac:dyDescent="0.2"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</row>
    <row r="1483" spans="2:21" x14ac:dyDescent="0.2"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</row>
    <row r="1484" spans="2:21" x14ac:dyDescent="0.2"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</row>
    <row r="1485" spans="2:21" x14ac:dyDescent="0.2"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</row>
    <row r="1486" spans="2:21" x14ac:dyDescent="0.2"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</row>
    <row r="1487" spans="2:21" x14ac:dyDescent="0.2"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</row>
    <row r="1488" spans="2:21" x14ac:dyDescent="0.2"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</row>
    <row r="1489" spans="2:21" x14ac:dyDescent="0.2"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</row>
    <row r="1490" spans="2:21" x14ac:dyDescent="0.2"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</row>
    <row r="1491" spans="2:21" x14ac:dyDescent="0.2"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</row>
    <row r="1492" spans="2:21" x14ac:dyDescent="0.2"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</row>
    <row r="1493" spans="2:21" x14ac:dyDescent="0.2"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</row>
    <row r="1494" spans="2:21" x14ac:dyDescent="0.2"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</row>
    <row r="1495" spans="2:21" x14ac:dyDescent="0.2"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</row>
    <row r="1496" spans="2:21" x14ac:dyDescent="0.2"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</row>
    <row r="1497" spans="2:21" x14ac:dyDescent="0.2"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</row>
    <row r="1498" spans="2:21" x14ac:dyDescent="0.2"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</row>
    <row r="1499" spans="2:21" x14ac:dyDescent="0.2"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</row>
    <row r="1500" spans="2:21" x14ac:dyDescent="0.2"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</row>
    <row r="1501" spans="2:21" x14ac:dyDescent="0.2"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</row>
    <row r="1502" spans="2:21" x14ac:dyDescent="0.2"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</row>
    <row r="1503" spans="2:21" x14ac:dyDescent="0.2"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</row>
    <row r="1504" spans="2:21" x14ac:dyDescent="0.2"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</row>
    <row r="1505" spans="2:21" x14ac:dyDescent="0.2"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</row>
    <row r="1506" spans="2:21" x14ac:dyDescent="0.2"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</row>
    <row r="1507" spans="2:21" x14ac:dyDescent="0.2"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</row>
    <row r="1508" spans="2:21" x14ac:dyDescent="0.2"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</row>
    <row r="1509" spans="2:21" x14ac:dyDescent="0.2"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</row>
    <row r="1510" spans="2:21" x14ac:dyDescent="0.2"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</row>
    <row r="1511" spans="2:21" x14ac:dyDescent="0.2"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</row>
    <row r="1512" spans="2:21" x14ac:dyDescent="0.2"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</row>
    <row r="1513" spans="2:21" x14ac:dyDescent="0.2"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</row>
    <row r="1514" spans="2:21" x14ac:dyDescent="0.2"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</row>
    <row r="1515" spans="2:21" x14ac:dyDescent="0.2"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</row>
    <row r="1516" spans="2:21" x14ac:dyDescent="0.2"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</row>
    <row r="1517" spans="2:21" x14ac:dyDescent="0.2"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</row>
    <row r="1518" spans="2:21" x14ac:dyDescent="0.2"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</row>
    <row r="1519" spans="2:21" x14ac:dyDescent="0.2"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</row>
    <row r="1520" spans="2:21" x14ac:dyDescent="0.2"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</row>
    <row r="1521" spans="2:21" x14ac:dyDescent="0.2"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</row>
    <row r="1522" spans="2:21" x14ac:dyDescent="0.2"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</row>
    <row r="1523" spans="2:21" x14ac:dyDescent="0.2"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</row>
    <row r="1524" spans="2:21" x14ac:dyDescent="0.2"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</row>
    <row r="1525" spans="2:21" x14ac:dyDescent="0.2"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</row>
    <row r="1526" spans="2:21" x14ac:dyDescent="0.2"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</row>
    <row r="1527" spans="2:21" x14ac:dyDescent="0.2"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</row>
    <row r="1528" spans="2:21" x14ac:dyDescent="0.2"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</row>
    <row r="1529" spans="2:21" x14ac:dyDescent="0.2"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</row>
    <row r="1530" spans="2:21" x14ac:dyDescent="0.2"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</row>
    <row r="1531" spans="2:21" x14ac:dyDescent="0.2"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</row>
    <row r="1532" spans="2:21" x14ac:dyDescent="0.2"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</row>
    <row r="1533" spans="2:21" x14ac:dyDescent="0.2"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</row>
    <row r="1534" spans="2:21" x14ac:dyDescent="0.2"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</row>
    <row r="1535" spans="2:21" x14ac:dyDescent="0.2"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</row>
    <row r="1536" spans="2:21" x14ac:dyDescent="0.2"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</row>
    <row r="1537" spans="2:21" x14ac:dyDescent="0.2"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</row>
    <row r="1538" spans="2:21" x14ac:dyDescent="0.2"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</row>
    <row r="1539" spans="2:21" x14ac:dyDescent="0.2"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</row>
    <row r="1540" spans="2:21" x14ac:dyDescent="0.2"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</row>
    <row r="1541" spans="2:21" x14ac:dyDescent="0.2"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</row>
    <row r="1542" spans="2:21" x14ac:dyDescent="0.2"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</row>
    <row r="1543" spans="2:21" x14ac:dyDescent="0.2"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</row>
    <row r="1544" spans="2:21" x14ac:dyDescent="0.2"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</row>
    <row r="1545" spans="2:21" x14ac:dyDescent="0.2"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</row>
    <row r="1546" spans="2:21" x14ac:dyDescent="0.2"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</row>
    <row r="1547" spans="2:21" x14ac:dyDescent="0.2"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</row>
    <row r="1548" spans="2:21" x14ac:dyDescent="0.2"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</row>
    <row r="1549" spans="2:21" x14ac:dyDescent="0.2"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</row>
    <row r="1550" spans="2:21" x14ac:dyDescent="0.2"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</row>
    <row r="1551" spans="2:21" x14ac:dyDescent="0.2"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</row>
    <row r="1552" spans="2:21" x14ac:dyDescent="0.2"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</row>
    <row r="1553" spans="2:21" x14ac:dyDescent="0.2"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</row>
    <row r="1554" spans="2:21" x14ac:dyDescent="0.2"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</row>
    <row r="1555" spans="2:21" x14ac:dyDescent="0.2"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</row>
    <row r="1556" spans="2:21" x14ac:dyDescent="0.2"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</row>
    <row r="1557" spans="2:21" x14ac:dyDescent="0.2"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</row>
    <row r="1558" spans="2:21" x14ac:dyDescent="0.2"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</row>
    <row r="1559" spans="2:21" x14ac:dyDescent="0.2"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</row>
    <row r="1560" spans="2:21" x14ac:dyDescent="0.2"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</row>
    <row r="1561" spans="2:21" x14ac:dyDescent="0.2"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</row>
    <row r="1562" spans="2:21" x14ac:dyDescent="0.2"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</row>
    <row r="1563" spans="2:21" x14ac:dyDescent="0.2"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</row>
    <row r="1564" spans="2:21" x14ac:dyDescent="0.2"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</row>
    <row r="1565" spans="2:21" x14ac:dyDescent="0.2"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</row>
    <row r="1566" spans="2:21" x14ac:dyDescent="0.2"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</row>
    <row r="1567" spans="2:21" x14ac:dyDescent="0.2"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</row>
    <row r="1568" spans="2:21" x14ac:dyDescent="0.2"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</row>
    <row r="1569" spans="2:21" x14ac:dyDescent="0.2"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</row>
    <row r="1570" spans="2:21" x14ac:dyDescent="0.2"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</row>
    <row r="1571" spans="2:21" x14ac:dyDescent="0.2"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</row>
    <row r="1572" spans="2:21" x14ac:dyDescent="0.2"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</row>
    <row r="1573" spans="2:21" x14ac:dyDescent="0.2"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</row>
    <row r="1574" spans="2:21" x14ac:dyDescent="0.2"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</row>
    <row r="1575" spans="2:21" x14ac:dyDescent="0.2"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</row>
    <row r="1576" spans="2:21" x14ac:dyDescent="0.2"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</row>
    <row r="1577" spans="2:21" x14ac:dyDescent="0.2"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</row>
    <row r="1578" spans="2:21" x14ac:dyDescent="0.2"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</row>
    <row r="1579" spans="2:21" x14ac:dyDescent="0.2"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</row>
    <row r="1580" spans="2:21" x14ac:dyDescent="0.2"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</row>
    <row r="1581" spans="2:21" x14ac:dyDescent="0.2"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</row>
    <row r="1582" spans="2:21" x14ac:dyDescent="0.2"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</row>
    <row r="1583" spans="2:21" x14ac:dyDescent="0.2"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</row>
    <row r="1584" spans="2:21" x14ac:dyDescent="0.2"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</row>
    <row r="1585" spans="2:21" x14ac:dyDescent="0.2"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</row>
    <row r="1586" spans="2:21" x14ac:dyDescent="0.2"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</row>
    <row r="1587" spans="2:21" x14ac:dyDescent="0.2"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</row>
    <row r="1588" spans="2:21" x14ac:dyDescent="0.2"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</row>
    <row r="1589" spans="2:21" x14ac:dyDescent="0.2"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</row>
    <row r="1590" spans="2:21" x14ac:dyDescent="0.2"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</row>
    <row r="1591" spans="2:21" x14ac:dyDescent="0.2"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</row>
    <row r="1592" spans="2:21" x14ac:dyDescent="0.2"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</row>
    <row r="1593" spans="2:21" x14ac:dyDescent="0.2"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</row>
    <row r="1594" spans="2:21" x14ac:dyDescent="0.2"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</row>
    <row r="1595" spans="2:21" x14ac:dyDescent="0.2"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</row>
    <row r="1596" spans="2:21" x14ac:dyDescent="0.2"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</row>
    <row r="1597" spans="2:21" x14ac:dyDescent="0.2"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</row>
    <row r="1598" spans="2:21" x14ac:dyDescent="0.2"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</row>
    <row r="1599" spans="2:21" x14ac:dyDescent="0.2"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</row>
    <row r="1600" spans="2:21" x14ac:dyDescent="0.2"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</row>
    <row r="1601" spans="2:21" x14ac:dyDescent="0.2"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</row>
    <row r="1602" spans="2:21" x14ac:dyDescent="0.2"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</row>
    <row r="1603" spans="2:21" x14ac:dyDescent="0.2"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</row>
    <row r="1604" spans="2:21" x14ac:dyDescent="0.2"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</row>
    <row r="1605" spans="2:21" x14ac:dyDescent="0.2"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</row>
    <row r="1606" spans="2:21" x14ac:dyDescent="0.2"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</row>
    <row r="1607" spans="2:21" x14ac:dyDescent="0.2"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</row>
    <row r="1608" spans="2:21" x14ac:dyDescent="0.2"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</row>
    <row r="1609" spans="2:21" x14ac:dyDescent="0.2"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</row>
    <row r="1610" spans="2:21" x14ac:dyDescent="0.2"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</row>
    <row r="1611" spans="2:21" x14ac:dyDescent="0.2"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</row>
    <row r="1612" spans="2:21" x14ac:dyDescent="0.2"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</row>
    <row r="1613" spans="2:21" x14ac:dyDescent="0.2"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</row>
    <row r="1614" spans="2:21" x14ac:dyDescent="0.2"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</row>
    <row r="1615" spans="2:21" x14ac:dyDescent="0.2"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</row>
    <row r="1616" spans="2:21" x14ac:dyDescent="0.2"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</row>
    <row r="1617" spans="2:21" x14ac:dyDescent="0.2"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</row>
    <row r="1618" spans="2:21" x14ac:dyDescent="0.2"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</row>
    <row r="1619" spans="2:21" x14ac:dyDescent="0.2"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</row>
    <row r="1620" spans="2:21" x14ac:dyDescent="0.2"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</row>
    <row r="1621" spans="2:21" x14ac:dyDescent="0.2"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</row>
    <row r="1622" spans="2:21" x14ac:dyDescent="0.2"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</row>
    <row r="1623" spans="2:21" x14ac:dyDescent="0.2"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</row>
    <row r="1624" spans="2:21" x14ac:dyDescent="0.2"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</row>
    <row r="1625" spans="2:21" x14ac:dyDescent="0.2"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</row>
    <row r="1626" spans="2:21" x14ac:dyDescent="0.2"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</row>
    <row r="1627" spans="2:21" x14ac:dyDescent="0.2"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</row>
    <row r="1628" spans="2:21" x14ac:dyDescent="0.2"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</row>
    <row r="1629" spans="2:21" x14ac:dyDescent="0.2"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</row>
    <row r="1630" spans="2:21" x14ac:dyDescent="0.2"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</row>
    <row r="1631" spans="2:21" x14ac:dyDescent="0.2"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</row>
    <row r="1632" spans="2:21" x14ac:dyDescent="0.2"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</row>
    <row r="1633" spans="2:21" x14ac:dyDescent="0.2"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</row>
    <row r="1634" spans="2:21" x14ac:dyDescent="0.2"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</row>
    <row r="1635" spans="2:21" x14ac:dyDescent="0.2"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</row>
    <row r="1636" spans="2:21" x14ac:dyDescent="0.2"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</row>
    <row r="1637" spans="2:21" x14ac:dyDescent="0.2"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</row>
    <row r="1638" spans="2:21" x14ac:dyDescent="0.2"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</row>
    <row r="1639" spans="2:21" x14ac:dyDescent="0.2"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</row>
    <row r="1640" spans="2:21" x14ac:dyDescent="0.2"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</row>
    <row r="1641" spans="2:21" x14ac:dyDescent="0.2"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</row>
    <row r="1642" spans="2:21" x14ac:dyDescent="0.2"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</row>
    <row r="1643" spans="2:21" x14ac:dyDescent="0.2"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</row>
    <row r="1644" spans="2:21" x14ac:dyDescent="0.2"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</row>
    <row r="1645" spans="2:21" x14ac:dyDescent="0.2"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</row>
    <row r="1646" spans="2:21" x14ac:dyDescent="0.2"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</row>
    <row r="1647" spans="2:21" x14ac:dyDescent="0.2"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</row>
    <row r="1648" spans="2:21" x14ac:dyDescent="0.2"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</row>
    <row r="1649" spans="2:21" x14ac:dyDescent="0.2"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</row>
    <row r="1650" spans="2:21" x14ac:dyDescent="0.2"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</row>
    <row r="1651" spans="2:21" x14ac:dyDescent="0.2"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</row>
    <row r="1652" spans="2:21" x14ac:dyDescent="0.2"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</row>
    <row r="1653" spans="2:21" x14ac:dyDescent="0.2"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</row>
    <row r="1654" spans="2:21" x14ac:dyDescent="0.2"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</row>
    <row r="1655" spans="2:21" x14ac:dyDescent="0.2"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</row>
    <row r="1656" spans="2:21" x14ac:dyDescent="0.2"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</row>
    <row r="1657" spans="2:21" x14ac:dyDescent="0.2"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</row>
    <row r="1658" spans="2:21" x14ac:dyDescent="0.2"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</row>
    <row r="1659" spans="2:21" x14ac:dyDescent="0.2"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</row>
    <row r="1660" spans="2:21" x14ac:dyDescent="0.2"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</row>
    <row r="1661" spans="2:21" x14ac:dyDescent="0.2"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</row>
    <row r="1662" spans="2:21" x14ac:dyDescent="0.2"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</row>
    <row r="1663" spans="2:21" x14ac:dyDescent="0.2"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</row>
    <row r="1664" spans="2:21" x14ac:dyDescent="0.2"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</row>
    <row r="1665" spans="2:15" x14ac:dyDescent="0.2">
      <c r="B1665" s="17"/>
      <c r="C1665" s="17"/>
      <c r="D1665" s="17"/>
      <c r="E1665" s="17"/>
      <c r="F1665" s="17"/>
      <c r="G1665" s="17"/>
      <c r="H1665" s="17"/>
      <c r="K1665" s="17"/>
      <c r="L1665" s="17"/>
      <c r="O1665" s="17"/>
    </row>
    <row r="1666" spans="2:15" x14ac:dyDescent="0.2">
      <c r="B1666" s="17"/>
      <c r="C1666" s="17"/>
      <c r="D1666" s="17"/>
      <c r="E1666" s="17"/>
      <c r="F1666" s="17"/>
      <c r="G1666" s="17"/>
      <c r="H1666" s="17"/>
      <c r="K1666" s="17"/>
      <c r="L1666" s="17"/>
      <c r="O1666" s="17"/>
    </row>
    <row r="1667" spans="2:15" x14ac:dyDescent="0.2">
      <c r="B1667" s="17"/>
      <c r="C1667" s="17"/>
      <c r="D1667" s="17"/>
      <c r="E1667" s="17"/>
      <c r="F1667" s="17"/>
      <c r="G1667" s="17"/>
      <c r="H1667" s="17"/>
      <c r="K1667" s="17"/>
      <c r="L1667" s="17"/>
      <c r="O1667" s="17"/>
    </row>
    <row r="1668" spans="2:15" x14ac:dyDescent="0.2">
      <c r="B1668" s="17"/>
      <c r="C1668" s="17"/>
      <c r="D1668" s="17"/>
      <c r="E1668" s="17"/>
      <c r="F1668" s="17"/>
      <c r="G1668" s="17"/>
      <c r="H1668" s="17"/>
      <c r="K1668" s="17"/>
      <c r="O1668" s="17"/>
    </row>
    <row r="1669" spans="2:15" x14ac:dyDescent="0.2">
      <c r="B1669" s="17"/>
      <c r="C1669" s="17"/>
      <c r="D1669" s="17"/>
      <c r="E1669" s="17"/>
      <c r="F1669" s="17"/>
      <c r="G1669" s="17"/>
      <c r="H1669" s="17"/>
      <c r="K1669" s="17"/>
    </row>
    <row r="1670" spans="2:15" x14ac:dyDescent="0.2">
      <c r="B1670" s="17"/>
      <c r="C1670" s="17"/>
      <c r="D1670" s="17"/>
      <c r="E1670" s="17"/>
      <c r="F1670" s="17"/>
      <c r="G1670" s="17"/>
      <c r="H1670" s="17"/>
      <c r="K1670" s="17"/>
    </row>
    <row r="1671" spans="2:15" x14ac:dyDescent="0.2">
      <c r="B1671" s="17"/>
      <c r="C1671" s="17"/>
      <c r="D1671" s="17"/>
      <c r="E1671" s="17"/>
      <c r="F1671" s="17"/>
      <c r="G1671" s="17"/>
      <c r="H1671" s="17"/>
      <c r="K1671" s="17"/>
    </row>
    <row r="1672" spans="2:15" x14ac:dyDescent="0.2">
      <c r="B1672" s="17"/>
      <c r="C1672" s="17"/>
      <c r="D1672" s="17"/>
      <c r="F1672" s="17"/>
      <c r="G1672" s="17"/>
      <c r="H1672" s="17"/>
      <c r="K1672" s="17"/>
    </row>
    <row r="1673" spans="2:15" x14ac:dyDescent="0.2">
      <c r="B1673" s="17"/>
      <c r="C1673" s="17"/>
      <c r="D1673" s="17"/>
      <c r="F1673" s="17"/>
      <c r="G1673" s="17"/>
      <c r="H1673" s="17"/>
    </row>
    <row r="1674" spans="2:15" x14ac:dyDescent="0.2">
      <c r="B1674" s="17"/>
      <c r="C1674" s="17"/>
      <c r="D1674" s="17"/>
      <c r="F1674" s="17"/>
      <c r="G1674" s="17"/>
      <c r="H1674" s="17"/>
    </row>
    <row r="1675" spans="2:15" x14ac:dyDescent="0.2">
      <c r="B1675" s="17"/>
      <c r="C1675" s="17"/>
      <c r="D1675" s="17"/>
    </row>
    <row r="1676" spans="2:15" x14ac:dyDescent="0.2">
      <c r="B1676" s="17"/>
      <c r="C1676" s="17"/>
      <c r="D1676" s="17"/>
    </row>
    <row r="1677" spans="2:15" x14ac:dyDescent="0.2">
      <c r="B1677" s="17"/>
      <c r="C1677" s="17"/>
      <c r="D1677" s="17"/>
    </row>
    <row r="1678" spans="2:15" x14ac:dyDescent="0.2">
      <c r="B1678" s="17"/>
      <c r="C1678" s="17"/>
      <c r="D1678" s="17"/>
    </row>
    <row r="1679" spans="2:15" x14ac:dyDescent="0.2">
      <c r="B1679" s="17"/>
      <c r="C1679" s="17"/>
      <c r="D1679" s="17"/>
    </row>
    <row r="1680" spans="2:15" x14ac:dyDescent="0.2">
      <c r="B1680" s="17"/>
      <c r="C1680" s="17"/>
      <c r="D1680" s="17"/>
    </row>
    <row r="1681" spans="2:4" x14ac:dyDescent="0.2">
      <c r="B1681" s="17"/>
      <c r="C1681" s="17"/>
      <c r="D1681" s="17"/>
    </row>
  </sheetData>
  <sheetProtection password="CC38" sheet="1" objects="1" scenarios="1"/>
  <mergeCells count="2">
    <mergeCell ref="B15:K15"/>
    <mergeCell ref="B3:K3"/>
  </mergeCells>
  <phoneticPr fontId="0" type="noConversion"/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AB1683"/>
  <sheetViews>
    <sheetView workbookViewId="0">
      <selection activeCell="C17" sqref="C17"/>
    </sheetView>
  </sheetViews>
  <sheetFormatPr defaultRowHeight="12.75" x14ac:dyDescent="0.2"/>
  <cols>
    <col min="1" max="1" width="2.140625" customWidth="1"/>
    <col min="2" max="2" width="19.5703125" customWidth="1"/>
    <col min="3" max="10" width="12.5703125" customWidth="1"/>
    <col min="11" max="11" width="11.42578125" customWidth="1"/>
    <col min="13" max="13" width="10" bestFit="1" customWidth="1"/>
    <col min="15" max="15" width="12.85546875" customWidth="1"/>
  </cols>
  <sheetData>
    <row r="1" spans="1:28" ht="11.25" customHeight="1" thickBot="1" x14ac:dyDescent="0.25">
      <c r="A1" s="6"/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8"/>
      <c r="Q1" s="6"/>
      <c r="R1" s="6"/>
      <c r="S1" s="6"/>
      <c r="T1" s="6"/>
      <c r="U1" s="4"/>
    </row>
    <row r="2" spans="1:28" x14ac:dyDescent="0.2">
      <c r="A2" s="6"/>
      <c r="B2" s="130"/>
      <c r="C2" s="131"/>
      <c r="D2" s="131"/>
      <c r="E2" s="131" t="s">
        <v>163</v>
      </c>
      <c r="F2" s="131"/>
      <c r="G2" s="131"/>
      <c r="H2" s="131"/>
      <c r="I2" s="131"/>
      <c r="J2" s="131"/>
      <c r="K2" s="13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">
      <c r="A3" s="6"/>
      <c r="B3" s="351" t="s">
        <v>8</v>
      </c>
      <c r="C3" s="352"/>
      <c r="D3" s="352"/>
      <c r="E3" s="352"/>
      <c r="F3" s="352"/>
      <c r="G3" s="352"/>
      <c r="H3" s="352"/>
      <c r="I3" s="352"/>
      <c r="J3" s="352"/>
      <c r="K3" s="35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97" t="s">
        <v>26</v>
      </c>
      <c r="C4" s="154"/>
      <c r="D4" s="154"/>
      <c r="E4" s="154"/>
      <c r="F4" s="154"/>
      <c r="G4" s="154"/>
      <c r="H4" s="154"/>
      <c r="I4" s="154"/>
      <c r="J4" s="154"/>
      <c r="K4" s="15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6"/>
      <c r="B5" s="97" t="s">
        <v>43</v>
      </c>
      <c r="C5" s="115" t="s">
        <v>7</v>
      </c>
      <c r="D5" s="115" t="s">
        <v>7</v>
      </c>
      <c r="E5" s="87" t="s">
        <v>7</v>
      </c>
      <c r="F5" s="115" t="s">
        <v>7</v>
      </c>
      <c r="G5" s="115" t="s">
        <v>7</v>
      </c>
      <c r="H5" s="115" t="s">
        <v>7</v>
      </c>
      <c r="I5" s="87" t="s">
        <v>7</v>
      </c>
      <c r="J5" s="87" t="s">
        <v>7</v>
      </c>
      <c r="K5" s="88" t="s">
        <v>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/>
      <c r="B6" s="89" t="s">
        <v>10</v>
      </c>
      <c r="C6" s="152">
        <v>1</v>
      </c>
      <c r="D6" s="156"/>
      <c r="E6" s="156"/>
      <c r="F6" s="156"/>
      <c r="G6" s="156"/>
      <c r="H6" s="156"/>
      <c r="I6" s="156"/>
      <c r="J6" s="152"/>
      <c r="K6" s="116" t="s">
        <v>63</v>
      </c>
      <c r="L6" s="18"/>
      <c r="M6" s="18"/>
      <c r="N6" s="18"/>
      <c r="O6" s="8"/>
      <c r="P6" s="8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303"/>
      <c r="B7" s="89" t="s">
        <v>157</v>
      </c>
      <c r="C7" s="152"/>
      <c r="D7" s="156"/>
      <c r="E7" s="156"/>
      <c r="F7" s="156"/>
      <c r="G7" s="156"/>
      <c r="H7" s="156"/>
      <c r="I7" s="156"/>
      <c r="J7" s="152"/>
      <c r="K7" s="116" t="s">
        <v>156</v>
      </c>
      <c r="L7" s="18"/>
      <c r="M7" s="18"/>
      <c r="N7" s="18"/>
      <c r="O7" s="8"/>
      <c r="P7" s="8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4.25" x14ac:dyDescent="0.2">
      <c r="A8" s="6"/>
      <c r="B8" s="89" t="s">
        <v>21</v>
      </c>
      <c r="C8" s="158"/>
      <c r="D8" s="158"/>
      <c r="E8" s="158"/>
      <c r="F8" s="158"/>
      <c r="G8" s="158"/>
      <c r="H8" s="158"/>
      <c r="I8" s="158"/>
      <c r="J8" s="158"/>
      <c r="K8" s="117" t="s">
        <v>68</v>
      </c>
      <c r="L8" s="6"/>
      <c r="M8" s="6"/>
      <c r="N8" s="6"/>
      <c r="O8" s="8"/>
      <c r="P8" s="8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" x14ac:dyDescent="0.25">
      <c r="A9" s="6"/>
      <c r="B9" s="89" t="s">
        <v>107</v>
      </c>
      <c r="C9" s="158"/>
      <c r="D9" s="158"/>
      <c r="E9" s="158"/>
      <c r="F9" s="158"/>
      <c r="G9" s="158"/>
      <c r="H9" s="158"/>
      <c r="I9" s="158"/>
      <c r="J9" s="158"/>
      <c r="K9" s="117" t="s">
        <v>69</v>
      </c>
      <c r="L9" s="6"/>
      <c r="M9" s="6"/>
      <c r="N9" s="6"/>
      <c r="O9" s="8"/>
      <c r="P9" s="8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">
      <c r="A10" s="6"/>
      <c r="B10" s="93" t="s">
        <v>16</v>
      </c>
      <c r="C10" s="158"/>
      <c r="D10" s="158"/>
      <c r="E10" s="158"/>
      <c r="F10" s="158"/>
      <c r="G10" s="158"/>
      <c r="H10" s="158"/>
      <c r="I10" s="158"/>
      <c r="J10" s="158"/>
      <c r="K10" s="157" t="s">
        <v>65</v>
      </c>
      <c r="L10" s="18"/>
      <c r="M10" s="19"/>
      <c r="N10" s="26"/>
      <c r="O10" s="12"/>
      <c r="P10" s="18"/>
      <c r="Q10" s="6"/>
      <c r="R10" s="6"/>
      <c r="S10" s="6"/>
      <c r="T10" s="6"/>
      <c r="U10" s="6"/>
      <c r="V10" s="18"/>
      <c r="W10" s="6"/>
      <c r="X10" s="6"/>
      <c r="Y10" s="6"/>
      <c r="Z10" s="6"/>
      <c r="AA10" s="6"/>
      <c r="AB10" s="6"/>
    </row>
    <row r="11" spans="1:28" x14ac:dyDescent="0.2">
      <c r="A11" s="6"/>
      <c r="B11" s="89" t="s">
        <v>23</v>
      </c>
      <c r="C11" s="158">
        <v>1</v>
      </c>
      <c r="D11" s="158"/>
      <c r="E11" s="158"/>
      <c r="F11" s="158"/>
      <c r="G11" s="158"/>
      <c r="H11" s="158"/>
      <c r="I11" s="158"/>
      <c r="J11" s="158"/>
      <c r="K11" s="157" t="s">
        <v>63</v>
      </c>
      <c r="L11" s="18"/>
      <c r="M11" s="10"/>
      <c r="N11" s="11"/>
      <c r="O11" s="12"/>
      <c r="P11" s="18"/>
      <c r="Q11" s="6"/>
      <c r="R11" s="6"/>
      <c r="S11" s="6"/>
      <c r="T11" s="6"/>
      <c r="U11" s="6"/>
      <c r="V11" s="18"/>
      <c r="W11" s="6"/>
      <c r="X11" s="6"/>
      <c r="Y11" s="6"/>
      <c r="Z11" s="6"/>
      <c r="AA11" s="6"/>
      <c r="AB11" s="6"/>
    </row>
    <row r="12" spans="1:28" x14ac:dyDescent="0.2">
      <c r="A12" s="6"/>
      <c r="B12" s="89" t="s">
        <v>4</v>
      </c>
      <c r="C12" s="158"/>
      <c r="D12" s="158"/>
      <c r="E12" s="158"/>
      <c r="F12" s="158"/>
      <c r="G12" s="158"/>
      <c r="H12" s="158"/>
      <c r="I12" s="158"/>
      <c r="J12" s="158"/>
      <c r="K12" s="116" t="s">
        <v>159</v>
      </c>
      <c r="L12" s="18"/>
      <c r="M12" s="10"/>
      <c r="N12" s="11"/>
      <c r="O12" s="12"/>
      <c r="P12" s="18"/>
      <c r="Q12" s="6"/>
      <c r="R12" s="6"/>
      <c r="S12" s="6"/>
      <c r="T12" s="6"/>
      <c r="U12" s="6"/>
      <c r="V12" s="18"/>
      <c r="W12" s="6"/>
      <c r="X12" s="6"/>
      <c r="Y12" s="6"/>
      <c r="Z12" s="6"/>
      <c r="AA12" s="6"/>
      <c r="AB12" s="6"/>
    </row>
    <row r="13" spans="1:28" x14ac:dyDescent="0.2">
      <c r="A13" s="6"/>
      <c r="B13" s="89" t="s">
        <v>161</v>
      </c>
      <c r="C13" s="158"/>
      <c r="D13" s="158"/>
      <c r="E13" s="158"/>
      <c r="F13" s="158"/>
      <c r="G13" s="158"/>
      <c r="H13" s="158"/>
      <c r="I13" s="158"/>
      <c r="J13" s="158"/>
      <c r="K13" s="116" t="s">
        <v>160</v>
      </c>
      <c r="L13" s="18"/>
      <c r="M13" s="10"/>
      <c r="N13" s="11"/>
      <c r="O13" s="12"/>
      <c r="P13" s="18"/>
      <c r="Q13" s="6"/>
      <c r="R13" s="6"/>
      <c r="S13" s="6"/>
      <c r="T13" s="6"/>
      <c r="U13" s="6"/>
      <c r="V13" s="18"/>
      <c r="W13" s="6"/>
      <c r="X13" s="6"/>
      <c r="Y13" s="6"/>
      <c r="Z13" s="6"/>
      <c r="AA13" s="6"/>
      <c r="AB13" s="6"/>
    </row>
    <row r="14" spans="1:28" x14ac:dyDescent="0.2">
      <c r="A14" s="6"/>
      <c r="B14" s="93" t="s">
        <v>18</v>
      </c>
      <c r="C14" s="158"/>
      <c r="D14" s="158"/>
      <c r="E14" s="158"/>
      <c r="F14" s="158"/>
      <c r="G14" s="158"/>
      <c r="H14" s="158"/>
      <c r="I14" s="158"/>
      <c r="J14" s="158"/>
      <c r="K14" s="157" t="s">
        <v>67</v>
      </c>
      <c r="L14" s="13"/>
      <c r="M14" s="18"/>
      <c r="N14" s="18"/>
      <c r="O14" s="18"/>
      <c r="P14" s="18"/>
      <c r="Q14" s="6"/>
      <c r="R14" s="6"/>
      <c r="S14" s="6"/>
      <c r="T14" s="6"/>
      <c r="U14" s="6"/>
      <c r="V14" s="18"/>
      <c r="W14" s="6"/>
      <c r="X14" s="6"/>
      <c r="Y14" s="6"/>
      <c r="Z14" s="6"/>
      <c r="AA14" s="6"/>
      <c r="AB14" s="6"/>
    </row>
    <row r="15" spans="1:28" ht="15" x14ac:dyDescent="0.25">
      <c r="A15" s="6"/>
      <c r="B15" s="138" t="s">
        <v>52</v>
      </c>
      <c r="C15" s="158"/>
      <c r="D15" s="158"/>
      <c r="E15" s="158"/>
      <c r="F15" s="158"/>
      <c r="G15" s="158"/>
      <c r="H15" s="158"/>
      <c r="I15" s="158"/>
      <c r="J15" s="158"/>
      <c r="K15" s="159" t="s">
        <v>66</v>
      </c>
      <c r="L15" s="13"/>
      <c r="M15" s="8"/>
      <c r="N15" s="8"/>
      <c r="O15" s="8"/>
      <c r="P15" s="18"/>
      <c r="Q15" s="6"/>
      <c r="R15" s="6"/>
      <c r="S15" s="6"/>
      <c r="T15" s="6"/>
      <c r="U15" s="6"/>
      <c r="V15" s="18"/>
      <c r="W15" s="6"/>
      <c r="X15" s="6"/>
      <c r="Y15" s="6"/>
      <c r="Z15" s="6"/>
      <c r="AA15" s="6"/>
      <c r="AB15" s="6"/>
    </row>
    <row r="16" spans="1:28" ht="14.25" x14ac:dyDescent="0.25">
      <c r="A16" s="6"/>
      <c r="B16" s="91" t="s">
        <v>37</v>
      </c>
      <c r="C16" s="244"/>
      <c r="D16" s="244"/>
      <c r="E16" s="244"/>
      <c r="F16" s="244"/>
      <c r="G16" s="244"/>
      <c r="H16" s="244"/>
      <c r="I16" s="244"/>
      <c r="J16" s="244"/>
      <c r="K16" s="157" t="s">
        <v>63</v>
      </c>
      <c r="L16" s="13"/>
      <c r="M16" s="8"/>
      <c r="N16" s="8"/>
      <c r="O16" s="8"/>
      <c r="P16" s="18"/>
      <c r="Q16" s="6"/>
      <c r="R16" s="6"/>
      <c r="S16" s="6"/>
      <c r="T16" s="6"/>
      <c r="U16" s="6"/>
      <c r="V16" s="18"/>
      <c r="W16" s="6"/>
      <c r="X16" s="6"/>
      <c r="Y16" s="6"/>
      <c r="Z16" s="6"/>
      <c r="AA16" s="6"/>
      <c r="AB16" s="6"/>
    </row>
    <row r="17" spans="1:28" ht="14.25" x14ac:dyDescent="0.25">
      <c r="A17" s="6"/>
      <c r="B17" s="91" t="s">
        <v>53</v>
      </c>
      <c r="C17" s="249"/>
      <c r="D17" s="249"/>
      <c r="E17" s="249"/>
      <c r="F17" s="249"/>
      <c r="G17" s="249"/>
      <c r="H17" s="249"/>
      <c r="I17" s="249"/>
      <c r="J17" s="249"/>
      <c r="K17" s="157" t="s">
        <v>63</v>
      </c>
      <c r="L17" s="13"/>
      <c r="M17" s="19"/>
      <c r="N17" s="27"/>
      <c r="O17" s="12"/>
      <c r="P17" s="18"/>
      <c r="Q17" s="6"/>
      <c r="R17" s="6"/>
      <c r="S17" s="6"/>
      <c r="T17" s="6"/>
      <c r="U17" s="6"/>
      <c r="V17" s="18"/>
      <c r="W17" s="6"/>
      <c r="X17" s="6"/>
      <c r="Y17" s="6"/>
      <c r="Z17" s="6"/>
      <c r="AA17" s="6"/>
      <c r="AB17" s="6"/>
    </row>
    <row r="18" spans="1:28" x14ac:dyDescent="0.2">
      <c r="A18" s="6"/>
      <c r="B18" s="351" t="s">
        <v>19</v>
      </c>
      <c r="C18" s="364"/>
      <c r="D18" s="364"/>
      <c r="E18" s="364"/>
      <c r="F18" s="364"/>
      <c r="G18" s="364"/>
      <c r="H18" s="364"/>
      <c r="I18" s="364"/>
      <c r="J18" s="364"/>
      <c r="K18" s="365"/>
      <c r="L18" s="13"/>
      <c r="M18" s="19"/>
      <c r="N18" s="27"/>
      <c r="O18" s="12"/>
      <c r="P18" s="18"/>
      <c r="Q18" s="6"/>
      <c r="R18" s="6"/>
      <c r="S18" s="6"/>
      <c r="T18" s="6"/>
      <c r="U18" s="6"/>
      <c r="V18" s="18"/>
      <c r="W18" s="6"/>
      <c r="X18" s="6"/>
      <c r="Y18" s="6"/>
      <c r="Z18" s="6"/>
      <c r="AA18" s="6"/>
      <c r="AB18" s="6"/>
    </row>
    <row r="19" spans="1:28" ht="14.25" x14ac:dyDescent="0.2">
      <c r="A19" s="6"/>
      <c r="B19" s="310" t="s">
        <v>0</v>
      </c>
      <c r="C19" s="311">
        <f t="shared" ref="C19" si="0">IF(C6=1,206000,IF(C6=2,70000,IF(C6=3,195000,"invalid input")))</f>
        <v>206000</v>
      </c>
      <c r="D19" s="311" t="str">
        <f t="shared" ref="D19:J19" si="1">IF(D6=1,206000,IF(D6=2,70000,IF(D6=3,195000,"invalid input")))</f>
        <v>invalid input</v>
      </c>
      <c r="E19" s="311" t="str">
        <f t="shared" si="1"/>
        <v>invalid input</v>
      </c>
      <c r="F19" s="311" t="str">
        <f t="shared" si="1"/>
        <v>invalid input</v>
      </c>
      <c r="G19" s="311" t="str">
        <f t="shared" si="1"/>
        <v>invalid input</v>
      </c>
      <c r="H19" s="311" t="str">
        <f t="shared" si="1"/>
        <v>invalid input</v>
      </c>
      <c r="I19" s="311" t="str">
        <f t="shared" si="1"/>
        <v>invalid input</v>
      </c>
      <c r="J19" s="311" t="str">
        <f t="shared" si="1"/>
        <v>invalid input</v>
      </c>
      <c r="K19" s="312" t="s">
        <v>66</v>
      </c>
      <c r="L19" s="13"/>
      <c r="M19" s="18"/>
      <c r="N19" s="18"/>
      <c r="O19" s="18"/>
      <c r="P19" s="18"/>
      <c r="Q19" s="6"/>
      <c r="R19" s="6"/>
      <c r="S19" s="6"/>
      <c r="T19" s="6"/>
      <c r="U19" s="6"/>
      <c r="V19" s="18"/>
      <c r="W19" s="6"/>
      <c r="X19" s="6"/>
      <c r="Y19" s="6"/>
      <c r="Z19" s="6"/>
      <c r="AA19" s="6"/>
      <c r="AB19" s="6"/>
    </row>
    <row r="20" spans="1:28" ht="15.75" x14ac:dyDescent="0.3">
      <c r="A20" s="6"/>
      <c r="B20" s="309" t="s">
        <v>60</v>
      </c>
      <c r="C20" s="164" t="e">
        <f t="shared" ref="C20" si="2">(PI()^2)*C19*C9/(C8*(C10*C11)^2)/10000</f>
        <v>#DIV/0!</v>
      </c>
      <c r="D20" s="164" t="e">
        <f t="shared" ref="D20" si="3">(PI()^2)*D19*D9/(D8*(D10*D11)^2)/10000</f>
        <v>#VALUE!</v>
      </c>
      <c r="E20" s="164" t="e">
        <f t="shared" ref="E20" si="4">(PI()^2)*E19*E9/(E8*(E10*E11)^2)/10000</f>
        <v>#VALUE!</v>
      </c>
      <c r="F20" s="164" t="e">
        <f t="shared" ref="F20" si="5">(PI()^2)*F19*F9/(F8*(F10*F11)^2)/10000</f>
        <v>#VALUE!</v>
      </c>
      <c r="G20" s="164" t="e">
        <f t="shared" ref="G20" si="6">(PI()^2)*G19*G9/(G8*(G10*G11)^2)/10000</f>
        <v>#VALUE!</v>
      </c>
      <c r="H20" s="164" t="e">
        <f t="shared" ref="H20" si="7">(PI()^2)*H19*H9/(H8*(H10*H11)^2)/10000</f>
        <v>#VALUE!</v>
      </c>
      <c r="I20" s="164" t="e">
        <f t="shared" ref="I20" si="8">(PI()^2)*I19*I9/(I8*(I10*I11)^2)/10000</f>
        <v>#VALUE!</v>
      </c>
      <c r="J20" s="164" t="e">
        <f t="shared" ref="J20" si="9">(PI()^2)*J19*J9/(J8*(J10*J11)^2)/10000</f>
        <v>#VALUE!</v>
      </c>
      <c r="K20" s="163" t="s">
        <v>66</v>
      </c>
      <c r="L20" s="13"/>
      <c r="M20" s="8"/>
      <c r="N20" s="8"/>
      <c r="O20" s="8"/>
      <c r="P20" s="18"/>
      <c r="Q20" s="6"/>
      <c r="R20" s="6"/>
      <c r="S20" s="6"/>
      <c r="T20" s="6"/>
      <c r="U20" s="6"/>
      <c r="V20" s="18"/>
      <c r="W20" s="6"/>
      <c r="X20" s="6"/>
      <c r="Y20" s="6"/>
      <c r="Z20" s="6"/>
      <c r="AA20" s="6"/>
      <c r="AB20" s="6"/>
    </row>
    <row r="21" spans="1:28" x14ac:dyDescent="0.2">
      <c r="A21" s="6"/>
      <c r="B21" s="304" t="s">
        <v>158</v>
      </c>
      <c r="C21" s="307" t="e">
        <f t="shared" ref="C21" si="10">1/(1-(10*C14)/(C20*C8))</f>
        <v>#DIV/0!</v>
      </c>
      <c r="D21" s="307" t="e">
        <f t="shared" ref="D21" si="11">1/(1-(10*D14)/(D20*D8))</f>
        <v>#VALUE!</v>
      </c>
      <c r="E21" s="307" t="e">
        <f t="shared" ref="E21" si="12">1/(1-(10*E14)/(E20*E8))</f>
        <v>#VALUE!</v>
      </c>
      <c r="F21" s="307" t="e">
        <f t="shared" ref="F21" si="13">1/(1-(10*F14)/(F20*F8))</f>
        <v>#VALUE!</v>
      </c>
      <c r="G21" s="307" t="e">
        <f t="shared" ref="G21" si="14">1/(1-(10*G14)/(G20*G8))</f>
        <v>#VALUE!</v>
      </c>
      <c r="H21" s="307" t="e">
        <f t="shared" ref="H21" si="15">1/(1-(10*H14)/(H20*H8))</f>
        <v>#VALUE!</v>
      </c>
      <c r="I21" s="307" t="e">
        <f t="shared" ref="I21" si="16">1/(1-(10*I14)/(I20*I8))</f>
        <v>#VALUE!</v>
      </c>
      <c r="J21" s="307" t="e">
        <f t="shared" ref="J21" si="17">1/(1-(10*J14)/(J20*J8))</f>
        <v>#VALUE!</v>
      </c>
      <c r="K21" s="308" t="s">
        <v>63</v>
      </c>
      <c r="L21" s="13"/>
      <c r="M21" s="10"/>
      <c r="N21" s="8"/>
      <c r="O21" s="12"/>
      <c r="P21" s="18"/>
      <c r="Q21" s="6"/>
      <c r="R21" s="6"/>
      <c r="S21" s="6"/>
      <c r="T21" s="6"/>
      <c r="U21" s="6"/>
      <c r="V21" s="18"/>
      <c r="W21" s="6"/>
      <c r="X21" s="6"/>
      <c r="Y21" s="6"/>
      <c r="Z21" s="6"/>
      <c r="AA21" s="6"/>
      <c r="AB21" s="6"/>
    </row>
    <row r="22" spans="1:28" ht="14.25" x14ac:dyDescent="0.2">
      <c r="A22" s="6"/>
      <c r="B22" s="106" t="s">
        <v>20</v>
      </c>
      <c r="C22" s="305" t="e">
        <f>10*C14*(1/C8+C21*C12/C7)+1000*C13/C7</f>
        <v>#DIV/0!</v>
      </c>
      <c r="D22" s="305" t="e">
        <f t="shared" ref="D22:J22" si="18">10*D14*(1/D8+D21*D12/D7)+1000*D13/D7</f>
        <v>#DIV/0!</v>
      </c>
      <c r="E22" s="305" t="e">
        <f t="shared" si="18"/>
        <v>#DIV/0!</v>
      </c>
      <c r="F22" s="305" t="e">
        <f t="shared" si="18"/>
        <v>#DIV/0!</v>
      </c>
      <c r="G22" s="305" t="e">
        <f t="shared" si="18"/>
        <v>#DIV/0!</v>
      </c>
      <c r="H22" s="305" t="e">
        <f t="shared" si="18"/>
        <v>#DIV/0!</v>
      </c>
      <c r="I22" s="305" t="e">
        <f t="shared" si="18"/>
        <v>#DIV/0!</v>
      </c>
      <c r="J22" s="305" t="e">
        <f t="shared" si="18"/>
        <v>#DIV/0!</v>
      </c>
      <c r="K22" s="163" t="s">
        <v>66</v>
      </c>
      <c r="L22" s="13"/>
      <c r="M22" s="10"/>
      <c r="N22" s="8"/>
      <c r="O22" s="12"/>
      <c r="P22" s="18"/>
      <c r="Q22" s="6"/>
      <c r="R22" s="6"/>
      <c r="S22" s="6"/>
      <c r="T22" s="6"/>
      <c r="U22" s="6"/>
      <c r="V22" s="18"/>
      <c r="W22" s="6"/>
      <c r="X22" s="6"/>
      <c r="Y22" s="6"/>
      <c r="Z22" s="6"/>
      <c r="AA22" s="6"/>
      <c r="AB22" s="6"/>
    </row>
    <row r="23" spans="1:28" ht="15" x14ac:dyDescent="0.25">
      <c r="A23" s="6"/>
      <c r="B23" s="106" t="s">
        <v>42</v>
      </c>
      <c r="C23" s="164" t="e">
        <f>C15/(C16*C17)</f>
        <v>#DIV/0!</v>
      </c>
      <c r="D23" s="164" t="e">
        <f t="shared" ref="D23:J23" si="19">D15/(D16*D17)</f>
        <v>#DIV/0!</v>
      </c>
      <c r="E23" s="164" t="e">
        <f t="shared" si="19"/>
        <v>#DIV/0!</v>
      </c>
      <c r="F23" s="164" t="e">
        <f t="shared" si="19"/>
        <v>#DIV/0!</v>
      </c>
      <c r="G23" s="164" t="e">
        <f t="shared" si="19"/>
        <v>#DIV/0!</v>
      </c>
      <c r="H23" s="164" t="e">
        <f t="shared" si="19"/>
        <v>#DIV/0!</v>
      </c>
      <c r="I23" s="164" t="e">
        <f t="shared" si="19"/>
        <v>#DIV/0!</v>
      </c>
      <c r="J23" s="164" t="e">
        <f t="shared" si="19"/>
        <v>#DIV/0!</v>
      </c>
      <c r="K23" s="163" t="s">
        <v>66</v>
      </c>
      <c r="L23" s="13"/>
      <c r="M23" s="19"/>
      <c r="N23" s="26"/>
      <c r="O23" s="12"/>
      <c r="P23" s="18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3.5" thickBot="1" x14ac:dyDescent="0.25">
      <c r="A24" s="6"/>
      <c r="B24" s="110"/>
      <c r="C24" s="128" t="e">
        <f>IF(C22&gt;C23,"buckling","no buckling")</f>
        <v>#DIV/0!</v>
      </c>
      <c r="D24" s="128" t="e">
        <f t="shared" ref="D24:J24" si="20">IF(D22&gt;D23,"buckling","no buckling")</f>
        <v>#DIV/0!</v>
      </c>
      <c r="E24" s="128" t="e">
        <f t="shared" si="20"/>
        <v>#DIV/0!</v>
      </c>
      <c r="F24" s="128" t="e">
        <f t="shared" si="20"/>
        <v>#DIV/0!</v>
      </c>
      <c r="G24" s="128" t="e">
        <f t="shared" si="20"/>
        <v>#DIV/0!</v>
      </c>
      <c r="H24" s="128" t="e">
        <f t="shared" si="20"/>
        <v>#DIV/0!</v>
      </c>
      <c r="I24" s="128" t="e">
        <f t="shared" si="20"/>
        <v>#DIV/0!</v>
      </c>
      <c r="J24" s="128" t="e">
        <f t="shared" si="20"/>
        <v>#DIV/0!</v>
      </c>
      <c r="K24" s="165" t="s">
        <v>63</v>
      </c>
      <c r="L24" s="13"/>
      <c r="M24" s="19"/>
      <c r="N24" s="26"/>
      <c r="O24" s="12"/>
      <c r="P24" s="1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x14ac:dyDescent="0.2">
      <c r="A25" s="6"/>
      <c r="B25" s="10"/>
      <c r="C25" s="11"/>
      <c r="D25" s="11"/>
      <c r="E25" s="11"/>
      <c r="F25" s="11"/>
      <c r="G25" s="11"/>
      <c r="H25" s="11"/>
      <c r="I25" s="11"/>
      <c r="J25" s="11"/>
      <c r="K25" s="12"/>
      <c r="L25" s="13"/>
      <c r="M25" s="19"/>
      <c r="N25" s="26"/>
      <c r="O25" s="12"/>
      <c r="P25" s="18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2">
      <c r="A26" s="6"/>
      <c r="B26" s="13"/>
      <c r="C26" s="8"/>
      <c r="D26" s="8"/>
      <c r="E26" s="18"/>
      <c r="F26" s="20"/>
      <c r="G26" s="21"/>
      <c r="H26" s="12"/>
      <c r="I26" s="6"/>
      <c r="J26" s="6"/>
      <c r="K26" s="13"/>
      <c r="L26" s="1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x14ac:dyDescent="0.2">
      <c r="A27" s="6"/>
      <c r="B27" s="22"/>
      <c r="C27" s="13"/>
      <c r="D27" s="13"/>
      <c r="E27" s="18"/>
      <c r="F27" s="20"/>
      <c r="G27" s="23"/>
      <c r="H27" s="12"/>
      <c r="I27" s="6"/>
      <c r="J27" s="6"/>
      <c r="K27" s="13"/>
      <c r="L27" s="1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2">
      <c r="A28" s="6"/>
      <c r="B28" s="22"/>
      <c r="C28" s="13"/>
      <c r="D28" s="13"/>
      <c r="E28" s="18"/>
      <c r="F28" s="13"/>
      <c r="G28" s="13"/>
      <c r="H28" s="13"/>
      <c r="I28" s="6"/>
      <c r="J28" s="6"/>
      <c r="K28" s="13"/>
      <c r="L28" s="1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x14ac:dyDescent="0.2">
      <c r="A29" s="6"/>
      <c r="B29" s="22"/>
      <c r="C29" s="13"/>
      <c r="D29" s="13"/>
      <c r="E29" s="306"/>
      <c r="F29" s="13"/>
      <c r="G29" s="13"/>
      <c r="H29" s="13"/>
      <c r="I29" s="6"/>
      <c r="J29" s="6"/>
      <c r="K29" s="13"/>
      <c r="L29" s="1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x14ac:dyDescent="0.2">
      <c r="A30" s="6"/>
      <c r="B30" s="22"/>
      <c r="C30" s="13"/>
      <c r="D30" s="13"/>
      <c r="E30" s="18"/>
      <c r="F30" s="13"/>
      <c r="G30" s="13"/>
      <c r="H30" s="13"/>
      <c r="I30" s="6"/>
      <c r="J30" s="6"/>
      <c r="K30" s="13"/>
      <c r="L30" s="1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">
      <c r="A31" s="6"/>
      <c r="B31" s="18"/>
      <c r="C31" s="18"/>
      <c r="D31" s="18"/>
      <c r="E31" s="18"/>
      <c r="F31" s="13"/>
      <c r="G31" s="13"/>
      <c r="H31" s="13"/>
      <c r="I31" s="18"/>
      <c r="J31" s="18"/>
      <c r="K31" s="13"/>
      <c r="L31" s="1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6"/>
      <c r="B32" s="13"/>
      <c r="C32" s="8"/>
      <c r="D32" s="8"/>
      <c r="E32" s="18"/>
      <c r="F32" s="13"/>
      <c r="G32" s="13"/>
      <c r="H32" s="13"/>
      <c r="I32" s="18"/>
      <c r="J32" s="18"/>
      <c r="K32" s="18"/>
      <c r="L32" s="18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1" x14ac:dyDescent="0.2">
      <c r="A33" s="6"/>
      <c r="B33" s="22"/>
      <c r="C33" s="13"/>
      <c r="D33" s="13"/>
      <c r="E33" s="18"/>
      <c r="F33" s="20"/>
      <c r="G33" s="21"/>
      <c r="H33" s="12"/>
      <c r="I33" s="18"/>
      <c r="J33" s="18"/>
      <c r="K33" s="18"/>
      <c r="L33" s="18"/>
      <c r="M33" s="6"/>
      <c r="N33" s="6"/>
    </row>
    <row r="34" spans="1:21" x14ac:dyDescent="0.2">
      <c r="A34" s="6"/>
      <c r="B34" s="22"/>
      <c r="C34" s="13"/>
      <c r="D34" s="13"/>
      <c r="E34" s="18"/>
      <c r="F34" s="20"/>
      <c r="G34" s="13"/>
      <c r="H34" s="12"/>
      <c r="I34" s="18"/>
      <c r="J34" s="18"/>
      <c r="K34" s="18"/>
      <c r="L34" s="18"/>
      <c r="M34" s="6"/>
      <c r="N34" s="6"/>
    </row>
    <row r="35" spans="1:21" x14ac:dyDescent="0.2">
      <c r="A35" s="6"/>
      <c r="B35" s="22"/>
      <c r="C35" s="13"/>
      <c r="D35" s="13"/>
      <c r="E35" s="18"/>
      <c r="F35" s="20"/>
      <c r="G35" s="13"/>
      <c r="H35" s="12"/>
      <c r="I35" s="18"/>
      <c r="J35" s="18"/>
      <c r="K35" s="18"/>
      <c r="L35" s="18"/>
      <c r="M35" s="6"/>
      <c r="N35" s="6"/>
    </row>
    <row r="36" spans="1:21" x14ac:dyDescent="0.2">
      <c r="A36" s="6"/>
      <c r="B36" s="22"/>
      <c r="C36" s="13"/>
      <c r="D36" s="13"/>
      <c r="E36" s="18"/>
      <c r="F36" s="18"/>
      <c r="G36" s="18"/>
      <c r="H36" s="18"/>
      <c r="I36" s="18"/>
      <c r="J36" s="18"/>
      <c r="K36" s="18"/>
      <c r="L36" s="18"/>
      <c r="M36" s="6"/>
      <c r="N36" s="6"/>
    </row>
    <row r="37" spans="1:21" x14ac:dyDescent="0.2">
      <c r="A37" s="6"/>
      <c r="B37" s="22"/>
      <c r="C37" s="13"/>
      <c r="D37" s="13"/>
      <c r="E37" s="18"/>
      <c r="F37" s="18"/>
      <c r="G37" s="18"/>
      <c r="H37" s="18"/>
      <c r="I37" s="18"/>
      <c r="J37" s="18"/>
      <c r="K37" s="18"/>
      <c r="L37" s="18"/>
      <c r="M37" s="6"/>
      <c r="N37" s="6"/>
    </row>
    <row r="38" spans="1:21" x14ac:dyDescent="0.2">
      <c r="A38" s="6"/>
      <c r="B38" s="22"/>
      <c r="C38" s="13"/>
      <c r="D38" s="13"/>
      <c r="E38" s="18"/>
      <c r="F38" s="18"/>
      <c r="G38" s="18"/>
      <c r="H38" s="18"/>
      <c r="I38" s="18"/>
      <c r="J38" s="18"/>
      <c r="K38" s="18"/>
      <c r="L38" s="18"/>
      <c r="M38" s="6"/>
      <c r="N38" s="6"/>
    </row>
    <row r="39" spans="1:21" x14ac:dyDescent="0.2">
      <c r="A39" s="6"/>
      <c r="B39" s="22"/>
      <c r="C39" s="13"/>
      <c r="D39" s="13"/>
      <c r="E39" s="18"/>
      <c r="F39" s="24"/>
      <c r="G39" s="13"/>
      <c r="H39" s="25"/>
      <c r="I39" s="18"/>
      <c r="J39" s="18"/>
      <c r="K39" s="18"/>
      <c r="L39" s="18"/>
      <c r="M39" s="6"/>
      <c r="N39" s="6"/>
    </row>
    <row r="40" spans="1:21" x14ac:dyDescent="0.2">
      <c r="B40" s="9"/>
      <c r="C40" s="5"/>
      <c r="D40" s="5"/>
      <c r="E40" s="5"/>
      <c r="F40" s="15"/>
      <c r="G40" s="9"/>
      <c r="H40" s="9"/>
      <c r="I40" s="5"/>
      <c r="J40" s="5"/>
      <c r="K40" s="5"/>
      <c r="L40" s="5"/>
      <c r="M40" s="4"/>
      <c r="N40" s="4"/>
    </row>
    <row r="41" spans="1:21" x14ac:dyDescent="0.2">
      <c r="B41" s="15"/>
      <c r="C41" s="5"/>
      <c r="D41" s="9"/>
      <c r="E41" s="5"/>
      <c r="F41" s="15"/>
      <c r="G41" s="9"/>
      <c r="H41" s="16"/>
      <c r="I41" s="5"/>
      <c r="J41" s="5"/>
      <c r="K41" s="5"/>
      <c r="L41" s="5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">
      <c r="B42" s="15"/>
      <c r="C42" s="5"/>
      <c r="D42" s="9"/>
      <c r="E42" s="5"/>
      <c r="F42" s="15"/>
      <c r="G42" s="9"/>
      <c r="H42" s="16"/>
      <c r="I42" s="5"/>
      <c r="J42" s="5"/>
      <c r="K42" s="5"/>
      <c r="L42" s="5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">
      <c r="B43" s="15"/>
      <c r="C43" s="5"/>
      <c r="D43" s="9"/>
      <c r="E43" s="5"/>
      <c r="F43" s="14"/>
      <c r="G43" s="9"/>
      <c r="H43" s="9"/>
      <c r="I43" s="5"/>
      <c r="J43" s="5"/>
      <c r="K43" s="5"/>
      <c r="L43" s="5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">
      <c r="B44" s="15"/>
      <c r="C44" s="5"/>
      <c r="D44" s="9"/>
      <c r="E44" s="5"/>
      <c r="F44" s="14"/>
      <c r="G44" s="9"/>
      <c r="H44" s="16"/>
      <c r="I44" s="5"/>
      <c r="J44" s="5"/>
      <c r="K44" s="5"/>
      <c r="L44" s="5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">
      <c r="B45" s="15"/>
      <c r="C45" s="5"/>
      <c r="D45" s="9"/>
      <c r="E45" s="5"/>
      <c r="F45" s="14"/>
      <c r="G45" s="9"/>
      <c r="H45" s="16"/>
      <c r="I45" s="5"/>
      <c r="J45" s="5"/>
      <c r="K45" s="5"/>
      <c r="L45" s="5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">
      <c r="B46" s="15"/>
      <c r="C46" s="5"/>
      <c r="D46" s="9"/>
      <c r="E46" s="5"/>
      <c r="F46" s="14"/>
      <c r="G46" s="9"/>
      <c r="H46" s="16"/>
      <c r="I46" s="5"/>
      <c r="J46" s="5"/>
      <c r="K46" s="5"/>
      <c r="L46" s="5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">
      <c r="B47" s="5"/>
      <c r="C47" s="5"/>
      <c r="D47" s="5"/>
      <c r="E47" s="5"/>
      <c r="F47" s="14"/>
      <c r="G47" s="9"/>
      <c r="H47" s="16"/>
      <c r="I47" s="5"/>
      <c r="J47" s="5"/>
      <c r="K47" s="5"/>
      <c r="L47" s="5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">
      <c r="B48" s="5"/>
      <c r="C48" s="5"/>
      <c r="D48" s="5"/>
      <c r="E48" s="5"/>
      <c r="F48" s="14"/>
      <c r="G48" s="9"/>
      <c r="H48" s="16"/>
      <c r="I48" s="5"/>
      <c r="J48" s="5"/>
      <c r="K48" s="5"/>
      <c r="L48" s="5"/>
      <c r="M48" s="4"/>
      <c r="N48" s="4"/>
      <c r="O48" s="4"/>
      <c r="P48" s="4"/>
      <c r="Q48" s="4"/>
      <c r="R48" s="4"/>
      <c r="S48" s="4"/>
      <c r="T48" s="4"/>
      <c r="U48" s="4"/>
    </row>
    <row r="49" spans="2:2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"/>
      <c r="N49" s="4"/>
      <c r="O49" s="4"/>
      <c r="P49" s="4"/>
      <c r="Q49" s="4"/>
      <c r="R49" s="4"/>
      <c r="S49" s="4"/>
      <c r="T49" s="4"/>
      <c r="U49" s="4"/>
    </row>
    <row r="50" spans="2:21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  <c r="N50" s="4"/>
      <c r="O50" s="4"/>
      <c r="P50" s="4"/>
      <c r="Q50" s="4"/>
      <c r="R50" s="4"/>
      <c r="S50" s="4"/>
      <c r="T50" s="4"/>
      <c r="U50" s="4"/>
    </row>
    <row r="51" spans="2:2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  <c r="N51" s="4"/>
      <c r="O51" s="4"/>
      <c r="P51" s="4"/>
      <c r="Q51" s="4"/>
      <c r="R51" s="4"/>
      <c r="S51" s="4"/>
      <c r="T51" s="4"/>
      <c r="U51" s="4"/>
    </row>
    <row r="52" spans="2:2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"/>
      <c r="N52" s="4"/>
      <c r="O52" s="4"/>
      <c r="P52" s="4"/>
      <c r="Q52" s="4"/>
      <c r="R52" s="4"/>
      <c r="S52" s="4"/>
      <c r="T52" s="4"/>
      <c r="U52" s="4"/>
    </row>
    <row r="53" spans="2:2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"/>
      <c r="N53" s="4"/>
      <c r="O53" s="4"/>
      <c r="P53" s="4"/>
      <c r="Q53" s="4"/>
      <c r="R53" s="4"/>
      <c r="S53" s="4"/>
      <c r="T53" s="4"/>
      <c r="U53" s="4"/>
    </row>
    <row r="54" spans="2:2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"/>
      <c r="N54" s="4"/>
      <c r="O54" s="4"/>
      <c r="P54" s="4"/>
      <c r="Q54" s="4"/>
      <c r="R54" s="4"/>
      <c r="S54" s="4"/>
      <c r="T54" s="4"/>
      <c r="U54" s="4"/>
    </row>
    <row r="55" spans="2:2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"/>
      <c r="N55" s="4"/>
      <c r="O55" s="4"/>
      <c r="P55" s="4"/>
      <c r="Q55" s="4"/>
      <c r="R55" s="4"/>
      <c r="S55" s="4"/>
      <c r="T55" s="4"/>
      <c r="U55" s="4"/>
    </row>
    <row r="56" spans="2:2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  <c r="N56" s="4"/>
      <c r="O56" s="4"/>
      <c r="P56" s="4"/>
      <c r="Q56" s="4"/>
      <c r="R56" s="4"/>
      <c r="S56" s="4"/>
      <c r="T56" s="4"/>
      <c r="U56" s="4"/>
    </row>
    <row r="57" spans="2:2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"/>
      <c r="N57" s="4"/>
      <c r="O57" s="4"/>
      <c r="P57" s="4"/>
      <c r="Q57" s="4"/>
      <c r="R57" s="4"/>
      <c r="S57" s="4"/>
      <c r="T57" s="4"/>
      <c r="U57" s="4"/>
    </row>
    <row r="58" spans="2:2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"/>
      <c r="N58" s="4"/>
      <c r="O58" s="4"/>
      <c r="P58" s="4"/>
      <c r="Q58" s="4"/>
      <c r="R58" s="4"/>
      <c r="S58" s="4"/>
      <c r="T58" s="4"/>
      <c r="U58" s="4"/>
    </row>
    <row r="59" spans="2:2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"/>
      <c r="N59" s="4"/>
      <c r="O59" s="4"/>
      <c r="P59" s="4"/>
      <c r="Q59" s="4"/>
      <c r="R59" s="4"/>
      <c r="S59" s="4"/>
      <c r="T59" s="4"/>
      <c r="U59" s="4"/>
    </row>
    <row r="60" spans="2:2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"/>
      <c r="N60" s="4"/>
      <c r="O60" s="4"/>
      <c r="P60" s="4"/>
      <c r="Q60" s="4"/>
      <c r="R60" s="4"/>
      <c r="S60" s="4"/>
      <c r="T60" s="4"/>
      <c r="U60" s="4"/>
    </row>
    <row r="61" spans="2:2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"/>
      <c r="N61" s="4"/>
      <c r="O61" s="4"/>
      <c r="P61" s="4"/>
      <c r="Q61" s="4"/>
      <c r="R61" s="4"/>
      <c r="S61" s="4"/>
      <c r="T61" s="4"/>
      <c r="U61" s="4"/>
    </row>
    <row r="62" spans="2:2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"/>
      <c r="N62" s="4"/>
      <c r="O62" s="4"/>
      <c r="P62" s="4"/>
      <c r="Q62" s="4"/>
      <c r="R62" s="4"/>
      <c r="S62" s="4"/>
      <c r="T62" s="4"/>
      <c r="U62" s="4"/>
    </row>
    <row r="63" spans="2:2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"/>
      <c r="N63" s="4"/>
      <c r="O63" s="4"/>
      <c r="P63" s="4"/>
      <c r="Q63" s="4"/>
      <c r="R63" s="4"/>
      <c r="S63" s="4"/>
      <c r="T63" s="4"/>
      <c r="U63" s="4"/>
    </row>
    <row r="64" spans="2:2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"/>
      <c r="N64" s="4"/>
      <c r="O64" s="4"/>
      <c r="P64" s="4"/>
      <c r="Q64" s="4"/>
      <c r="R64" s="4"/>
      <c r="S64" s="4"/>
      <c r="T64" s="4"/>
      <c r="U64" s="4"/>
    </row>
    <row r="65" spans="2:2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"/>
      <c r="N65" s="4"/>
      <c r="O65" s="4"/>
      <c r="P65" s="4"/>
      <c r="Q65" s="4"/>
      <c r="R65" s="4"/>
      <c r="S65" s="4"/>
      <c r="T65" s="4"/>
      <c r="U65" s="4"/>
    </row>
    <row r="66" spans="2:2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"/>
      <c r="N66" s="4"/>
      <c r="O66" s="4"/>
      <c r="P66" s="4"/>
      <c r="Q66" s="4"/>
      <c r="R66" s="4"/>
      <c r="S66" s="4"/>
      <c r="T66" s="4"/>
      <c r="U66" s="4"/>
    </row>
    <row r="67" spans="2:2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"/>
      <c r="N67" s="4"/>
      <c r="O67" s="4"/>
      <c r="P67" s="4"/>
      <c r="Q67" s="4"/>
      <c r="R67" s="4"/>
      <c r="S67" s="4"/>
      <c r="T67" s="4"/>
      <c r="U67" s="4"/>
    </row>
    <row r="68" spans="2:2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"/>
      <c r="N68" s="4"/>
      <c r="O68" s="4"/>
      <c r="P68" s="4"/>
      <c r="Q68" s="4"/>
      <c r="R68" s="4"/>
      <c r="S68" s="4"/>
      <c r="T68" s="4"/>
      <c r="U68" s="4"/>
    </row>
    <row r="69" spans="2:2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"/>
      <c r="N69" s="4"/>
      <c r="O69" s="4"/>
      <c r="P69" s="4"/>
      <c r="Q69" s="4"/>
      <c r="R69" s="4"/>
      <c r="S69" s="4"/>
      <c r="T69" s="4"/>
      <c r="U69" s="4"/>
    </row>
    <row r="70" spans="2:2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"/>
      <c r="N70" s="4"/>
      <c r="O70" s="4"/>
      <c r="P70" s="4"/>
      <c r="Q70" s="4"/>
      <c r="R70" s="4"/>
      <c r="S70" s="4"/>
      <c r="T70" s="4"/>
      <c r="U70" s="4"/>
    </row>
    <row r="71" spans="2:2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"/>
      <c r="N71" s="4"/>
      <c r="O71" s="4"/>
      <c r="P71" s="4"/>
      <c r="Q71" s="4"/>
      <c r="R71" s="4"/>
      <c r="S71" s="4"/>
      <c r="T71" s="4"/>
      <c r="U71" s="4"/>
    </row>
    <row r="72" spans="2:2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"/>
      <c r="N72" s="4"/>
      <c r="O72" s="4"/>
      <c r="P72" s="4"/>
      <c r="Q72" s="4"/>
      <c r="R72" s="4"/>
      <c r="S72" s="4"/>
      <c r="T72" s="4"/>
      <c r="U72" s="4"/>
    </row>
    <row r="73" spans="2:2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"/>
      <c r="N73" s="4"/>
      <c r="O73" s="4"/>
      <c r="P73" s="4"/>
      <c r="Q73" s="4"/>
      <c r="R73" s="4"/>
      <c r="S73" s="4"/>
      <c r="T73" s="4"/>
      <c r="U73" s="4"/>
    </row>
    <row r="74" spans="2:2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"/>
      <c r="N74" s="4"/>
      <c r="O74" s="4"/>
      <c r="P74" s="4"/>
      <c r="Q74" s="4"/>
      <c r="R74" s="4"/>
      <c r="S74" s="4"/>
      <c r="T74" s="4"/>
      <c r="U74" s="4"/>
    </row>
    <row r="75" spans="2:2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"/>
      <c r="N75" s="4"/>
      <c r="O75" s="4"/>
      <c r="P75" s="4"/>
      <c r="Q75" s="4"/>
      <c r="R75" s="4"/>
      <c r="S75" s="4"/>
      <c r="T75" s="4"/>
      <c r="U75" s="4"/>
    </row>
    <row r="76" spans="2:2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"/>
      <c r="N76" s="4"/>
      <c r="O76" s="4"/>
      <c r="P76" s="4"/>
      <c r="Q76" s="4"/>
      <c r="R76" s="4"/>
      <c r="S76" s="4"/>
      <c r="T76" s="4"/>
      <c r="U76" s="4"/>
    </row>
    <row r="77" spans="2:2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"/>
      <c r="N77" s="4"/>
      <c r="O77" s="4"/>
      <c r="P77" s="4"/>
      <c r="Q77" s="4"/>
      <c r="R77" s="4"/>
      <c r="S77" s="4"/>
      <c r="T77" s="4"/>
      <c r="U77" s="4"/>
    </row>
    <row r="78" spans="2:2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</row>
    <row r="79" spans="2:2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"/>
      <c r="N79" s="4"/>
      <c r="O79" s="4"/>
      <c r="P79" s="4"/>
      <c r="Q79" s="4"/>
      <c r="R79" s="4"/>
      <c r="S79" s="4"/>
      <c r="T79" s="4"/>
      <c r="U79" s="4"/>
    </row>
    <row r="80" spans="2:2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"/>
      <c r="N80" s="4"/>
      <c r="O80" s="4"/>
      <c r="P80" s="4"/>
      <c r="Q80" s="4"/>
      <c r="R80" s="4"/>
      <c r="S80" s="4"/>
      <c r="T80" s="4"/>
      <c r="U80" s="4"/>
    </row>
    <row r="81" spans="2:2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"/>
      <c r="N81" s="4"/>
      <c r="O81" s="4"/>
      <c r="P81" s="4"/>
      <c r="Q81" s="4"/>
      <c r="R81" s="4"/>
      <c r="S81" s="4"/>
      <c r="T81" s="4"/>
      <c r="U81" s="4"/>
    </row>
    <row r="82" spans="2:2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"/>
      <c r="N82" s="4"/>
      <c r="O82" s="4"/>
      <c r="P82" s="4"/>
      <c r="Q82" s="4"/>
      <c r="R82" s="4"/>
      <c r="S82" s="4"/>
      <c r="T82" s="4"/>
      <c r="U82" s="4"/>
    </row>
    <row r="83" spans="2:2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"/>
      <c r="N83" s="4"/>
      <c r="O83" s="4"/>
      <c r="P83" s="4"/>
      <c r="Q83" s="4"/>
      <c r="R83" s="4"/>
      <c r="S83" s="4"/>
      <c r="T83" s="4"/>
      <c r="U83" s="4"/>
    </row>
    <row r="84" spans="2:2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"/>
      <c r="N84" s="4"/>
      <c r="O84" s="4"/>
      <c r="P84" s="4"/>
      <c r="Q84" s="4"/>
      <c r="R84" s="4"/>
      <c r="S84" s="4"/>
      <c r="T84" s="4"/>
      <c r="U84" s="4"/>
    </row>
    <row r="85" spans="2:2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  <c r="N85" s="4"/>
      <c r="O85" s="4"/>
      <c r="P85" s="4"/>
      <c r="Q85" s="4"/>
      <c r="R85" s="4"/>
      <c r="S85" s="4"/>
      <c r="T85" s="4"/>
      <c r="U85" s="4"/>
    </row>
    <row r="86" spans="2:2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"/>
      <c r="N86" s="4"/>
      <c r="O86" s="4"/>
      <c r="P86" s="4"/>
      <c r="Q86" s="4"/>
      <c r="R86" s="4"/>
      <c r="S86" s="4"/>
      <c r="T86" s="4"/>
      <c r="U86" s="4"/>
    </row>
    <row r="87" spans="2:2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"/>
      <c r="N87" s="4"/>
      <c r="O87" s="4"/>
      <c r="P87" s="4"/>
      <c r="Q87" s="4"/>
      <c r="R87" s="4"/>
      <c r="S87" s="4"/>
      <c r="T87" s="4"/>
      <c r="U87" s="4"/>
    </row>
    <row r="88" spans="2:2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"/>
      <c r="N88" s="4"/>
      <c r="O88" s="4"/>
      <c r="P88" s="4"/>
      <c r="Q88" s="4"/>
      <c r="R88" s="4"/>
      <c r="S88" s="4"/>
      <c r="T88" s="4"/>
      <c r="U88" s="4"/>
    </row>
    <row r="89" spans="2:2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"/>
      <c r="N89" s="4"/>
      <c r="O89" s="4"/>
      <c r="P89" s="4"/>
      <c r="Q89" s="4"/>
      <c r="R89" s="4"/>
      <c r="S89" s="4"/>
      <c r="T89" s="4"/>
      <c r="U89" s="4"/>
    </row>
    <row r="90" spans="2:2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"/>
      <c r="N90" s="4"/>
      <c r="O90" s="4"/>
      <c r="P90" s="4"/>
      <c r="Q90" s="4"/>
      <c r="R90" s="4"/>
      <c r="S90" s="4"/>
      <c r="T90" s="4"/>
      <c r="U90" s="4"/>
    </row>
    <row r="91" spans="2:2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"/>
      <c r="N91" s="4"/>
      <c r="O91" s="4"/>
      <c r="P91" s="4"/>
      <c r="Q91" s="4"/>
      <c r="R91" s="4"/>
      <c r="S91" s="4"/>
      <c r="T91" s="4"/>
      <c r="U91" s="4"/>
    </row>
    <row r="92" spans="2:2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"/>
      <c r="N92" s="4"/>
      <c r="O92" s="4"/>
      <c r="P92" s="4"/>
      <c r="Q92" s="4"/>
      <c r="R92" s="4"/>
      <c r="S92" s="4"/>
      <c r="T92" s="4"/>
      <c r="U92" s="4"/>
    </row>
    <row r="93" spans="2:2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"/>
      <c r="N93" s="4"/>
      <c r="O93" s="4"/>
      <c r="P93" s="4"/>
      <c r="Q93" s="4"/>
      <c r="R93" s="4"/>
      <c r="S93" s="4"/>
      <c r="T93" s="4"/>
      <c r="U93" s="4"/>
    </row>
    <row r="94" spans="2:2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"/>
      <c r="N94" s="4"/>
      <c r="O94" s="4"/>
      <c r="P94" s="4"/>
      <c r="Q94" s="4"/>
      <c r="R94" s="4"/>
      <c r="S94" s="4"/>
      <c r="T94" s="4"/>
      <c r="U94" s="4"/>
    </row>
    <row r="95" spans="2:2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"/>
      <c r="N95" s="4"/>
      <c r="O95" s="4"/>
      <c r="P95" s="4"/>
      <c r="Q95" s="4"/>
      <c r="R95" s="4"/>
      <c r="S95" s="4"/>
      <c r="T95" s="4"/>
      <c r="U95" s="4"/>
    </row>
    <row r="96" spans="2:2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"/>
      <c r="N96" s="4"/>
      <c r="O96" s="4"/>
      <c r="P96" s="4"/>
      <c r="Q96" s="4"/>
      <c r="R96" s="4"/>
      <c r="S96" s="4"/>
      <c r="T96" s="4"/>
      <c r="U96" s="4"/>
    </row>
    <row r="97" spans="2:2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"/>
      <c r="N97" s="4"/>
      <c r="O97" s="4"/>
      <c r="P97" s="4"/>
      <c r="Q97" s="4"/>
      <c r="R97" s="4"/>
      <c r="S97" s="4"/>
      <c r="T97" s="4"/>
      <c r="U97" s="4"/>
    </row>
    <row r="98" spans="2:2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"/>
      <c r="N98" s="4"/>
      <c r="O98" s="4"/>
      <c r="P98" s="4"/>
      <c r="Q98" s="4"/>
      <c r="R98" s="4"/>
      <c r="S98" s="4"/>
      <c r="T98" s="4"/>
      <c r="U98" s="4"/>
    </row>
    <row r="99" spans="2:2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"/>
      <c r="N99" s="4"/>
      <c r="O99" s="4"/>
      <c r="P99" s="4"/>
      <c r="Q99" s="4"/>
      <c r="R99" s="4"/>
      <c r="S99" s="4"/>
      <c r="T99" s="4"/>
      <c r="U99" s="4"/>
    </row>
    <row r="100" spans="2:2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"/>
      <c r="N100" s="4"/>
      <c r="O100" s="4"/>
      <c r="P100" s="4"/>
      <c r="Q100" s="4"/>
      <c r="R100" s="4"/>
      <c r="S100" s="4"/>
      <c r="T100" s="4"/>
      <c r="U100" s="4"/>
    </row>
    <row r="101" spans="2:2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4"/>
      <c r="O101" s="4"/>
      <c r="P101" s="4"/>
      <c r="Q101" s="4"/>
      <c r="R101" s="4"/>
      <c r="S101" s="4"/>
      <c r="T101" s="4"/>
      <c r="U101" s="4"/>
    </row>
    <row r="102" spans="2:2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"/>
      <c r="N102" s="4"/>
      <c r="O102" s="4"/>
      <c r="P102" s="4"/>
      <c r="Q102" s="4"/>
      <c r="R102" s="4"/>
      <c r="S102" s="4"/>
      <c r="T102" s="4"/>
      <c r="U102" s="4"/>
    </row>
    <row r="103" spans="2:2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"/>
      <c r="N103" s="4"/>
      <c r="O103" s="4"/>
      <c r="P103" s="4"/>
      <c r="Q103" s="4"/>
      <c r="R103" s="4"/>
      <c r="S103" s="4"/>
      <c r="T103" s="4"/>
      <c r="U103" s="4"/>
    </row>
    <row r="104" spans="2:2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"/>
      <c r="N104" s="4"/>
      <c r="O104" s="4"/>
      <c r="P104" s="4"/>
      <c r="Q104" s="4"/>
      <c r="R104" s="4"/>
      <c r="S104" s="4"/>
      <c r="T104" s="4"/>
      <c r="U104" s="4"/>
    </row>
    <row r="105" spans="2:2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"/>
      <c r="N105" s="4"/>
      <c r="O105" s="4"/>
      <c r="P105" s="4"/>
      <c r="Q105" s="4"/>
      <c r="R105" s="4"/>
      <c r="S105" s="4"/>
      <c r="T105" s="4"/>
      <c r="U105" s="4"/>
    </row>
    <row r="106" spans="2:2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"/>
      <c r="N106" s="4"/>
      <c r="O106" s="4"/>
      <c r="P106" s="4"/>
      <c r="Q106" s="4"/>
      <c r="R106" s="4"/>
      <c r="S106" s="4"/>
      <c r="T106" s="4"/>
      <c r="U106" s="4"/>
    </row>
    <row r="107" spans="2:2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"/>
      <c r="N107" s="4"/>
      <c r="O107" s="4"/>
      <c r="P107" s="4"/>
      <c r="Q107" s="4"/>
      <c r="R107" s="4"/>
      <c r="S107" s="4"/>
      <c r="T107" s="4"/>
      <c r="U107" s="4"/>
    </row>
    <row r="108" spans="2:2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"/>
      <c r="N108" s="4"/>
      <c r="O108" s="4"/>
      <c r="P108" s="4"/>
      <c r="Q108" s="4"/>
      <c r="R108" s="4"/>
      <c r="S108" s="4"/>
      <c r="T108" s="4"/>
      <c r="U108" s="4"/>
    </row>
    <row r="109" spans="2:2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"/>
      <c r="N109" s="4"/>
      <c r="O109" s="4"/>
      <c r="P109" s="4"/>
      <c r="Q109" s="4"/>
      <c r="R109" s="4"/>
      <c r="S109" s="4"/>
      <c r="T109" s="4"/>
      <c r="U109" s="4"/>
    </row>
    <row r="110" spans="2:2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"/>
      <c r="N110" s="4"/>
      <c r="O110" s="4"/>
      <c r="P110" s="4"/>
      <c r="Q110" s="4"/>
      <c r="R110" s="4"/>
      <c r="S110" s="4"/>
      <c r="T110" s="4"/>
      <c r="U110" s="4"/>
    </row>
    <row r="111" spans="2:2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"/>
      <c r="N111" s="4"/>
      <c r="O111" s="4"/>
      <c r="P111" s="4"/>
      <c r="Q111" s="4"/>
      <c r="R111" s="4"/>
      <c r="S111" s="4"/>
      <c r="T111" s="4"/>
      <c r="U111" s="4"/>
    </row>
    <row r="112" spans="2:2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"/>
      <c r="N112" s="4"/>
      <c r="O112" s="4"/>
      <c r="P112" s="4"/>
      <c r="Q112" s="4"/>
      <c r="R112" s="4"/>
      <c r="S112" s="4"/>
      <c r="T112" s="4"/>
      <c r="U112" s="4"/>
    </row>
    <row r="113" spans="2:2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"/>
      <c r="N113" s="4"/>
      <c r="O113" s="4"/>
      <c r="P113" s="4"/>
      <c r="Q113" s="4"/>
      <c r="R113" s="4"/>
      <c r="S113" s="4"/>
      <c r="T113" s="4"/>
      <c r="U113" s="4"/>
    </row>
    <row r="114" spans="2:21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"/>
      <c r="N114" s="4"/>
      <c r="O114" s="4"/>
      <c r="P114" s="4"/>
      <c r="Q114" s="4"/>
      <c r="R114" s="4"/>
      <c r="S114" s="4"/>
      <c r="T114" s="4"/>
      <c r="U114" s="4"/>
    </row>
    <row r="115" spans="2:21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"/>
      <c r="N115" s="4"/>
      <c r="O115" s="4"/>
      <c r="P115" s="4"/>
      <c r="Q115" s="4"/>
      <c r="R115" s="4"/>
      <c r="S115" s="4"/>
      <c r="T115" s="4"/>
      <c r="U115" s="4"/>
    </row>
    <row r="116" spans="2:21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"/>
      <c r="N116" s="4"/>
      <c r="O116" s="4"/>
      <c r="P116" s="4"/>
      <c r="Q116" s="4"/>
      <c r="R116" s="4"/>
      <c r="S116" s="4"/>
      <c r="T116" s="4"/>
      <c r="U116" s="4"/>
    </row>
    <row r="117" spans="2:21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"/>
      <c r="N117" s="4"/>
      <c r="O117" s="4"/>
      <c r="P117" s="4"/>
      <c r="Q117" s="4"/>
      <c r="R117" s="4"/>
      <c r="S117" s="4"/>
      <c r="T117" s="4"/>
      <c r="U117" s="4"/>
    </row>
    <row r="118" spans="2:21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"/>
      <c r="N118" s="4"/>
      <c r="O118" s="4"/>
      <c r="P118" s="4"/>
      <c r="Q118" s="4"/>
      <c r="R118" s="4"/>
      <c r="S118" s="4"/>
      <c r="T118" s="4"/>
      <c r="U118" s="4"/>
    </row>
    <row r="119" spans="2:21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"/>
      <c r="N119" s="4"/>
      <c r="O119" s="4"/>
      <c r="P119" s="4"/>
      <c r="Q119" s="4"/>
      <c r="R119" s="4"/>
      <c r="S119" s="4"/>
      <c r="T119" s="4"/>
      <c r="U119" s="4"/>
    </row>
    <row r="120" spans="2:21" x14ac:dyDescent="0.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"/>
      <c r="N120" s="4"/>
      <c r="O120" s="4"/>
      <c r="P120" s="4"/>
      <c r="Q120" s="4"/>
      <c r="R120" s="4"/>
      <c r="S120" s="4"/>
      <c r="T120" s="4"/>
      <c r="U120" s="4"/>
    </row>
    <row r="121" spans="2:21" x14ac:dyDescent="0.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"/>
      <c r="N121" s="4"/>
      <c r="O121" s="4"/>
      <c r="P121" s="4"/>
      <c r="Q121" s="4"/>
      <c r="R121" s="4"/>
      <c r="S121" s="4"/>
      <c r="T121" s="4"/>
      <c r="U121" s="4"/>
    </row>
    <row r="122" spans="2:21" x14ac:dyDescent="0.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"/>
      <c r="N122" s="4"/>
      <c r="O122" s="4"/>
      <c r="P122" s="4"/>
      <c r="Q122" s="4"/>
      <c r="R122" s="4"/>
      <c r="S122" s="4"/>
      <c r="T122" s="4"/>
      <c r="U122" s="4"/>
    </row>
    <row r="123" spans="2:21" x14ac:dyDescent="0.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"/>
      <c r="N123" s="4"/>
      <c r="O123" s="4"/>
      <c r="P123" s="4"/>
      <c r="Q123" s="4"/>
      <c r="R123" s="4"/>
      <c r="S123" s="4"/>
      <c r="T123" s="4"/>
      <c r="U123" s="4"/>
    </row>
    <row r="124" spans="2:21" x14ac:dyDescent="0.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"/>
      <c r="N124" s="4"/>
      <c r="O124" s="4"/>
      <c r="P124" s="4"/>
      <c r="Q124" s="4"/>
      <c r="R124" s="4"/>
      <c r="S124" s="4"/>
      <c r="T124" s="4"/>
      <c r="U124" s="4"/>
    </row>
    <row r="125" spans="2:21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"/>
      <c r="N125" s="4"/>
      <c r="O125" s="4"/>
      <c r="P125" s="4"/>
      <c r="Q125" s="4"/>
      <c r="R125" s="4"/>
      <c r="S125" s="4"/>
      <c r="T125" s="4"/>
      <c r="U125" s="4"/>
    </row>
    <row r="126" spans="2:21" x14ac:dyDescent="0.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"/>
      <c r="N126" s="4"/>
      <c r="O126" s="4"/>
      <c r="P126" s="4"/>
      <c r="Q126" s="4"/>
      <c r="R126" s="4"/>
      <c r="S126" s="4"/>
      <c r="T126" s="4"/>
      <c r="U126" s="4"/>
    </row>
    <row r="127" spans="2:21" x14ac:dyDescent="0.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"/>
      <c r="N127" s="4"/>
      <c r="O127" s="4"/>
      <c r="P127" s="4"/>
      <c r="Q127" s="4"/>
      <c r="R127" s="4"/>
      <c r="S127" s="4"/>
      <c r="T127" s="4"/>
      <c r="U127" s="4"/>
    </row>
    <row r="128" spans="2:21" x14ac:dyDescent="0.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"/>
      <c r="N128" s="4"/>
      <c r="O128" s="4"/>
      <c r="P128" s="4"/>
      <c r="Q128" s="4"/>
      <c r="R128" s="4"/>
      <c r="S128" s="4"/>
      <c r="T128" s="4"/>
      <c r="U128" s="4"/>
    </row>
    <row r="129" spans="2:21" x14ac:dyDescent="0.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"/>
      <c r="N129" s="4"/>
      <c r="O129" s="4"/>
      <c r="P129" s="4"/>
      <c r="Q129" s="4"/>
      <c r="R129" s="4"/>
      <c r="S129" s="4"/>
      <c r="T129" s="4"/>
      <c r="U129" s="4"/>
    </row>
    <row r="130" spans="2:21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"/>
      <c r="N130" s="4"/>
      <c r="O130" s="4"/>
      <c r="P130" s="4"/>
      <c r="Q130" s="4"/>
      <c r="R130" s="4"/>
      <c r="S130" s="4"/>
      <c r="T130" s="4"/>
      <c r="U130" s="4"/>
    </row>
    <row r="131" spans="2:21" x14ac:dyDescent="0.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"/>
      <c r="N131" s="4"/>
      <c r="O131" s="4"/>
      <c r="P131" s="4"/>
      <c r="Q131" s="4"/>
      <c r="R131" s="4"/>
      <c r="S131" s="4"/>
      <c r="T131" s="4"/>
      <c r="U131" s="4"/>
    </row>
    <row r="132" spans="2:21" x14ac:dyDescent="0.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"/>
      <c r="N132" s="4"/>
      <c r="O132" s="4"/>
      <c r="P132" s="4"/>
      <c r="Q132" s="4"/>
      <c r="R132" s="4"/>
      <c r="S132" s="4"/>
      <c r="T132" s="4"/>
      <c r="U132" s="4"/>
    </row>
    <row r="133" spans="2:21" x14ac:dyDescent="0.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"/>
      <c r="N133" s="4"/>
      <c r="O133" s="4"/>
      <c r="P133" s="4"/>
      <c r="Q133" s="4"/>
      <c r="R133" s="4"/>
      <c r="S133" s="4"/>
      <c r="T133" s="4"/>
      <c r="U133" s="4"/>
    </row>
    <row r="134" spans="2:21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"/>
      <c r="N134" s="4"/>
      <c r="O134" s="4"/>
      <c r="P134" s="4"/>
      <c r="Q134" s="4"/>
      <c r="R134" s="4"/>
      <c r="S134" s="4"/>
      <c r="T134" s="4"/>
      <c r="U134" s="4"/>
    </row>
    <row r="135" spans="2:21" x14ac:dyDescent="0.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"/>
      <c r="N135" s="4"/>
      <c r="O135" s="4"/>
      <c r="P135" s="4"/>
      <c r="Q135" s="4"/>
      <c r="R135" s="4"/>
      <c r="S135" s="4"/>
      <c r="T135" s="4"/>
      <c r="U135" s="4"/>
    </row>
    <row r="136" spans="2:21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"/>
      <c r="N136" s="4"/>
      <c r="O136" s="4"/>
      <c r="P136" s="4"/>
      <c r="Q136" s="4"/>
      <c r="R136" s="4"/>
      <c r="S136" s="4"/>
      <c r="T136" s="4"/>
      <c r="U136" s="4"/>
    </row>
    <row r="137" spans="2:21" x14ac:dyDescent="0.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"/>
      <c r="N137" s="4"/>
      <c r="O137" s="4"/>
      <c r="P137" s="4"/>
      <c r="Q137" s="4"/>
      <c r="R137" s="4"/>
      <c r="S137" s="4"/>
      <c r="T137" s="4"/>
      <c r="U137" s="4"/>
    </row>
    <row r="138" spans="2:21" x14ac:dyDescent="0.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"/>
      <c r="N138" s="4"/>
      <c r="O138" s="4"/>
      <c r="P138" s="4"/>
      <c r="Q138" s="4"/>
      <c r="R138" s="4"/>
      <c r="S138" s="4"/>
      <c r="T138" s="4"/>
      <c r="U138" s="4"/>
    </row>
    <row r="139" spans="2:21" x14ac:dyDescent="0.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"/>
      <c r="N139" s="4"/>
      <c r="O139" s="4"/>
      <c r="P139" s="4"/>
      <c r="Q139" s="4"/>
      <c r="R139" s="4"/>
      <c r="S139" s="4"/>
      <c r="T139" s="4"/>
      <c r="U139" s="4"/>
    </row>
    <row r="140" spans="2:21" x14ac:dyDescent="0.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"/>
      <c r="N140" s="4"/>
      <c r="O140" s="4"/>
      <c r="P140" s="4"/>
      <c r="Q140" s="4"/>
      <c r="R140" s="4"/>
      <c r="S140" s="4"/>
      <c r="T140" s="4"/>
      <c r="U140" s="4"/>
    </row>
    <row r="141" spans="2:21" x14ac:dyDescent="0.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"/>
      <c r="N141" s="4"/>
      <c r="O141" s="4"/>
      <c r="P141" s="4"/>
      <c r="Q141" s="4"/>
      <c r="R141" s="4"/>
      <c r="S141" s="4"/>
      <c r="T141" s="4"/>
      <c r="U141" s="4"/>
    </row>
    <row r="142" spans="2:21" x14ac:dyDescent="0.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"/>
      <c r="N142" s="4"/>
      <c r="O142" s="4"/>
      <c r="P142" s="4"/>
      <c r="Q142" s="4"/>
      <c r="R142" s="4"/>
      <c r="S142" s="4"/>
      <c r="T142" s="4"/>
      <c r="U142" s="4"/>
    </row>
    <row r="143" spans="2:21" x14ac:dyDescent="0.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"/>
      <c r="N143" s="4"/>
      <c r="O143" s="4"/>
      <c r="P143" s="4"/>
      <c r="Q143" s="4"/>
      <c r="R143" s="4"/>
      <c r="S143" s="4"/>
      <c r="T143" s="4"/>
      <c r="U143" s="4"/>
    </row>
    <row r="144" spans="2:21" x14ac:dyDescent="0.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"/>
      <c r="N144" s="4"/>
      <c r="O144" s="4"/>
      <c r="P144" s="4"/>
      <c r="Q144" s="4"/>
      <c r="R144" s="4"/>
      <c r="S144" s="4"/>
      <c r="T144" s="4"/>
      <c r="U144" s="4"/>
    </row>
    <row r="145" spans="2:21" x14ac:dyDescent="0.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"/>
      <c r="N145" s="4"/>
      <c r="O145" s="4"/>
      <c r="P145" s="4"/>
      <c r="Q145" s="4"/>
      <c r="R145" s="4"/>
      <c r="S145" s="4"/>
      <c r="T145" s="4"/>
      <c r="U145" s="4"/>
    </row>
    <row r="146" spans="2:21" x14ac:dyDescent="0.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"/>
      <c r="N146" s="4"/>
      <c r="O146" s="4"/>
      <c r="P146" s="4"/>
      <c r="Q146" s="4"/>
      <c r="R146" s="4"/>
      <c r="S146" s="4"/>
      <c r="T146" s="4"/>
      <c r="U146" s="4"/>
    </row>
    <row r="147" spans="2:21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"/>
      <c r="N147" s="4"/>
      <c r="O147" s="4"/>
      <c r="P147" s="4"/>
      <c r="Q147" s="4"/>
      <c r="R147" s="4"/>
      <c r="S147" s="4"/>
      <c r="T147" s="4"/>
      <c r="U147" s="4"/>
    </row>
    <row r="148" spans="2:21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"/>
      <c r="N148" s="4"/>
      <c r="O148" s="4"/>
      <c r="P148" s="4"/>
      <c r="Q148" s="4"/>
      <c r="R148" s="4"/>
      <c r="S148" s="4"/>
      <c r="T148" s="4"/>
      <c r="U148" s="4"/>
    </row>
    <row r="149" spans="2:21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"/>
      <c r="N149" s="4"/>
      <c r="O149" s="4"/>
      <c r="P149" s="4"/>
      <c r="Q149" s="4"/>
      <c r="R149" s="4"/>
      <c r="S149" s="4"/>
      <c r="T149" s="4"/>
      <c r="U149" s="4"/>
    </row>
    <row r="150" spans="2:21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"/>
      <c r="N150" s="4"/>
      <c r="O150" s="4"/>
      <c r="P150" s="4"/>
      <c r="Q150" s="4"/>
      <c r="R150" s="4"/>
      <c r="S150" s="4"/>
      <c r="T150" s="4"/>
      <c r="U150" s="4"/>
    </row>
    <row r="151" spans="2:21" x14ac:dyDescent="0.2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"/>
      <c r="N151" s="4"/>
      <c r="O151" s="4"/>
      <c r="P151" s="4"/>
      <c r="Q151" s="4"/>
      <c r="R151" s="4"/>
      <c r="S151" s="4"/>
      <c r="T151" s="4"/>
      <c r="U151" s="4"/>
    </row>
    <row r="152" spans="2:21" x14ac:dyDescent="0.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"/>
      <c r="N152" s="4"/>
      <c r="O152" s="4"/>
      <c r="P152" s="4"/>
      <c r="Q152" s="4"/>
      <c r="R152" s="4"/>
      <c r="S152" s="4"/>
      <c r="T152" s="4"/>
      <c r="U152" s="4"/>
    </row>
    <row r="153" spans="2:21" x14ac:dyDescent="0.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"/>
      <c r="N153" s="4"/>
      <c r="O153" s="4"/>
      <c r="P153" s="4"/>
      <c r="Q153" s="4"/>
      <c r="R153" s="4"/>
      <c r="S153" s="4"/>
      <c r="T153" s="4"/>
      <c r="U153" s="4"/>
    </row>
    <row r="154" spans="2:21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"/>
      <c r="N154" s="4"/>
      <c r="O154" s="4"/>
      <c r="P154" s="4"/>
      <c r="Q154" s="4"/>
      <c r="R154" s="4"/>
      <c r="S154" s="4"/>
      <c r="T154" s="4"/>
      <c r="U154" s="4"/>
    </row>
    <row r="155" spans="2:21" x14ac:dyDescent="0.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4"/>
      <c r="O155" s="4"/>
      <c r="P155" s="4"/>
      <c r="Q155" s="4"/>
      <c r="R155" s="4"/>
      <c r="S155" s="4"/>
      <c r="T155" s="4"/>
      <c r="U155" s="4"/>
    </row>
    <row r="156" spans="2:21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4"/>
      <c r="O156" s="4"/>
      <c r="P156" s="4"/>
      <c r="Q156" s="4"/>
      <c r="R156" s="4"/>
      <c r="S156" s="4"/>
      <c r="T156" s="4"/>
      <c r="U156" s="4"/>
    </row>
    <row r="157" spans="2:21" x14ac:dyDescent="0.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4"/>
      <c r="O157" s="4"/>
      <c r="P157" s="4"/>
      <c r="Q157" s="4"/>
      <c r="R157" s="4"/>
      <c r="S157" s="4"/>
      <c r="T157" s="4"/>
      <c r="U157" s="4"/>
    </row>
    <row r="158" spans="2:21" x14ac:dyDescent="0.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4"/>
      <c r="O158" s="4"/>
      <c r="P158" s="4"/>
      <c r="Q158" s="4"/>
      <c r="R158" s="4"/>
      <c r="S158" s="4"/>
      <c r="T158" s="4"/>
      <c r="U158" s="4"/>
    </row>
    <row r="159" spans="2:21" x14ac:dyDescent="0.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4"/>
    </row>
    <row r="160" spans="2:21" x14ac:dyDescent="0.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4"/>
    </row>
    <row r="161" spans="2:21" x14ac:dyDescent="0.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4"/>
      <c r="O161" s="4"/>
      <c r="P161" s="4"/>
      <c r="Q161" s="4"/>
      <c r="R161" s="4"/>
      <c r="S161" s="4"/>
      <c r="T161" s="4"/>
      <c r="U161" s="4"/>
    </row>
    <row r="162" spans="2:21" x14ac:dyDescent="0.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4"/>
      <c r="O162" s="4"/>
      <c r="P162" s="4"/>
      <c r="Q162" s="4"/>
      <c r="R162" s="4"/>
      <c r="S162" s="4"/>
      <c r="T162" s="4"/>
      <c r="U162" s="4"/>
    </row>
    <row r="163" spans="2:21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4"/>
      <c r="O163" s="4"/>
      <c r="P163" s="4"/>
      <c r="Q163" s="4"/>
      <c r="R163" s="4"/>
      <c r="S163" s="4"/>
      <c r="T163" s="4"/>
      <c r="U163" s="4"/>
    </row>
    <row r="164" spans="2:21" x14ac:dyDescent="0.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4"/>
      <c r="O164" s="4"/>
      <c r="P164" s="4"/>
      <c r="Q164" s="4"/>
      <c r="R164" s="4"/>
      <c r="S164" s="4"/>
      <c r="T164" s="4"/>
      <c r="U164" s="4"/>
    </row>
    <row r="165" spans="2:21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4"/>
      <c r="O165" s="4"/>
      <c r="P165" s="4"/>
      <c r="Q165" s="4"/>
      <c r="R165" s="4"/>
      <c r="S165" s="4"/>
      <c r="T165" s="4"/>
      <c r="U165" s="4"/>
    </row>
    <row r="166" spans="2:21" x14ac:dyDescent="0.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"/>
      <c r="N166" s="4"/>
      <c r="O166" s="4"/>
      <c r="P166" s="4"/>
      <c r="Q166" s="4"/>
      <c r="R166" s="4"/>
      <c r="S166" s="4"/>
      <c r="T166" s="4"/>
      <c r="U166" s="4"/>
    </row>
    <row r="167" spans="2:21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"/>
      <c r="N167" s="4"/>
      <c r="O167" s="4"/>
      <c r="P167" s="4"/>
      <c r="Q167" s="4"/>
      <c r="R167" s="4"/>
      <c r="S167" s="4"/>
      <c r="T167" s="4"/>
      <c r="U167" s="4"/>
    </row>
    <row r="168" spans="2:21" x14ac:dyDescent="0.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"/>
      <c r="N168" s="4"/>
      <c r="O168" s="4"/>
      <c r="P168" s="4"/>
      <c r="Q168" s="4"/>
      <c r="R168" s="4"/>
      <c r="S168" s="4"/>
      <c r="T168" s="4"/>
      <c r="U168" s="4"/>
    </row>
    <row r="169" spans="2:21" x14ac:dyDescent="0.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"/>
      <c r="N169" s="4"/>
      <c r="O169" s="4"/>
      <c r="P169" s="4"/>
      <c r="Q169" s="4"/>
      <c r="R169" s="4"/>
      <c r="S169" s="4"/>
      <c r="T169" s="4"/>
      <c r="U169" s="4"/>
    </row>
    <row r="170" spans="2:21" x14ac:dyDescent="0.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"/>
      <c r="N170" s="4"/>
      <c r="O170" s="4"/>
      <c r="P170" s="4"/>
      <c r="Q170" s="4"/>
      <c r="R170" s="4"/>
      <c r="S170" s="4"/>
      <c r="T170" s="4"/>
      <c r="U170" s="4"/>
    </row>
    <row r="171" spans="2:21" x14ac:dyDescent="0.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"/>
      <c r="N171" s="4"/>
      <c r="O171" s="4"/>
      <c r="P171" s="4"/>
      <c r="Q171" s="4"/>
      <c r="R171" s="4"/>
      <c r="S171" s="4"/>
      <c r="T171" s="4"/>
      <c r="U171" s="4"/>
    </row>
    <row r="172" spans="2:21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"/>
      <c r="N172" s="4"/>
      <c r="O172" s="4"/>
      <c r="P172" s="4"/>
      <c r="Q172" s="4"/>
      <c r="R172" s="4"/>
      <c r="S172" s="4"/>
      <c r="T172" s="4"/>
      <c r="U172" s="4"/>
    </row>
    <row r="173" spans="2:21" x14ac:dyDescent="0.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"/>
      <c r="N173" s="4"/>
      <c r="O173" s="4"/>
      <c r="P173" s="4"/>
      <c r="Q173" s="4"/>
      <c r="R173" s="4"/>
      <c r="S173" s="4"/>
      <c r="T173" s="4"/>
      <c r="U173" s="4"/>
    </row>
    <row r="174" spans="2:21" x14ac:dyDescent="0.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"/>
      <c r="N174" s="4"/>
      <c r="O174" s="4"/>
      <c r="P174" s="4"/>
      <c r="Q174" s="4"/>
      <c r="R174" s="4"/>
      <c r="S174" s="4"/>
      <c r="T174" s="4"/>
      <c r="U174" s="4"/>
    </row>
    <row r="175" spans="2:21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"/>
      <c r="N175" s="4"/>
      <c r="O175" s="4"/>
      <c r="P175" s="4"/>
      <c r="Q175" s="4"/>
      <c r="R175" s="4"/>
      <c r="S175" s="4"/>
      <c r="T175" s="4"/>
      <c r="U175" s="4"/>
    </row>
    <row r="176" spans="2:21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"/>
      <c r="N176" s="4"/>
      <c r="O176" s="4"/>
      <c r="P176" s="4"/>
      <c r="Q176" s="4"/>
      <c r="R176" s="4"/>
      <c r="S176" s="4"/>
      <c r="T176" s="4"/>
      <c r="U176" s="4"/>
    </row>
    <row r="177" spans="2:21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"/>
      <c r="N177" s="4"/>
      <c r="O177" s="4"/>
      <c r="P177" s="4"/>
      <c r="Q177" s="4"/>
      <c r="R177" s="4"/>
      <c r="S177" s="4"/>
      <c r="T177" s="4"/>
      <c r="U177" s="4"/>
    </row>
    <row r="178" spans="2:21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"/>
      <c r="N178" s="4"/>
      <c r="O178" s="4"/>
      <c r="P178" s="4"/>
      <c r="Q178" s="4"/>
      <c r="R178" s="4"/>
      <c r="S178" s="4"/>
      <c r="T178" s="4"/>
      <c r="U178" s="4"/>
    </row>
    <row r="179" spans="2:21" x14ac:dyDescent="0.2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"/>
      <c r="N179" s="4"/>
      <c r="O179" s="4"/>
      <c r="P179" s="4"/>
      <c r="Q179" s="4"/>
      <c r="R179" s="4"/>
      <c r="S179" s="4"/>
      <c r="T179" s="4"/>
      <c r="U179" s="4"/>
    </row>
    <row r="180" spans="2:21" x14ac:dyDescent="0.2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"/>
      <c r="N180" s="4"/>
      <c r="O180" s="4"/>
      <c r="P180" s="4"/>
      <c r="Q180" s="4"/>
      <c r="R180" s="4"/>
      <c r="S180" s="4"/>
      <c r="T180" s="4"/>
      <c r="U180" s="4"/>
    </row>
    <row r="181" spans="2:21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2:21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2:2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2:2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2:2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2:2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2:2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2:2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2:21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2:21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2:21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2:21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2:21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2:21" x14ac:dyDescent="0.2">
      <c r="B194" s="4"/>
      <c r="C194" s="4"/>
      <c r="D194" s="4"/>
      <c r="E194" s="4"/>
      <c r="F194" s="4"/>
      <c r="G194" s="4"/>
      <c r="H194" s="4"/>
      <c r="I194" s="17"/>
      <c r="J194" s="17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2:21" x14ac:dyDescent="0.2">
      <c r="B195" s="4"/>
      <c r="C195" s="4"/>
      <c r="D195" s="4"/>
      <c r="E195" s="4"/>
      <c r="F195" s="4"/>
      <c r="G195" s="4"/>
      <c r="H195" s="4"/>
      <c r="I195" s="17"/>
      <c r="J195" s="17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2:21" x14ac:dyDescent="0.2">
      <c r="B196" s="4"/>
      <c r="C196" s="4"/>
      <c r="D196" s="4"/>
      <c r="E196" s="4"/>
      <c r="F196" s="4"/>
      <c r="G196" s="4"/>
      <c r="H196" s="4"/>
      <c r="I196" s="17"/>
      <c r="J196" s="17"/>
      <c r="K196" s="4"/>
      <c r="L196" s="4"/>
      <c r="M196" s="17"/>
      <c r="N196" s="17"/>
      <c r="O196" s="17"/>
      <c r="P196" s="17"/>
      <c r="Q196" s="17"/>
      <c r="R196" s="17"/>
      <c r="S196" s="17"/>
      <c r="T196" s="17"/>
      <c r="U196" s="17"/>
    </row>
    <row r="197" spans="2:21" x14ac:dyDescent="0.2">
      <c r="B197" s="4"/>
      <c r="C197" s="4"/>
      <c r="D197" s="4"/>
      <c r="E197" s="4"/>
      <c r="F197" s="4"/>
      <c r="G197" s="4"/>
      <c r="H197" s="4"/>
      <c r="I197" s="17"/>
      <c r="J197" s="17"/>
      <c r="K197" s="4"/>
      <c r="L197" s="17"/>
      <c r="M197" s="17"/>
      <c r="N197" s="17"/>
      <c r="O197" s="17"/>
      <c r="P197" s="17"/>
      <c r="Q197" s="17"/>
      <c r="R197" s="17"/>
      <c r="S197" s="17"/>
      <c r="T197" s="17"/>
      <c r="U197" s="17"/>
    </row>
    <row r="198" spans="2:21" x14ac:dyDescent="0.2">
      <c r="B198" s="4"/>
      <c r="C198" s="4"/>
      <c r="D198" s="4"/>
      <c r="E198" s="4"/>
      <c r="F198" s="4"/>
      <c r="G198" s="4"/>
      <c r="H198" s="4"/>
      <c r="I198" s="17"/>
      <c r="J198" s="17"/>
      <c r="K198" s="4"/>
      <c r="L198" s="17"/>
      <c r="M198" s="17"/>
      <c r="N198" s="17"/>
      <c r="O198" s="17"/>
      <c r="P198" s="17"/>
      <c r="Q198" s="17"/>
      <c r="R198" s="17"/>
      <c r="S198" s="17"/>
      <c r="T198" s="17"/>
      <c r="U198" s="17"/>
    </row>
    <row r="199" spans="2:21" x14ac:dyDescent="0.2">
      <c r="B199" s="4"/>
      <c r="C199" s="4"/>
      <c r="D199" s="4"/>
      <c r="E199" s="4"/>
      <c r="F199" s="4"/>
      <c r="G199" s="4"/>
      <c r="H199" s="4"/>
      <c r="I199" s="17"/>
      <c r="J199" s="17"/>
      <c r="K199" s="4"/>
      <c r="L199" s="17"/>
      <c r="M199" s="17"/>
      <c r="N199" s="17"/>
      <c r="O199" s="17"/>
      <c r="P199" s="17"/>
      <c r="Q199" s="17"/>
      <c r="R199" s="17"/>
      <c r="S199" s="17"/>
      <c r="T199" s="17"/>
      <c r="U199" s="17"/>
    </row>
    <row r="200" spans="2:21" x14ac:dyDescent="0.2">
      <c r="B200" s="4"/>
      <c r="C200" s="4"/>
      <c r="D200" s="4"/>
      <c r="E200" s="4"/>
      <c r="F200" s="4"/>
      <c r="G200" s="4"/>
      <c r="H200" s="4"/>
      <c r="I200" s="17"/>
      <c r="J200" s="17"/>
      <c r="K200" s="4"/>
      <c r="L200" s="17"/>
      <c r="M200" s="17"/>
      <c r="N200" s="17"/>
      <c r="O200" s="17"/>
      <c r="P200" s="17"/>
      <c r="Q200" s="17"/>
      <c r="R200" s="17"/>
      <c r="S200" s="17"/>
      <c r="T200" s="17"/>
      <c r="U200" s="17"/>
    </row>
    <row r="201" spans="2:21" x14ac:dyDescent="0.2">
      <c r="B201" s="4"/>
      <c r="C201" s="4"/>
      <c r="D201" s="4"/>
      <c r="E201" s="17"/>
      <c r="F201" s="4"/>
      <c r="G201" s="4"/>
      <c r="H201" s="4"/>
      <c r="I201" s="17"/>
      <c r="J201" s="17"/>
      <c r="K201" s="4"/>
      <c r="L201" s="17"/>
      <c r="M201" s="17"/>
      <c r="N201" s="17"/>
      <c r="O201" s="17"/>
      <c r="P201" s="17"/>
      <c r="Q201" s="17"/>
      <c r="R201" s="17"/>
      <c r="S201" s="17"/>
      <c r="T201" s="17"/>
      <c r="U201" s="17"/>
    </row>
    <row r="202" spans="2:21" x14ac:dyDescent="0.2">
      <c r="B202" s="4"/>
      <c r="C202" s="4"/>
      <c r="D202" s="4"/>
      <c r="E202" s="17"/>
      <c r="F202" s="4"/>
      <c r="G202" s="4"/>
      <c r="H202" s="4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</row>
    <row r="203" spans="2:21" x14ac:dyDescent="0.2">
      <c r="B203" s="4"/>
      <c r="C203" s="4"/>
      <c r="D203" s="4"/>
      <c r="E203" s="17"/>
      <c r="F203" s="4"/>
      <c r="G203" s="4"/>
      <c r="H203" s="4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</row>
    <row r="204" spans="2:21" x14ac:dyDescent="0.2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</row>
    <row r="205" spans="2:21" x14ac:dyDescent="0.2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</row>
    <row r="206" spans="2:21" x14ac:dyDescent="0.2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</row>
    <row r="207" spans="2:21" x14ac:dyDescent="0.2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</row>
    <row r="208" spans="2:21" x14ac:dyDescent="0.2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</row>
    <row r="209" spans="2:21" x14ac:dyDescent="0.2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2:21" x14ac:dyDescent="0.2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2:21" x14ac:dyDescent="0.2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</row>
    <row r="212" spans="2:21" x14ac:dyDescent="0.2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</row>
    <row r="213" spans="2:21" x14ac:dyDescent="0.2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</row>
    <row r="214" spans="2:21" x14ac:dyDescent="0.2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 spans="2:21" x14ac:dyDescent="0.2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</row>
    <row r="216" spans="2:21" x14ac:dyDescent="0.2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</row>
    <row r="217" spans="2:21" x14ac:dyDescent="0.2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</row>
    <row r="218" spans="2:21" x14ac:dyDescent="0.2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</row>
    <row r="219" spans="2:21" x14ac:dyDescent="0.2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 spans="2:21" x14ac:dyDescent="0.2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</row>
    <row r="221" spans="2:21" x14ac:dyDescent="0.2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</row>
    <row r="222" spans="2:21" x14ac:dyDescent="0.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</row>
    <row r="223" spans="2:21" x14ac:dyDescent="0.2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</row>
    <row r="224" spans="2:21" x14ac:dyDescent="0.2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</row>
    <row r="225" spans="2:21" x14ac:dyDescent="0.2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</row>
    <row r="226" spans="2:21" x14ac:dyDescent="0.2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</row>
    <row r="227" spans="2:21" x14ac:dyDescent="0.2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</row>
    <row r="228" spans="2:21" x14ac:dyDescent="0.2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</row>
    <row r="229" spans="2:21" x14ac:dyDescent="0.2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</row>
    <row r="230" spans="2:21" x14ac:dyDescent="0.2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</row>
    <row r="231" spans="2:21" x14ac:dyDescent="0.2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</row>
    <row r="232" spans="2:21" x14ac:dyDescent="0.2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</row>
    <row r="233" spans="2:21" x14ac:dyDescent="0.2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</row>
    <row r="234" spans="2:21" x14ac:dyDescent="0.2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</row>
    <row r="235" spans="2:21" x14ac:dyDescent="0.2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2:21" x14ac:dyDescent="0.2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2:21" x14ac:dyDescent="0.2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</row>
    <row r="238" spans="2:21" x14ac:dyDescent="0.2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</row>
    <row r="239" spans="2:21" x14ac:dyDescent="0.2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</row>
    <row r="240" spans="2:21" x14ac:dyDescent="0.2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</row>
    <row r="241" spans="2:21" x14ac:dyDescent="0.2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</row>
    <row r="242" spans="2:21" x14ac:dyDescent="0.2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</row>
    <row r="243" spans="2:21" x14ac:dyDescent="0.2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</row>
    <row r="244" spans="2:21" x14ac:dyDescent="0.2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</row>
    <row r="245" spans="2:21" x14ac:dyDescent="0.2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</row>
    <row r="246" spans="2:21" x14ac:dyDescent="0.2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</row>
    <row r="247" spans="2:21" x14ac:dyDescent="0.2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</row>
    <row r="248" spans="2:21" x14ac:dyDescent="0.2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</row>
    <row r="249" spans="2:21" x14ac:dyDescent="0.2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</row>
    <row r="250" spans="2:21" x14ac:dyDescent="0.2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</row>
    <row r="251" spans="2:21" x14ac:dyDescent="0.2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</row>
    <row r="252" spans="2:21" x14ac:dyDescent="0.2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</row>
    <row r="253" spans="2:21" x14ac:dyDescent="0.2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</row>
    <row r="254" spans="2:21" x14ac:dyDescent="0.2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</row>
    <row r="255" spans="2:21" x14ac:dyDescent="0.2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</row>
    <row r="256" spans="2:21" x14ac:dyDescent="0.2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</row>
    <row r="257" spans="2:21" x14ac:dyDescent="0.2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</row>
    <row r="258" spans="2:21" x14ac:dyDescent="0.2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</row>
    <row r="259" spans="2:21" x14ac:dyDescent="0.2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</row>
    <row r="260" spans="2:21" x14ac:dyDescent="0.2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</row>
    <row r="261" spans="2:21" x14ac:dyDescent="0.2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2:21" x14ac:dyDescent="0.2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2:21" x14ac:dyDescent="0.2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</row>
    <row r="264" spans="2:21" x14ac:dyDescent="0.2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</row>
    <row r="265" spans="2:21" x14ac:dyDescent="0.2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</row>
    <row r="266" spans="2:21" x14ac:dyDescent="0.2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</row>
    <row r="267" spans="2:21" x14ac:dyDescent="0.2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</row>
    <row r="268" spans="2:21" x14ac:dyDescent="0.2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</row>
    <row r="269" spans="2:21" x14ac:dyDescent="0.2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</row>
    <row r="270" spans="2:21" x14ac:dyDescent="0.2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</row>
    <row r="271" spans="2:21" x14ac:dyDescent="0.2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</row>
    <row r="272" spans="2:21" x14ac:dyDescent="0.2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</row>
    <row r="273" spans="2:21" x14ac:dyDescent="0.2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</row>
    <row r="274" spans="2:21" x14ac:dyDescent="0.2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</row>
    <row r="275" spans="2:21" x14ac:dyDescent="0.2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</row>
    <row r="276" spans="2:21" x14ac:dyDescent="0.2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</row>
    <row r="277" spans="2:21" x14ac:dyDescent="0.2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</row>
    <row r="278" spans="2:21" x14ac:dyDescent="0.2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</row>
    <row r="279" spans="2:21" x14ac:dyDescent="0.2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</row>
    <row r="280" spans="2:21" x14ac:dyDescent="0.2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</row>
    <row r="281" spans="2:21" x14ac:dyDescent="0.2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</row>
    <row r="282" spans="2:21" x14ac:dyDescent="0.2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</row>
    <row r="283" spans="2:21" x14ac:dyDescent="0.2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</row>
    <row r="284" spans="2:21" x14ac:dyDescent="0.2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</row>
    <row r="285" spans="2:21" x14ac:dyDescent="0.2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</row>
    <row r="286" spans="2:21" x14ac:dyDescent="0.2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</row>
    <row r="287" spans="2:21" x14ac:dyDescent="0.2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2:21" x14ac:dyDescent="0.2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2:21" x14ac:dyDescent="0.2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</row>
    <row r="290" spans="2:21" x14ac:dyDescent="0.2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</row>
    <row r="291" spans="2:21" x14ac:dyDescent="0.2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</row>
    <row r="292" spans="2:21" x14ac:dyDescent="0.2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</row>
    <row r="293" spans="2:21" x14ac:dyDescent="0.2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</row>
    <row r="294" spans="2:21" x14ac:dyDescent="0.2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</row>
    <row r="295" spans="2:21" x14ac:dyDescent="0.2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</row>
    <row r="296" spans="2:21" x14ac:dyDescent="0.2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</row>
    <row r="297" spans="2:21" x14ac:dyDescent="0.2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</row>
    <row r="298" spans="2:21" x14ac:dyDescent="0.2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</row>
    <row r="299" spans="2:21" x14ac:dyDescent="0.2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</row>
    <row r="300" spans="2:21" x14ac:dyDescent="0.2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</row>
    <row r="301" spans="2:21" x14ac:dyDescent="0.2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</row>
    <row r="302" spans="2:21" x14ac:dyDescent="0.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</row>
    <row r="303" spans="2:21" x14ac:dyDescent="0.2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</row>
    <row r="304" spans="2:21" x14ac:dyDescent="0.2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</row>
    <row r="305" spans="2:21" x14ac:dyDescent="0.2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</row>
    <row r="306" spans="2:21" x14ac:dyDescent="0.2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</row>
    <row r="307" spans="2:21" x14ac:dyDescent="0.2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</row>
    <row r="308" spans="2:21" x14ac:dyDescent="0.2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</row>
    <row r="309" spans="2:21" x14ac:dyDescent="0.2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</row>
    <row r="310" spans="2:21" x14ac:dyDescent="0.2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</row>
    <row r="311" spans="2:21" x14ac:dyDescent="0.2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</row>
    <row r="312" spans="2:21" x14ac:dyDescent="0.2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</row>
    <row r="313" spans="2:21" x14ac:dyDescent="0.2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2:21" x14ac:dyDescent="0.2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2:21" x14ac:dyDescent="0.2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</row>
    <row r="316" spans="2:21" x14ac:dyDescent="0.2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</row>
    <row r="317" spans="2:21" x14ac:dyDescent="0.2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</row>
    <row r="318" spans="2:21" x14ac:dyDescent="0.2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</row>
    <row r="319" spans="2:21" x14ac:dyDescent="0.2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</row>
    <row r="320" spans="2:21" x14ac:dyDescent="0.2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</row>
    <row r="321" spans="2:21" x14ac:dyDescent="0.2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</row>
    <row r="322" spans="2:21" x14ac:dyDescent="0.2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</row>
    <row r="323" spans="2:21" x14ac:dyDescent="0.2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</row>
    <row r="324" spans="2:21" x14ac:dyDescent="0.2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</row>
    <row r="325" spans="2:21" x14ac:dyDescent="0.2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</row>
    <row r="326" spans="2:21" x14ac:dyDescent="0.2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</row>
    <row r="327" spans="2:21" x14ac:dyDescent="0.2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</row>
    <row r="328" spans="2:21" x14ac:dyDescent="0.2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</row>
    <row r="329" spans="2:21" x14ac:dyDescent="0.2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</row>
    <row r="330" spans="2:21" x14ac:dyDescent="0.2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</row>
    <row r="331" spans="2:21" x14ac:dyDescent="0.2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</row>
    <row r="332" spans="2:21" x14ac:dyDescent="0.2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</row>
    <row r="333" spans="2:21" x14ac:dyDescent="0.2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</row>
    <row r="334" spans="2:21" x14ac:dyDescent="0.2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</row>
    <row r="335" spans="2:21" x14ac:dyDescent="0.2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</row>
    <row r="336" spans="2:21" x14ac:dyDescent="0.2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</row>
    <row r="337" spans="2:21" x14ac:dyDescent="0.2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</row>
    <row r="338" spans="2:21" x14ac:dyDescent="0.2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</row>
    <row r="339" spans="2:21" x14ac:dyDescent="0.2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2:21" x14ac:dyDescent="0.2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2:21" x14ac:dyDescent="0.2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</row>
    <row r="342" spans="2:21" x14ac:dyDescent="0.2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</row>
    <row r="343" spans="2:21" x14ac:dyDescent="0.2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</row>
    <row r="344" spans="2:21" x14ac:dyDescent="0.2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</row>
    <row r="345" spans="2:21" x14ac:dyDescent="0.2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</row>
    <row r="346" spans="2:21" x14ac:dyDescent="0.2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</row>
    <row r="347" spans="2:21" x14ac:dyDescent="0.2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</row>
    <row r="348" spans="2:21" x14ac:dyDescent="0.2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</row>
    <row r="349" spans="2:21" x14ac:dyDescent="0.2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</row>
    <row r="350" spans="2:21" x14ac:dyDescent="0.2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</row>
    <row r="351" spans="2:21" x14ac:dyDescent="0.2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</row>
    <row r="352" spans="2:21" x14ac:dyDescent="0.2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</row>
    <row r="353" spans="2:21" x14ac:dyDescent="0.2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</row>
    <row r="354" spans="2:21" x14ac:dyDescent="0.2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</row>
    <row r="355" spans="2:21" x14ac:dyDescent="0.2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</row>
    <row r="356" spans="2:21" x14ac:dyDescent="0.2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</row>
    <row r="357" spans="2:21" x14ac:dyDescent="0.2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</row>
    <row r="358" spans="2:21" x14ac:dyDescent="0.2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</row>
    <row r="359" spans="2:21" x14ac:dyDescent="0.2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</row>
    <row r="360" spans="2:21" x14ac:dyDescent="0.2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</row>
    <row r="361" spans="2:21" x14ac:dyDescent="0.2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</row>
    <row r="362" spans="2:21" x14ac:dyDescent="0.2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</row>
    <row r="363" spans="2:21" x14ac:dyDescent="0.2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</row>
    <row r="364" spans="2:21" x14ac:dyDescent="0.2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</row>
    <row r="365" spans="2:21" x14ac:dyDescent="0.2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2:21" x14ac:dyDescent="0.2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2:21" x14ac:dyDescent="0.2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</row>
    <row r="368" spans="2:21" x14ac:dyDescent="0.2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</row>
    <row r="369" spans="2:21" x14ac:dyDescent="0.2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</row>
    <row r="370" spans="2:21" x14ac:dyDescent="0.2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</row>
    <row r="371" spans="2:21" x14ac:dyDescent="0.2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</row>
    <row r="372" spans="2:21" x14ac:dyDescent="0.2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</row>
    <row r="373" spans="2:21" x14ac:dyDescent="0.2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</row>
    <row r="374" spans="2:21" x14ac:dyDescent="0.2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</row>
    <row r="375" spans="2:21" x14ac:dyDescent="0.2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</row>
    <row r="376" spans="2:21" x14ac:dyDescent="0.2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</row>
    <row r="377" spans="2:21" x14ac:dyDescent="0.2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</row>
    <row r="378" spans="2:21" x14ac:dyDescent="0.2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</row>
    <row r="379" spans="2:21" x14ac:dyDescent="0.2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</row>
    <row r="380" spans="2:21" x14ac:dyDescent="0.2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</row>
    <row r="381" spans="2:21" x14ac:dyDescent="0.2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</row>
    <row r="382" spans="2:21" x14ac:dyDescent="0.2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</row>
    <row r="383" spans="2:21" x14ac:dyDescent="0.2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</row>
    <row r="384" spans="2:21" x14ac:dyDescent="0.2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</row>
    <row r="385" spans="2:21" x14ac:dyDescent="0.2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</row>
    <row r="386" spans="2:21" x14ac:dyDescent="0.2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</row>
    <row r="387" spans="2:21" x14ac:dyDescent="0.2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</row>
    <row r="388" spans="2:21" x14ac:dyDescent="0.2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</row>
    <row r="389" spans="2:21" x14ac:dyDescent="0.2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</row>
    <row r="390" spans="2:21" x14ac:dyDescent="0.2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</row>
    <row r="391" spans="2:21" x14ac:dyDescent="0.2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2:21" x14ac:dyDescent="0.2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2:21" x14ac:dyDescent="0.2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</row>
    <row r="394" spans="2:21" x14ac:dyDescent="0.2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</row>
    <row r="395" spans="2:21" x14ac:dyDescent="0.2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</row>
    <row r="396" spans="2:21" x14ac:dyDescent="0.2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</row>
    <row r="397" spans="2:21" x14ac:dyDescent="0.2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</row>
    <row r="398" spans="2:21" x14ac:dyDescent="0.2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</row>
    <row r="399" spans="2:21" x14ac:dyDescent="0.2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</row>
    <row r="400" spans="2:21" x14ac:dyDescent="0.2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</row>
    <row r="401" spans="2:21" x14ac:dyDescent="0.2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</row>
    <row r="402" spans="2:21" x14ac:dyDescent="0.2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</row>
    <row r="403" spans="2:21" x14ac:dyDescent="0.2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</row>
    <row r="404" spans="2:21" x14ac:dyDescent="0.2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</row>
    <row r="405" spans="2:21" x14ac:dyDescent="0.2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</row>
    <row r="406" spans="2:21" x14ac:dyDescent="0.2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</row>
    <row r="407" spans="2:21" x14ac:dyDescent="0.2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</row>
    <row r="408" spans="2:21" x14ac:dyDescent="0.2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</row>
    <row r="409" spans="2:21" x14ac:dyDescent="0.2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</row>
    <row r="410" spans="2:21" x14ac:dyDescent="0.2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</row>
    <row r="411" spans="2:21" x14ac:dyDescent="0.2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</row>
    <row r="412" spans="2:21" x14ac:dyDescent="0.2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</row>
    <row r="413" spans="2:21" x14ac:dyDescent="0.2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</row>
    <row r="414" spans="2:21" x14ac:dyDescent="0.2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</row>
    <row r="415" spans="2:21" x14ac:dyDescent="0.2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</row>
    <row r="416" spans="2:21" x14ac:dyDescent="0.2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</row>
    <row r="417" spans="2:21" x14ac:dyDescent="0.2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2:21" x14ac:dyDescent="0.2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2:21" x14ac:dyDescent="0.2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</row>
    <row r="420" spans="2:21" x14ac:dyDescent="0.2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</row>
    <row r="421" spans="2:21" x14ac:dyDescent="0.2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</row>
    <row r="422" spans="2:21" x14ac:dyDescent="0.2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</row>
    <row r="423" spans="2:21" x14ac:dyDescent="0.2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</row>
    <row r="424" spans="2:21" x14ac:dyDescent="0.2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</row>
    <row r="425" spans="2:21" x14ac:dyDescent="0.2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</row>
    <row r="426" spans="2:21" x14ac:dyDescent="0.2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</row>
    <row r="427" spans="2:21" x14ac:dyDescent="0.2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</row>
    <row r="428" spans="2:21" x14ac:dyDescent="0.2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</row>
    <row r="429" spans="2:21" x14ac:dyDescent="0.2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</row>
    <row r="430" spans="2:21" x14ac:dyDescent="0.2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</row>
    <row r="431" spans="2:21" x14ac:dyDescent="0.2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</row>
    <row r="432" spans="2:21" x14ac:dyDescent="0.2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</row>
    <row r="433" spans="2:21" x14ac:dyDescent="0.2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</row>
    <row r="434" spans="2:21" x14ac:dyDescent="0.2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</row>
    <row r="435" spans="2:21" x14ac:dyDescent="0.2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</row>
    <row r="436" spans="2:21" x14ac:dyDescent="0.2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</row>
    <row r="437" spans="2:21" x14ac:dyDescent="0.2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</row>
    <row r="438" spans="2:21" x14ac:dyDescent="0.2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</row>
    <row r="439" spans="2:21" x14ac:dyDescent="0.2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</row>
    <row r="440" spans="2:21" x14ac:dyDescent="0.2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</row>
    <row r="441" spans="2:21" x14ac:dyDescent="0.2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</row>
    <row r="442" spans="2:21" x14ac:dyDescent="0.2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</row>
    <row r="443" spans="2:21" x14ac:dyDescent="0.2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</row>
    <row r="444" spans="2:21" x14ac:dyDescent="0.2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</row>
    <row r="445" spans="2:21" x14ac:dyDescent="0.2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</row>
    <row r="446" spans="2:21" x14ac:dyDescent="0.2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</row>
    <row r="447" spans="2:21" x14ac:dyDescent="0.2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</row>
    <row r="448" spans="2:21" x14ac:dyDescent="0.2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</row>
    <row r="449" spans="2:21" x14ac:dyDescent="0.2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</row>
    <row r="450" spans="2:21" x14ac:dyDescent="0.2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</row>
    <row r="451" spans="2:21" x14ac:dyDescent="0.2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</row>
    <row r="452" spans="2:21" x14ac:dyDescent="0.2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</row>
    <row r="453" spans="2:21" x14ac:dyDescent="0.2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</row>
    <row r="454" spans="2:21" x14ac:dyDescent="0.2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</row>
    <row r="455" spans="2:21" x14ac:dyDescent="0.2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</row>
    <row r="456" spans="2:21" x14ac:dyDescent="0.2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</row>
    <row r="457" spans="2:21" x14ac:dyDescent="0.2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</row>
    <row r="458" spans="2:21" x14ac:dyDescent="0.2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</row>
    <row r="459" spans="2:21" x14ac:dyDescent="0.2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</row>
    <row r="460" spans="2:21" x14ac:dyDescent="0.2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</row>
    <row r="461" spans="2:21" x14ac:dyDescent="0.2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</row>
    <row r="462" spans="2:21" x14ac:dyDescent="0.2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</row>
    <row r="463" spans="2:21" x14ac:dyDescent="0.2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</row>
    <row r="464" spans="2:21" x14ac:dyDescent="0.2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</row>
    <row r="465" spans="2:21" x14ac:dyDescent="0.2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</row>
    <row r="466" spans="2:21" x14ac:dyDescent="0.2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</row>
    <row r="467" spans="2:21" x14ac:dyDescent="0.2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</row>
    <row r="468" spans="2:21" x14ac:dyDescent="0.2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</row>
    <row r="469" spans="2:21" x14ac:dyDescent="0.2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</row>
    <row r="470" spans="2:21" x14ac:dyDescent="0.2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</row>
    <row r="471" spans="2:21" x14ac:dyDescent="0.2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</row>
    <row r="472" spans="2:21" x14ac:dyDescent="0.2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</row>
    <row r="473" spans="2:21" x14ac:dyDescent="0.2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</row>
    <row r="474" spans="2:21" x14ac:dyDescent="0.2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</row>
    <row r="475" spans="2:21" x14ac:dyDescent="0.2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</row>
    <row r="476" spans="2:21" x14ac:dyDescent="0.2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</row>
    <row r="477" spans="2:21" x14ac:dyDescent="0.2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</row>
    <row r="478" spans="2:21" x14ac:dyDescent="0.2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</row>
    <row r="479" spans="2:21" x14ac:dyDescent="0.2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</row>
    <row r="480" spans="2:21" x14ac:dyDescent="0.2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</row>
    <row r="481" spans="2:21" x14ac:dyDescent="0.2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</row>
    <row r="482" spans="2:21" x14ac:dyDescent="0.2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</row>
    <row r="483" spans="2:21" x14ac:dyDescent="0.2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</row>
    <row r="484" spans="2:21" x14ac:dyDescent="0.2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</row>
    <row r="485" spans="2:21" x14ac:dyDescent="0.2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</row>
    <row r="486" spans="2:21" x14ac:dyDescent="0.2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</row>
    <row r="487" spans="2:21" x14ac:dyDescent="0.2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</row>
    <row r="488" spans="2:21" x14ac:dyDescent="0.2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</row>
    <row r="489" spans="2:21" x14ac:dyDescent="0.2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</row>
    <row r="490" spans="2:21" x14ac:dyDescent="0.2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</row>
    <row r="491" spans="2:21" x14ac:dyDescent="0.2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</row>
    <row r="492" spans="2:21" x14ac:dyDescent="0.2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</row>
    <row r="493" spans="2:21" x14ac:dyDescent="0.2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</row>
    <row r="494" spans="2:21" x14ac:dyDescent="0.2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</row>
    <row r="495" spans="2:21" x14ac:dyDescent="0.2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</row>
    <row r="496" spans="2:21" x14ac:dyDescent="0.2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</row>
    <row r="497" spans="2:21" x14ac:dyDescent="0.2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</row>
    <row r="498" spans="2:21" x14ac:dyDescent="0.2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</row>
    <row r="499" spans="2:21" x14ac:dyDescent="0.2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</row>
    <row r="500" spans="2:21" x14ac:dyDescent="0.2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</row>
    <row r="501" spans="2:21" x14ac:dyDescent="0.2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</row>
    <row r="502" spans="2:21" x14ac:dyDescent="0.2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</row>
    <row r="503" spans="2:21" x14ac:dyDescent="0.2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</row>
    <row r="504" spans="2:21" x14ac:dyDescent="0.2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</row>
    <row r="505" spans="2:21" x14ac:dyDescent="0.2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</row>
    <row r="506" spans="2:21" x14ac:dyDescent="0.2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</row>
    <row r="507" spans="2:21" x14ac:dyDescent="0.2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</row>
    <row r="508" spans="2:21" x14ac:dyDescent="0.2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</row>
    <row r="509" spans="2:21" x14ac:dyDescent="0.2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</row>
    <row r="510" spans="2:21" x14ac:dyDescent="0.2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</row>
    <row r="511" spans="2:21" x14ac:dyDescent="0.2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</row>
    <row r="512" spans="2:21" x14ac:dyDescent="0.2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</row>
    <row r="513" spans="2:21" x14ac:dyDescent="0.2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</row>
    <row r="514" spans="2:21" x14ac:dyDescent="0.2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</row>
    <row r="515" spans="2:21" x14ac:dyDescent="0.2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</row>
    <row r="516" spans="2:21" x14ac:dyDescent="0.2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</row>
    <row r="517" spans="2:21" x14ac:dyDescent="0.2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</row>
    <row r="518" spans="2:21" x14ac:dyDescent="0.2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</row>
    <row r="519" spans="2:21" x14ac:dyDescent="0.2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</row>
    <row r="520" spans="2:21" x14ac:dyDescent="0.2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</row>
    <row r="521" spans="2:21" x14ac:dyDescent="0.2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</row>
    <row r="522" spans="2:21" x14ac:dyDescent="0.2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</row>
    <row r="523" spans="2:21" x14ac:dyDescent="0.2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</row>
    <row r="524" spans="2:21" x14ac:dyDescent="0.2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</row>
    <row r="525" spans="2:21" x14ac:dyDescent="0.2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</row>
    <row r="526" spans="2:21" x14ac:dyDescent="0.2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</row>
    <row r="527" spans="2:21" x14ac:dyDescent="0.2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</row>
    <row r="528" spans="2:21" x14ac:dyDescent="0.2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</row>
    <row r="529" spans="2:21" x14ac:dyDescent="0.2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</row>
    <row r="530" spans="2:21" x14ac:dyDescent="0.2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</row>
    <row r="531" spans="2:21" x14ac:dyDescent="0.2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</row>
    <row r="532" spans="2:21" x14ac:dyDescent="0.2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</row>
    <row r="533" spans="2:21" x14ac:dyDescent="0.2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</row>
    <row r="534" spans="2:21" x14ac:dyDescent="0.2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</row>
    <row r="535" spans="2:21" x14ac:dyDescent="0.2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</row>
    <row r="536" spans="2:21" x14ac:dyDescent="0.2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</row>
    <row r="537" spans="2:21" x14ac:dyDescent="0.2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</row>
    <row r="538" spans="2:21" x14ac:dyDescent="0.2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</row>
    <row r="539" spans="2:21" x14ac:dyDescent="0.2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</row>
    <row r="540" spans="2:21" x14ac:dyDescent="0.2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</row>
    <row r="541" spans="2:21" x14ac:dyDescent="0.2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</row>
    <row r="542" spans="2:21" x14ac:dyDescent="0.2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</row>
    <row r="543" spans="2:21" x14ac:dyDescent="0.2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</row>
    <row r="544" spans="2:21" x14ac:dyDescent="0.2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</row>
    <row r="545" spans="2:21" x14ac:dyDescent="0.2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</row>
    <row r="546" spans="2:21" x14ac:dyDescent="0.2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</row>
    <row r="547" spans="2:21" x14ac:dyDescent="0.2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</row>
    <row r="548" spans="2:21" x14ac:dyDescent="0.2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</row>
    <row r="549" spans="2:21" x14ac:dyDescent="0.2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</row>
    <row r="550" spans="2:21" x14ac:dyDescent="0.2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</row>
    <row r="551" spans="2:21" x14ac:dyDescent="0.2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</row>
    <row r="552" spans="2:21" x14ac:dyDescent="0.2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</row>
    <row r="553" spans="2:21" x14ac:dyDescent="0.2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</row>
    <row r="554" spans="2:21" x14ac:dyDescent="0.2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</row>
    <row r="555" spans="2:21" x14ac:dyDescent="0.2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</row>
    <row r="556" spans="2:21" x14ac:dyDescent="0.2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</row>
    <row r="557" spans="2:21" x14ac:dyDescent="0.2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</row>
    <row r="558" spans="2:21" x14ac:dyDescent="0.2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</row>
    <row r="559" spans="2:21" x14ac:dyDescent="0.2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</row>
    <row r="560" spans="2:21" x14ac:dyDescent="0.2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</row>
    <row r="561" spans="2:21" x14ac:dyDescent="0.2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</row>
    <row r="562" spans="2:21" x14ac:dyDescent="0.2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</row>
    <row r="563" spans="2:21" x14ac:dyDescent="0.2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</row>
    <row r="564" spans="2:21" x14ac:dyDescent="0.2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</row>
    <row r="565" spans="2:21" x14ac:dyDescent="0.2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</row>
    <row r="566" spans="2:21" x14ac:dyDescent="0.2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</row>
    <row r="567" spans="2:21" x14ac:dyDescent="0.2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</row>
    <row r="568" spans="2:21" x14ac:dyDescent="0.2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</row>
    <row r="569" spans="2:21" x14ac:dyDescent="0.2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</row>
    <row r="570" spans="2:21" x14ac:dyDescent="0.2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</row>
    <row r="571" spans="2:21" x14ac:dyDescent="0.2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</row>
    <row r="572" spans="2:21" x14ac:dyDescent="0.2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</row>
    <row r="573" spans="2:21" x14ac:dyDescent="0.2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</row>
    <row r="574" spans="2:21" x14ac:dyDescent="0.2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</row>
    <row r="575" spans="2:21" x14ac:dyDescent="0.2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</row>
    <row r="576" spans="2:21" x14ac:dyDescent="0.2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</row>
    <row r="577" spans="2:21" x14ac:dyDescent="0.2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</row>
    <row r="578" spans="2:21" x14ac:dyDescent="0.2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</row>
    <row r="579" spans="2:21" x14ac:dyDescent="0.2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</row>
    <row r="580" spans="2:21" x14ac:dyDescent="0.2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</row>
    <row r="581" spans="2:21" x14ac:dyDescent="0.2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</row>
    <row r="582" spans="2:21" x14ac:dyDescent="0.2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</row>
    <row r="583" spans="2:21" x14ac:dyDescent="0.2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</row>
    <row r="584" spans="2:21" x14ac:dyDescent="0.2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</row>
    <row r="585" spans="2:21" x14ac:dyDescent="0.2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</row>
    <row r="586" spans="2:21" x14ac:dyDescent="0.2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</row>
    <row r="587" spans="2:21" x14ac:dyDescent="0.2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</row>
    <row r="588" spans="2:21" x14ac:dyDescent="0.2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</row>
    <row r="589" spans="2:21" x14ac:dyDescent="0.2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</row>
    <row r="590" spans="2:21" x14ac:dyDescent="0.2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</row>
    <row r="591" spans="2:21" x14ac:dyDescent="0.2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</row>
    <row r="592" spans="2:21" x14ac:dyDescent="0.2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</row>
    <row r="593" spans="2:21" x14ac:dyDescent="0.2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</row>
    <row r="594" spans="2:21" x14ac:dyDescent="0.2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</row>
    <row r="595" spans="2:21" x14ac:dyDescent="0.2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</row>
    <row r="596" spans="2:21" x14ac:dyDescent="0.2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</row>
    <row r="597" spans="2:21" x14ac:dyDescent="0.2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</row>
    <row r="598" spans="2:21" x14ac:dyDescent="0.2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</row>
    <row r="599" spans="2:21" x14ac:dyDescent="0.2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</row>
    <row r="600" spans="2:21" x14ac:dyDescent="0.2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</row>
    <row r="601" spans="2:21" x14ac:dyDescent="0.2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</row>
    <row r="602" spans="2:21" x14ac:dyDescent="0.2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</row>
    <row r="603" spans="2:21" x14ac:dyDescent="0.2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</row>
    <row r="604" spans="2:21" x14ac:dyDescent="0.2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</row>
    <row r="605" spans="2:21" x14ac:dyDescent="0.2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</row>
    <row r="606" spans="2:21" x14ac:dyDescent="0.2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</row>
    <row r="607" spans="2:21" x14ac:dyDescent="0.2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</row>
    <row r="608" spans="2:21" x14ac:dyDescent="0.2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</row>
    <row r="609" spans="2:21" x14ac:dyDescent="0.2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</row>
    <row r="610" spans="2:21" x14ac:dyDescent="0.2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</row>
    <row r="611" spans="2:21" x14ac:dyDescent="0.2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</row>
    <row r="612" spans="2:21" x14ac:dyDescent="0.2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</row>
    <row r="613" spans="2:21" x14ac:dyDescent="0.2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</row>
    <row r="614" spans="2:21" x14ac:dyDescent="0.2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</row>
    <row r="615" spans="2:21" x14ac:dyDescent="0.2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</row>
    <row r="616" spans="2:21" x14ac:dyDescent="0.2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</row>
    <row r="617" spans="2:21" x14ac:dyDescent="0.2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</row>
    <row r="618" spans="2:21" x14ac:dyDescent="0.2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</row>
    <row r="619" spans="2:21" x14ac:dyDescent="0.2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</row>
    <row r="620" spans="2:21" x14ac:dyDescent="0.2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</row>
    <row r="621" spans="2:21" x14ac:dyDescent="0.2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</row>
    <row r="622" spans="2:21" x14ac:dyDescent="0.2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</row>
    <row r="623" spans="2:21" x14ac:dyDescent="0.2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</row>
    <row r="624" spans="2:21" x14ac:dyDescent="0.2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</row>
    <row r="625" spans="2:21" x14ac:dyDescent="0.2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</row>
    <row r="626" spans="2:21" x14ac:dyDescent="0.2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</row>
    <row r="627" spans="2:21" x14ac:dyDescent="0.2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</row>
    <row r="628" spans="2:21" x14ac:dyDescent="0.2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</row>
    <row r="629" spans="2:21" x14ac:dyDescent="0.2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</row>
    <row r="630" spans="2:21" x14ac:dyDescent="0.2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</row>
    <row r="631" spans="2:21" x14ac:dyDescent="0.2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</row>
    <row r="632" spans="2:21" x14ac:dyDescent="0.2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</row>
    <row r="633" spans="2:21" x14ac:dyDescent="0.2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</row>
    <row r="634" spans="2:21" x14ac:dyDescent="0.2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</row>
    <row r="635" spans="2:21" x14ac:dyDescent="0.2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</row>
    <row r="636" spans="2:21" x14ac:dyDescent="0.2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</row>
    <row r="637" spans="2:21" x14ac:dyDescent="0.2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</row>
    <row r="638" spans="2:21" x14ac:dyDescent="0.2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</row>
    <row r="639" spans="2:21" x14ac:dyDescent="0.2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</row>
    <row r="640" spans="2:21" x14ac:dyDescent="0.2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</row>
    <row r="641" spans="2:21" x14ac:dyDescent="0.2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</row>
    <row r="642" spans="2:21" x14ac:dyDescent="0.2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</row>
    <row r="643" spans="2:21" x14ac:dyDescent="0.2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</row>
    <row r="644" spans="2:21" x14ac:dyDescent="0.2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</row>
    <row r="645" spans="2:21" x14ac:dyDescent="0.2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</row>
    <row r="646" spans="2:21" x14ac:dyDescent="0.2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</row>
    <row r="647" spans="2:21" x14ac:dyDescent="0.2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</row>
    <row r="648" spans="2:21" x14ac:dyDescent="0.2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</row>
    <row r="649" spans="2:21" x14ac:dyDescent="0.2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</row>
    <row r="650" spans="2:21" x14ac:dyDescent="0.2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</row>
    <row r="651" spans="2:21" x14ac:dyDescent="0.2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</row>
    <row r="652" spans="2:21" x14ac:dyDescent="0.2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</row>
    <row r="653" spans="2:21" x14ac:dyDescent="0.2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</row>
    <row r="654" spans="2:21" x14ac:dyDescent="0.2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</row>
    <row r="655" spans="2:21" x14ac:dyDescent="0.2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</row>
    <row r="656" spans="2:21" x14ac:dyDescent="0.2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</row>
    <row r="657" spans="2:21" x14ac:dyDescent="0.2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</row>
    <row r="658" spans="2:21" x14ac:dyDescent="0.2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</row>
    <row r="659" spans="2:21" x14ac:dyDescent="0.2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</row>
    <row r="660" spans="2:21" x14ac:dyDescent="0.2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</row>
    <row r="661" spans="2:21" x14ac:dyDescent="0.2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</row>
    <row r="662" spans="2:21" x14ac:dyDescent="0.2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</row>
    <row r="663" spans="2:21" x14ac:dyDescent="0.2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</row>
    <row r="664" spans="2:21" x14ac:dyDescent="0.2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</row>
    <row r="665" spans="2:21" x14ac:dyDescent="0.2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</row>
    <row r="666" spans="2:21" x14ac:dyDescent="0.2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</row>
    <row r="667" spans="2:21" x14ac:dyDescent="0.2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</row>
    <row r="668" spans="2:21" x14ac:dyDescent="0.2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</row>
    <row r="669" spans="2:21" x14ac:dyDescent="0.2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</row>
    <row r="670" spans="2:21" x14ac:dyDescent="0.2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</row>
    <row r="671" spans="2:21" x14ac:dyDescent="0.2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</row>
    <row r="672" spans="2:21" x14ac:dyDescent="0.2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</row>
    <row r="673" spans="2:21" x14ac:dyDescent="0.2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</row>
    <row r="674" spans="2:21" x14ac:dyDescent="0.2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</row>
    <row r="675" spans="2:21" x14ac:dyDescent="0.2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</row>
    <row r="676" spans="2:21" x14ac:dyDescent="0.2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</row>
    <row r="677" spans="2:21" x14ac:dyDescent="0.2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</row>
    <row r="678" spans="2:21" x14ac:dyDescent="0.2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</row>
    <row r="679" spans="2:21" x14ac:dyDescent="0.2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</row>
    <row r="680" spans="2:21" x14ac:dyDescent="0.2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</row>
    <row r="681" spans="2:21" x14ac:dyDescent="0.2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</row>
    <row r="682" spans="2:21" x14ac:dyDescent="0.2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</row>
    <row r="683" spans="2:21" x14ac:dyDescent="0.2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</row>
    <row r="684" spans="2:21" x14ac:dyDescent="0.2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</row>
    <row r="685" spans="2:21" x14ac:dyDescent="0.2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</row>
    <row r="686" spans="2:21" x14ac:dyDescent="0.2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</row>
    <row r="687" spans="2:21" x14ac:dyDescent="0.2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</row>
    <row r="688" spans="2:21" x14ac:dyDescent="0.2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</row>
    <row r="689" spans="2:21" x14ac:dyDescent="0.2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</row>
    <row r="690" spans="2:21" x14ac:dyDescent="0.2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</row>
    <row r="691" spans="2:21" x14ac:dyDescent="0.2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</row>
    <row r="692" spans="2:21" x14ac:dyDescent="0.2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</row>
    <row r="693" spans="2:21" x14ac:dyDescent="0.2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</row>
    <row r="694" spans="2:21" x14ac:dyDescent="0.2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</row>
    <row r="695" spans="2:21" x14ac:dyDescent="0.2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</row>
    <row r="696" spans="2:21" x14ac:dyDescent="0.2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</row>
    <row r="697" spans="2:21" x14ac:dyDescent="0.2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</row>
    <row r="698" spans="2:21" x14ac:dyDescent="0.2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</row>
    <row r="699" spans="2:21" x14ac:dyDescent="0.2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</row>
    <row r="700" spans="2:21" x14ac:dyDescent="0.2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</row>
    <row r="701" spans="2:21" x14ac:dyDescent="0.2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</row>
    <row r="702" spans="2:21" x14ac:dyDescent="0.2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</row>
    <row r="703" spans="2:21" x14ac:dyDescent="0.2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</row>
    <row r="704" spans="2:21" x14ac:dyDescent="0.2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</row>
    <row r="705" spans="2:21" x14ac:dyDescent="0.2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</row>
    <row r="706" spans="2:21" x14ac:dyDescent="0.2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</row>
    <row r="707" spans="2:21" x14ac:dyDescent="0.2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</row>
    <row r="708" spans="2:21" x14ac:dyDescent="0.2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</row>
    <row r="709" spans="2:21" x14ac:dyDescent="0.2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</row>
    <row r="710" spans="2:21" x14ac:dyDescent="0.2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</row>
    <row r="711" spans="2:21" x14ac:dyDescent="0.2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</row>
    <row r="712" spans="2:21" x14ac:dyDescent="0.2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</row>
    <row r="713" spans="2:21" x14ac:dyDescent="0.2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</row>
    <row r="714" spans="2:21" x14ac:dyDescent="0.2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</row>
    <row r="715" spans="2:21" x14ac:dyDescent="0.2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</row>
    <row r="716" spans="2:21" x14ac:dyDescent="0.2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</row>
    <row r="717" spans="2:21" x14ac:dyDescent="0.2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</row>
    <row r="718" spans="2:21" x14ac:dyDescent="0.2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</row>
    <row r="719" spans="2:21" x14ac:dyDescent="0.2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</row>
    <row r="720" spans="2:21" x14ac:dyDescent="0.2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</row>
    <row r="721" spans="2:21" x14ac:dyDescent="0.2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</row>
    <row r="722" spans="2:21" x14ac:dyDescent="0.2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</row>
    <row r="723" spans="2:21" x14ac:dyDescent="0.2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</row>
    <row r="724" spans="2:21" x14ac:dyDescent="0.2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</row>
    <row r="725" spans="2:21" x14ac:dyDescent="0.2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</row>
    <row r="726" spans="2:21" x14ac:dyDescent="0.2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</row>
    <row r="727" spans="2:21" x14ac:dyDescent="0.2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</row>
    <row r="728" spans="2:21" x14ac:dyDescent="0.2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</row>
    <row r="729" spans="2:21" x14ac:dyDescent="0.2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</row>
    <row r="730" spans="2:21" x14ac:dyDescent="0.2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</row>
    <row r="731" spans="2:21" x14ac:dyDescent="0.2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</row>
    <row r="732" spans="2:21" x14ac:dyDescent="0.2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</row>
    <row r="733" spans="2:21" x14ac:dyDescent="0.2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</row>
    <row r="734" spans="2:21" x14ac:dyDescent="0.2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</row>
    <row r="735" spans="2:21" x14ac:dyDescent="0.2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</row>
    <row r="736" spans="2:21" x14ac:dyDescent="0.2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</row>
    <row r="737" spans="2:21" x14ac:dyDescent="0.2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</row>
    <row r="738" spans="2:21" x14ac:dyDescent="0.2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</row>
    <row r="739" spans="2:21" x14ac:dyDescent="0.2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</row>
    <row r="740" spans="2:21" x14ac:dyDescent="0.2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</row>
    <row r="741" spans="2:21" x14ac:dyDescent="0.2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</row>
    <row r="742" spans="2:21" x14ac:dyDescent="0.2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</row>
    <row r="743" spans="2:21" x14ac:dyDescent="0.2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</row>
    <row r="744" spans="2:21" x14ac:dyDescent="0.2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</row>
    <row r="745" spans="2:21" x14ac:dyDescent="0.2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</row>
    <row r="746" spans="2:21" x14ac:dyDescent="0.2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</row>
    <row r="747" spans="2:21" x14ac:dyDescent="0.2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</row>
    <row r="748" spans="2:21" x14ac:dyDescent="0.2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</row>
    <row r="749" spans="2:21" x14ac:dyDescent="0.2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</row>
    <row r="750" spans="2:21" x14ac:dyDescent="0.2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</row>
    <row r="751" spans="2:21" x14ac:dyDescent="0.2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</row>
    <row r="752" spans="2:21" x14ac:dyDescent="0.2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</row>
    <row r="753" spans="2:21" x14ac:dyDescent="0.2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</row>
    <row r="754" spans="2:21" x14ac:dyDescent="0.2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</row>
    <row r="755" spans="2:21" x14ac:dyDescent="0.2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</row>
    <row r="756" spans="2:21" x14ac:dyDescent="0.2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</row>
    <row r="757" spans="2:21" x14ac:dyDescent="0.2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</row>
    <row r="758" spans="2:21" x14ac:dyDescent="0.2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</row>
    <row r="759" spans="2:21" x14ac:dyDescent="0.2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</row>
    <row r="760" spans="2:21" x14ac:dyDescent="0.2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</row>
    <row r="761" spans="2:21" x14ac:dyDescent="0.2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</row>
    <row r="762" spans="2:21" x14ac:dyDescent="0.2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</row>
    <row r="763" spans="2:21" x14ac:dyDescent="0.2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</row>
    <row r="764" spans="2:21" x14ac:dyDescent="0.2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</row>
    <row r="765" spans="2:21" x14ac:dyDescent="0.2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</row>
    <row r="766" spans="2:21" x14ac:dyDescent="0.2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</row>
    <row r="767" spans="2:21" x14ac:dyDescent="0.2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</row>
    <row r="768" spans="2:21" x14ac:dyDescent="0.2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</row>
    <row r="769" spans="2:21" x14ac:dyDescent="0.2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</row>
    <row r="770" spans="2:21" x14ac:dyDescent="0.2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</row>
    <row r="771" spans="2:21" x14ac:dyDescent="0.2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</row>
    <row r="772" spans="2:21" x14ac:dyDescent="0.2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</row>
    <row r="773" spans="2:21" x14ac:dyDescent="0.2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</row>
    <row r="774" spans="2:21" x14ac:dyDescent="0.2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</row>
    <row r="775" spans="2:21" x14ac:dyDescent="0.2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</row>
    <row r="776" spans="2:21" x14ac:dyDescent="0.2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</row>
    <row r="777" spans="2:21" x14ac:dyDescent="0.2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</row>
    <row r="778" spans="2:21" x14ac:dyDescent="0.2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</row>
    <row r="779" spans="2:21" x14ac:dyDescent="0.2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</row>
    <row r="780" spans="2:21" x14ac:dyDescent="0.2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</row>
    <row r="781" spans="2:21" x14ac:dyDescent="0.2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</row>
    <row r="782" spans="2:21" x14ac:dyDescent="0.2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</row>
    <row r="783" spans="2:21" x14ac:dyDescent="0.2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</row>
    <row r="784" spans="2:21" x14ac:dyDescent="0.2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</row>
    <row r="785" spans="2:21" x14ac:dyDescent="0.2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</row>
    <row r="786" spans="2:21" x14ac:dyDescent="0.2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</row>
    <row r="787" spans="2:21" x14ac:dyDescent="0.2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</row>
    <row r="788" spans="2:21" x14ac:dyDescent="0.2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</row>
    <row r="789" spans="2:21" x14ac:dyDescent="0.2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</row>
    <row r="790" spans="2:21" x14ac:dyDescent="0.2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</row>
    <row r="791" spans="2:21" x14ac:dyDescent="0.2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</row>
    <row r="792" spans="2:21" x14ac:dyDescent="0.2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</row>
    <row r="793" spans="2:21" x14ac:dyDescent="0.2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</row>
    <row r="794" spans="2:21" x14ac:dyDescent="0.2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</row>
    <row r="795" spans="2:21" x14ac:dyDescent="0.2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</row>
    <row r="796" spans="2:21" x14ac:dyDescent="0.2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</row>
    <row r="797" spans="2:21" x14ac:dyDescent="0.2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</row>
    <row r="798" spans="2:21" x14ac:dyDescent="0.2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</row>
    <row r="799" spans="2:21" x14ac:dyDescent="0.2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</row>
    <row r="800" spans="2:21" x14ac:dyDescent="0.2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</row>
    <row r="801" spans="2:21" x14ac:dyDescent="0.2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</row>
    <row r="802" spans="2:21" x14ac:dyDescent="0.2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</row>
    <row r="803" spans="2:21" x14ac:dyDescent="0.2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</row>
    <row r="804" spans="2:21" x14ac:dyDescent="0.2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</row>
    <row r="805" spans="2:21" x14ac:dyDescent="0.2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</row>
    <row r="806" spans="2:21" x14ac:dyDescent="0.2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</row>
    <row r="807" spans="2:21" x14ac:dyDescent="0.2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</row>
    <row r="808" spans="2:21" x14ac:dyDescent="0.2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</row>
    <row r="809" spans="2:21" x14ac:dyDescent="0.2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</row>
    <row r="810" spans="2:21" x14ac:dyDescent="0.2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</row>
    <row r="811" spans="2:21" x14ac:dyDescent="0.2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</row>
    <row r="812" spans="2:21" x14ac:dyDescent="0.2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</row>
    <row r="813" spans="2:21" x14ac:dyDescent="0.2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</row>
    <row r="814" spans="2:21" x14ac:dyDescent="0.2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</row>
    <row r="815" spans="2:21" x14ac:dyDescent="0.2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</row>
    <row r="816" spans="2:21" x14ac:dyDescent="0.2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</row>
    <row r="817" spans="2:21" x14ac:dyDescent="0.2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</row>
    <row r="818" spans="2:21" x14ac:dyDescent="0.2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</row>
    <row r="819" spans="2:21" x14ac:dyDescent="0.2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</row>
    <row r="820" spans="2:21" x14ac:dyDescent="0.2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</row>
    <row r="821" spans="2:21" x14ac:dyDescent="0.2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</row>
    <row r="822" spans="2:21" x14ac:dyDescent="0.2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</row>
    <row r="823" spans="2:21" x14ac:dyDescent="0.2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</row>
    <row r="824" spans="2:21" x14ac:dyDescent="0.2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</row>
    <row r="825" spans="2:21" x14ac:dyDescent="0.2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</row>
    <row r="826" spans="2:21" x14ac:dyDescent="0.2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</row>
    <row r="827" spans="2:21" x14ac:dyDescent="0.2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</row>
    <row r="828" spans="2:21" x14ac:dyDescent="0.2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</row>
    <row r="829" spans="2:21" x14ac:dyDescent="0.2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</row>
    <row r="830" spans="2:21" x14ac:dyDescent="0.2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</row>
    <row r="831" spans="2:21" x14ac:dyDescent="0.2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</row>
    <row r="832" spans="2:21" x14ac:dyDescent="0.2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</row>
    <row r="833" spans="2:21" x14ac:dyDescent="0.2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</row>
    <row r="834" spans="2:21" x14ac:dyDescent="0.2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</row>
    <row r="835" spans="2:21" x14ac:dyDescent="0.2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</row>
    <row r="836" spans="2:21" x14ac:dyDescent="0.2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</row>
    <row r="837" spans="2:21" x14ac:dyDescent="0.2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</row>
    <row r="838" spans="2:21" x14ac:dyDescent="0.2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</row>
    <row r="839" spans="2:21" x14ac:dyDescent="0.2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</row>
    <row r="840" spans="2:21" x14ac:dyDescent="0.2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</row>
    <row r="841" spans="2:21" x14ac:dyDescent="0.2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</row>
    <row r="842" spans="2:21" x14ac:dyDescent="0.2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</row>
    <row r="843" spans="2:21" x14ac:dyDescent="0.2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</row>
    <row r="844" spans="2:21" x14ac:dyDescent="0.2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</row>
    <row r="845" spans="2:21" x14ac:dyDescent="0.2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</row>
    <row r="846" spans="2:21" x14ac:dyDescent="0.2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</row>
    <row r="847" spans="2:21" x14ac:dyDescent="0.2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</row>
    <row r="848" spans="2:21" x14ac:dyDescent="0.2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</row>
    <row r="849" spans="2:21" x14ac:dyDescent="0.2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</row>
    <row r="850" spans="2:21" x14ac:dyDescent="0.2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</row>
    <row r="851" spans="2:21" x14ac:dyDescent="0.2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</row>
    <row r="852" spans="2:21" x14ac:dyDescent="0.2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</row>
    <row r="853" spans="2:21" x14ac:dyDescent="0.2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</row>
    <row r="854" spans="2:21" x14ac:dyDescent="0.2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</row>
    <row r="855" spans="2:21" x14ac:dyDescent="0.2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</row>
    <row r="856" spans="2:21" x14ac:dyDescent="0.2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</row>
    <row r="857" spans="2:21" x14ac:dyDescent="0.2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</row>
    <row r="858" spans="2:21" x14ac:dyDescent="0.2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</row>
    <row r="859" spans="2:21" x14ac:dyDescent="0.2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</row>
    <row r="860" spans="2:21" x14ac:dyDescent="0.2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</row>
    <row r="861" spans="2:21" x14ac:dyDescent="0.2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</row>
    <row r="862" spans="2:21" x14ac:dyDescent="0.2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</row>
    <row r="863" spans="2:21" x14ac:dyDescent="0.2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</row>
    <row r="864" spans="2:21" x14ac:dyDescent="0.2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</row>
    <row r="865" spans="2:21" x14ac:dyDescent="0.2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</row>
    <row r="866" spans="2:21" x14ac:dyDescent="0.2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</row>
    <row r="867" spans="2:21" x14ac:dyDescent="0.2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</row>
    <row r="868" spans="2:21" x14ac:dyDescent="0.2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</row>
    <row r="869" spans="2:21" x14ac:dyDescent="0.2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</row>
    <row r="870" spans="2:21" x14ac:dyDescent="0.2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</row>
    <row r="871" spans="2:21" x14ac:dyDescent="0.2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</row>
    <row r="872" spans="2:21" x14ac:dyDescent="0.2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</row>
    <row r="873" spans="2:21" x14ac:dyDescent="0.2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</row>
    <row r="874" spans="2:21" x14ac:dyDescent="0.2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</row>
    <row r="875" spans="2:21" x14ac:dyDescent="0.2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</row>
    <row r="876" spans="2:21" x14ac:dyDescent="0.2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</row>
    <row r="877" spans="2:21" x14ac:dyDescent="0.2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</row>
    <row r="878" spans="2:21" x14ac:dyDescent="0.2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</row>
    <row r="879" spans="2:21" x14ac:dyDescent="0.2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</row>
    <row r="880" spans="2:21" x14ac:dyDescent="0.2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</row>
    <row r="881" spans="2:21" x14ac:dyDescent="0.2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</row>
    <row r="882" spans="2:21" x14ac:dyDescent="0.2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</row>
    <row r="883" spans="2:21" x14ac:dyDescent="0.2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</row>
    <row r="884" spans="2:21" x14ac:dyDescent="0.2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</row>
    <row r="885" spans="2:21" x14ac:dyDescent="0.2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</row>
    <row r="886" spans="2:21" x14ac:dyDescent="0.2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</row>
    <row r="887" spans="2:21" x14ac:dyDescent="0.2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</row>
    <row r="888" spans="2:21" x14ac:dyDescent="0.2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</row>
    <row r="889" spans="2:21" x14ac:dyDescent="0.2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</row>
    <row r="890" spans="2:21" x14ac:dyDescent="0.2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</row>
    <row r="891" spans="2:21" x14ac:dyDescent="0.2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</row>
    <row r="892" spans="2:21" x14ac:dyDescent="0.2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</row>
    <row r="893" spans="2:21" x14ac:dyDescent="0.2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</row>
    <row r="894" spans="2:21" x14ac:dyDescent="0.2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</row>
    <row r="895" spans="2:21" x14ac:dyDescent="0.2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</row>
    <row r="896" spans="2:21" x14ac:dyDescent="0.2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</row>
    <row r="897" spans="2:21" x14ac:dyDescent="0.2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</row>
    <row r="898" spans="2:21" x14ac:dyDescent="0.2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</row>
    <row r="899" spans="2:21" x14ac:dyDescent="0.2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</row>
    <row r="900" spans="2:21" x14ac:dyDescent="0.2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</row>
    <row r="901" spans="2:21" x14ac:dyDescent="0.2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</row>
    <row r="902" spans="2:21" x14ac:dyDescent="0.2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</row>
    <row r="903" spans="2:21" x14ac:dyDescent="0.2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</row>
    <row r="904" spans="2:21" x14ac:dyDescent="0.2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</row>
    <row r="905" spans="2:21" x14ac:dyDescent="0.2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</row>
    <row r="906" spans="2:21" x14ac:dyDescent="0.2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</row>
    <row r="907" spans="2:21" x14ac:dyDescent="0.2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</row>
    <row r="908" spans="2:21" x14ac:dyDescent="0.2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</row>
    <row r="909" spans="2:21" x14ac:dyDescent="0.2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</row>
    <row r="910" spans="2:21" x14ac:dyDescent="0.2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</row>
    <row r="911" spans="2:21" x14ac:dyDescent="0.2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</row>
    <row r="912" spans="2:21" x14ac:dyDescent="0.2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</row>
    <row r="913" spans="2:21" x14ac:dyDescent="0.2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</row>
    <row r="914" spans="2:21" x14ac:dyDescent="0.2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</row>
    <row r="915" spans="2:21" x14ac:dyDescent="0.2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</row>
    <row r="916" spans="2:21" x14ac:dyDescent="0.2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</row>
    <row r="917" spans="2:21" x14ac:dyDescent="0.2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</row>
    <row r="918" spans="2:21" x14ac:dyDescent="0.2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</row>
    <row r="919" spans="2:21" x14ac:dyDescent="0.2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</row>
    <row r="920" spans="2:21" x14ac:dyDescent="0.2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</row>
    <row r="921" spans="2:21" x14ac:dyDescent="0.2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</row>
    <row r="922" spans="2:21" x14ac:dyDescent="0.2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</row>
    <row r="923" spans="2:21" x14ac:dyDescent="0.2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</row>
    <row r="924" spans="2:21" x14ac:dyDescent="0.2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</row>
    <row r="925" spans="2:21" x14ac:dyDescent="0.2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</row>
    <row r="926" spans="2:21" x14ac:dyDescent="0.2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</row>
    <row r="927" spans="2:21" x14ac:dyDescent="0.2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</row>
    <row r="928" spans="2:21" x14ac:dyDescent="0.2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</row>
    <row r="929" spans="2:21" x14ac:dyDescent="0.2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</row>
    <row r="930" spans="2:21" x14ac:dyDescent="0.2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</row>
    <row r="931" spans="2:21" x14ac:dyDescent="0.2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</row>
    <row r="932" spans="2:21" x14ac:dyDescent="0.2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</row>
    <row r="933" spans="2:21" x14ac:dyDescent="0.2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</row>
    <row r="934" spans="2:21" x14ac:dyDescent="0.2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</row>
    <row r="935" spans="2:21" x14ac:dyDescent="0.2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</row>
    <row r="936" spans="2:21" x14ac:dyDescent="0.2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</row>
    <row r="937" spans="2:21" x14ac:dyDescent="0.2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</row>
    <row r="938" spans="2:21" x14ac:dyDescent="0.2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</row>
    <row r="939" spans="2:21" x14ac:dyDescent="0.2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</row>
    <row r="940" spans="2:21" x14ac:dyDescent="0.2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</row>
    <row r="941" spans="2:21" x14ac:dyDescent="0.2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</row>
    <row r="942" spans="2:21" x14ac:dyDescent="0.2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</row>
    <row r="943" spans="2:21" x14ac:dyDescent="0.2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</row>
    <row r="944" spans="2:21" x14ac:dyDescent="0.2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</row>
    <row r="945" spans="2:21" x14ac:dyDescent="0.2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</row>
    <row r="946" spans="2:21" x14ac:dyDescent="0.2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</row>
    <row r="947" spans="2:21" x14ac:dyDescent="0.2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</row>
    <row r="948" spans="2:21" x14ac:dyDescent="0.2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</row>
    <row r="949" spans="2:21" x14ac:dyDescent="0.2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</row>
    <row r="950" spans="2:21" x14ac:dyDescent="0.2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</row>
    <row r="951" spans="2:21" x14ac:dyDescent="0.2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</row>
    <row r="952" spans="2:21" x14ac:dyDescent="0.2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</row>
    <row r="953" spans="2:21" x14ac:dyDescent="0.2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</row>
    <row r="954" spans="2:21" x14ac:dyDescent="0.2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</row>
    <row r="955" spans="2:21" x14ac:dyDescent="0.2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</row>
    <row r="956" spans="2:21" x14ac:dyDescent="0.2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</row>
    <row r="957" spans="2:21" x14ac:dyDescent="0.2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</row>
    <row r="958" spans="2:21" x14ac:dyDescent="0.2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</row>
    <row r="959" spans="2:21" x14ac:dyDescent="0.2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</row>
    <row r="960" spans="2:21" x14ac:dyDescent="0.2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</row>
    <row r="961" spans="2:21" x14ac:dyDescent="0.2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</row>
    <row r="962" spans="2:21" x14ac:dyDescent="0.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</row>
    <row r="963" spans="2:21" x14ac:dyDescent="0.2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</row>
    <row r="964" spans="2:21" x14ac:dyDescent="0.2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</row>
    <row r="965" spans="2:21" x14ac:dyDescent="0.2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</row>
    <row r="966" spans="2:21" x14ac:dyDescent="0.2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</row>
    <row r="967" spans="2:21" x14ac:dyDescent="0.2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</row>
    <row r="968" spans="2:21" x14ac:dyDescent="0.2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</row>
    <row r="969" spans="2:21" x14ac:dyDescent="0.2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</row>
    <row r="970" spans="2:21" x14ac:dyDescent="0.2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</row>
    <row r="971" spans="2:21" x14ac:dyDescent="0.2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</row>
    <row r="972" spans="2:21" x14ac:dyDescent="0.2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</row>
    <row r="973" spans="2:21" x14ac:dyDescent="0.2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</row>
    <row r="974" spans="2:21" x14ac:dyDescent="0.2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</row>
    <row r="975" spans="2:21" x14ac:dyDescent="0.2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</row>
    <row r="976" spans="2:21" x14ac:dyDescent="0.2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</row>
    <row r="977" spans="2:21" x14ac:dyDescent="0.2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</row>
    <row r="978" spans="2:21" x14ac:dyDescent="0.2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</row>
    <row r="979" spans="2:21" x14ac:dyDescent="0.2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</row>
    <row r="980" spans="2:21" x14ac:dyDescent="0.2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</row>
    <row r="981" spans="2:21" x14ac:dyDescent="0.2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</row>
    <row r="982" spans="2:21" x14ac:dyDescent="0.2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</row>
    <row r="983" spans="2:21" x14ac:dyDescent="0.2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</row>
    <row r="984" spans="2:21" x14ac:dyDescent="0.2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</row>
    <row r="985" spans="2:21" x14ac:dyDescent="0.2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</row>
    <row r="986" spans="2:21" x14ac:dyDescent="0.2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</row>
    <row r="987" spans="2:21" x14ac:dyDescent="0.2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</row>
    <row r="988" spans="2:21" x14ac:dyDescent="0.2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</row>
    <row r="989" spans="2:21" x14ac:dyDescent="0.2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</row>
    <row r="990" spans="2:21" x14ac:dyDescent="0.2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</row>
    <row r="991" spans="2:21" x14ac:dyDescent="0.2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</row>
    <row r="992" spans="2:21" x14ac:dyDescent="0.2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</row>
    <row r="993" spans="2:21" x14ac:dyDescent="0.2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</row>
    <row r="994" spans="2:21" x14ac:dyDescent="0.2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</row>
    <row r="995" spans="2:21" x14ac:dyDescent="0.2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</row>
    <row r="996" spans="2:21" x14ac:dyDescent="0.2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</row>
    <row r="997" spans="2:21" x14ac:dyDescent="0.2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</row>
    <row r="998" spans="2:21" x14ac:dyDescent="0.2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</row>
    <row r="999" spans="2:21" x14ac:dyDescent="0.2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</row>
    <row r="1000" spans="2:21" x14ac:dyDescent="0.2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</row>
    <row r="1001" spans="2:21" x14ac:dyDescent="0.2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</row>
    <row r="1002" spans="2:21" x14ac:dyDescent="0.2"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</row>
    <row r="1003" spans="2:21" x14ac:dyDescent="0.2"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</row>
    <row r="1004" spans="2:21" x14ac:dyDescent="0.2"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</row>
    <row r="1005" spans="2:21" x14ac:dyDescent="0.2"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</row>
    <row r="1006" spans="2:21" x14ac:dyDescent="0.2"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</row>
    <row r="1007" spans="2:21" x14ac:dyDescent="0.2"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</row>
    <row r="1008" spans="2:21" x14ac:dyDescent="0.2"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</row>
    <row r="1009" spans="2:21" x14ac:dyDescent="0.2"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</row>
    <row r="1010" spans="2:21" x14ac:dyDescent="0.2"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</row>
    <row r="1011" spans="2:21" x14ac:dyDescent="0.2"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</row>
    <row r="1012" spans="2:21" x14ac:dyDescent="0.2"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</row>
    <row r="1013" spans="2:21" x14ac:dyDescent="0.2"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</row>
    <row r="1014" spans="2:21" x14ac:dyDescent="0.2"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</row>
    <row r="1015" spans="2:21" x14ac:dyDescent="0.2"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</row>
    <row r="1016" spans="2:21" x14ac:dyDescent="0.2"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</row>
    <row r="1017" spans="2:21" x14ac:dyDescent="0.2"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</row>
    <row r="1018" spans="2:21" x14ac:dyDescent="0.2"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</row>
    <row r="1019" spans="2:21" x14ac:dyDescent="0.2"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</row>
    <row r="1020" spans="2:21" x14ac:dyDescent="0.2"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</row>
    <row r="1021" spans="2:21" x14ac:dyDescent="0.2"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</row>
    <row r="1022" spans="2:21" x14ac:dyDescent="0.2"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</row>
    <row r="1023" spans="2:21" x14ac:dyDescent="0.2"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</row>
    <row r="1024" spans="2:21" x14ac:dyDescent="0.2"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</row>
    <row r="1025" spans="2:21" x14ac:dyDescent="0.2"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</row>
    <row r="1026" spans="2:21" x14ac:dyDescent="0.2"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</row>
    <row r="1027" spans="2:21" x14ac:dyDescent="0.2"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</row>
    <row r="1028" spans="2:21" x14ac:dyDescent="0.2"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</row>
    <row r="1029" spans="2:21" x14ac:dyDescent="0.2"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</row>
    <row r="1030" spans="2:21" x14ac:dyDescent="0.2"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</row>
    <row r="1031" spans="2:21" x14ac:dyDescent="0.2"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</row>
    <row r="1032" spans="2:21" x14ac:dyDescent="0.2"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</row>
    <row r="1033" spans="2:21" x14ac:dyDescent="0.2"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</row>
    <row r="1034" spans="2:21" x14ac:dyDescent="0.2"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</row>
    <row r="1035" spans="2:21" x14ac:dyDescent="0.2"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</row>
    <row r="1036" spans="2:21" x14ac:dyDescent="0.2"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</row>
    <row r="1037" spans="2:21" x14ac:dyDescent="0.2"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</row>
    <row r="1038" spans="2:21" x14ac:dyDescent="0.2"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</row>
    <row r="1039" spans="2:21" x14ac:dyDescent="0.2"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</row>
    <row r="1040" spans="2:21" x14ac:dyDescent="0.2"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</row>
    <row r="1041" spans="2:21" x14ac:dyDescent="0.2"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</row>
    <row r="1042" spans="2:21" x14ac:dyDescent="0.2"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</row>
    <row r="1043" spans="2:21" x14ac:dyDescent="0.2"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</row>
    <row r="1044" spans="2:21" x14ac:dyDescent="0.2"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</row>
    <row r="1045" spans="2:21" x14ac:dyDescent="0.2"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</row>
    <row r="1046" spans="2:21" x14ac:dyDescent="0.2"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</row>
    <row r="1047" spans="2:21" x14ac:dyDescent="0.2"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</row>
    <row r="1048" spans="2:21" x14ac:dyDescent="0.2"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</row>
    <row r="1049" spans="2:21" x14ac:dyDescent="0.2"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</row>
    <row r="1050" spans="2:21" x14ac:dyDescent="0.2"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</row>
    <row r="1051" spans="2:21" x14ac:dyDescent="0.2"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</row>
    <row r="1052" spans="2:21" x14ac:dyDescent="0.2"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</row>
    <row r="1053" spans="2:21" x14ac:dyDescent="0.2"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</row>
    <row r="1054" spans="2:21" x14ac:dyDescent="0.2"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</row>
    <row r="1055" spans="2:21" x14ac:dyDescent="0.2"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</row>
    <row r="1056" spans="2:21" x14ac:dyDescent="0.2"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</row>
    <row r="1057" spans="2:21" x14ac:dyDescent="0.2"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</row>
    <row r="1058" spans="2:21" x14ac:dyDescent="0.2"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</row>
    <row r="1059" spans="2:21" x14ac:dyDescent="0.2"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</row>
    <row r="1060" spans="2:21" x14ac:dyDescent="0.2"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</row>
    <row r="1061" spans="2:21" x14ac:dyDescent="0.2"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</row>
    <row r="1062" spans="2:21" x14ac:dyDescent="0.2"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</row>
    <row r="1063" spans="2:21" x14ac:dyDescent="0.2"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</row>
    <row r="1064" spans="2:21" x14ac:dyDescent="0.2"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</row>
    <row r="1065" spans="2:21" x14ac:dyDescent="0.2"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</row>
    <row r="1066" spans="2:21" x14ac:dyDescent="0.2"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</row>
    <row r="1067" spans="2:21" x14ac:dyDescent="0.2"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</row>
    <row r="1068" spans="2:21" x14ac:dyDescent="0.2"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</row>
    <row r="1069" spans="2:21" x14ac:dyDescent="0.2"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</row>
    <row r="1070" spans="2:21" x14ac:dyDescent="0.2"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</row>
    <row r="1071" spans="2:21" x14ac:dyDescent="0.2"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</row>
    <row r="1072" spans="2:21" x14ac:dyDescent="0.2"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</row>
    <row r="1073" spans="2:21" x14ac:dyDescent="0.2"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</row>
    <row r="1074" spans="2:21" x14ac:dyDescent="0.2"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</row>
    <row r="1075" spans="2:21" x14ac:dyDescent="0.2"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</row>
    <row r="1076" spans="2:21" x14ac:dyDescent="0.2"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</row>
    <row r="1077" spans="2:21" x14ac:dyDescent="0.2"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</row>
    <row r="1078" spans="2:21" x14ac:dyDescent="0.2"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</row>
    <row r="1079" spans="2:21" x14ac:dyDescent="0.2"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</row>
    <row r="1080" spans="2:21" x14ac:dyDescent="0.2"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</row>
    <row r="1081" spans="2:21" x14ac:dyDescent="0.2"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</row>
    <row r="1082" spans="2:21" x14ac:dyDescent="0.2"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</row>
    <row r="1083" spans="2:21" x14ac:dyDescent="0.2"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</row>
    <row r="1084" spans="2:21" x14ac:dyDescent="0.2"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</row>
    <row r="1085" spans="2:21" x14ac:dyDescent="0.2"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</row>
    <row r="1086" spans="2:21" x14ac:dyDescent="0.2"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</row>
    <row r="1087" spans="2:21" x14ac:dyDescent="0.2"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</row>
    <row r="1088" spans="2:21" x14ac:dyDescent="0.2"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</row>
    <row r="1089" spans="2:21" x14ac:dyDescent="0.2"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</row>
    <row r="1090" spans="2:21" x14ac:dyDescent="0.2"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</row>
    <row r="1091" spans="2:21" x14ac:dyDescent="0.2"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</row>
    <row r="1092" spans="2:21" x14ac:dyDescent="0.2"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</row>
    <row r="1093" spans="2:21" x14ac:dyDescent="0.2"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</row>
    <row r="1094" spans="2:21" x14ac:dyDescent="0.2"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</row>
    <row r="1095" spans="2:21" x14ac:dyDescent="0.2"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</row>
    <row r="1096" spans="2:21" x14ac:dyDescent="0.2"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</row>
    <row r="1097" spans="2:21" x14ac:dyDescent="0.2"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</row>
    <row r="1098" spans="2:21" x14ac:dyDescent="0.2"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</row>
    <row r="1099" spans="2:21" x14ac:dyDescent="0.2"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</row>
    <row r="1100" spans="2:21" x14ac:dyDescent="0.2"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</row>
    <row r="1101" spans="2:21" x14ac:dyDescent="0.2"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</row>
    <row r="1102" spans="2:21" x14ac:dyDescent="0.2"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</row>
    <row r="1103" spans="2:21" x14ac:dyDescent="0.2"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</row>
    <row r="1104" spans="2:21" x14ac:dyDescent="0.2"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</row>
    <row r="1105" spans="2:21" x14ac:dyDescent="0.2"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</row>
    <row r="1106" spans="2:21" x14ac:dyDescent="0.2"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</row>
    <row r="1107" spans="2:21" x14ac:dyDescent="0.2"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</row>
    <row r="1108" spans="2:21" x14ac:dyDescent="0.2"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</row>
    <row r="1109" spans="2:21" x14ac:dyDescent="0.2"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</row>
    <row r="1110" spans="2:21" x14ac:dyDescent="0.2"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</row>
    <row r="1111" spans="2:21" x14ac:dyDescent="0.2"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</row>
    <row r="1112" spans="2:21" x14ac:dyDescent="0.2"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</row>
    <row r="1113" spans="2:21" x14ac:dyDescent="0.2"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</row>
    <row r="1114" spans="2:21" x14ac:dyDescent="0.2"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</row>
    <row r="1115" spans="2:21" x14ac:dyDescent="0.2"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</row>
    <row r="1116" spans="2:21" x14ac:dyDescent="0.2"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</row>
    <row r="1117" spans="2:21" x14ac:dyDescent="0.2"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</row>
    <row r="1118" spans="2:21" x14ac:dyDescent="0.2"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</row>
    <row r="1119" spans="2:21" x14ac:dyDescent="0.2"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</row>
    <row r="1120" spans="2:21" x14ac:dyDescent="0.2"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</row>
    <row r="1121" spans="2:21" x14ac:dyDescent="0.2"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</row>
    <row r="1122" spans="2:21" x14ac:dyDescent="0.2"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</row>
    <row r="1123" spans="2:21" x14ac:dyDescent="0.2"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</row>
    <row r="1124" spans="2:21" x14ac:dyDescent="0.2"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</row>
    <row r="1125" spans="2:21" x14ac:dyDescent="0.2"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</row>
    <row r="1126" spans="2:21" x14ac:dyDescent="0.2"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</row>
    <row r="1127" spans="2:21" x14ac:dyDescent="0.2"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</row>
    <row r="1128" spans="2:21" x14ac:dyDescent="0.2"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</row>
    <row r="1129" spans="2:21" x14ac:dyDescent="0.2"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</row>
    <row r="1130" spans="2:21" x14ac:dyDescent="0.2"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</row>
    <row r="1131" spans="2:21" x14ac:dyDescent="0.2"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</row>
    <row r="1132" spans="2:21" x14ac:dyDescent="0.2"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</row>
    <row r="1133" spans="2:21" x14ac:dyDescent="0.2"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</row>
    <row r="1134" spans="2:21" x14ac:dyDescent="0.2"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</row>
    <row r="1135" spans="2:21" x14ac:dyDescent="0.2"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</row>
    <row r="1136" spans="2:21" x14ac:dyDescent="0.2"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</row>
    <row r="1137" spans="2:21" x14ac:dyDescent="0.2"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</row>
    <row r="1138" spans="2:21" x14ac:dyDescent="0.2"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</row>
    <row r="1139" spans="2:21" x14ac:dyDescent="0.2"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</row>
    <row r="1140" spans="2:21" x14ac:dyDescent="0.2"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</row>
    <row r="1141" spans="2:21" x14ac:dyDescent="0.2"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</row>
    <row r="1142" spans="2:21" x14ac:dyDescent="0.2"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</row>
    <row r="1143" spans="2:21" x14ac:dyDescent="0.2"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</row>
    <row r="1144" spans="2:21" x14ac:dyDescent="0.2"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</row>
    <row r="1145" spans="2:21" x14ac:dyDescent="0.2"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</row>
    <row r="1146" spans="2:21" x14ac:dyDescent="0.2"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</row>
    <row r="1147" spans="2:21" x14ac:dyDescent="0.2"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</row>
    <row r="1148" spans="2:21" x14ac:dyDescent="0.2"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</row>
    <row r="1149" spans="2:21" x14ac:dyDescent="0.2"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</row>
    <row r="1150" spans="2:21" x14ac:dyDescent="0.2"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</row>
    <row r="1151" spans="2:21" x14ac:dyDescent="0.2"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</row>
    <row r="1152" spans="2:21" x14ac:dyDescent="0.2"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</row>
    <row r="1153" spans="2:21" x14ac:dyDescent="0.2"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</row>
    <row r="1154" spans="2:21" x14ac:dyDescent="0.2"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</row>
    <row r="1155" spans="2:21" x14ac:dyDescent="0.2"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</row>
    <row r="1156" spans="2:21" x14ac:dyDescent="0.2"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</row>
    <row r="1157" spans="2:21" x14ac:dyDescent="0.2"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</row>
    <row r="1158" spans="2:21" x14ac:dyDescent="0.2"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</row>
    <row r="1159" spans="2:21" x14ac:dyDescent="0.2"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</row>
    <row r="1160" spans="2:21" x14ac:dyDescent="0.2"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</row>
    <row r="1161" spans="2:21" x14ac:dyDescent="0.2"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</row>
    <row r="1162" spans="2:21" x14ac:dyDescent="0.2"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</row>
    <row r="1163" spans="2:21" x14ac:dyDescent="0.2"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</row>
    <row r="1164" spans="2:21" x14ac:dyDescent="0.2"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</row>
    <row r="1165" spans="2:21" x14ac:dyDescent="0.2"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</row>
    <row r="1166" spans="2:21" x14ac:dyDescent="0.2"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</row>
    <row r="1167" spans="2:21" x14ac:dyDescent="0.2"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</row>
    <row r="1168" spans="2:21" x14ac:dyDescent="0.2"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</row>
    <row r="1169" spans="2:21" x14ac:dyDescent="0.2"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</row>
    <row r="1170" spans="2:21" x14ac:dyDescent="0.2"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</row>
    <row r="1171" spans="2:21" x14ac:dyDescent="0.2"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</row>
    <row r="1172" spans="2:21" x14ac:dyDescent="0.2"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</row>
    <row r="1173" spans="2:21" x14ac:dyDescent="0.2"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</row>
    <row r="1174" spans="2:21" x14ac:dyDescent="0.2"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</row>
    <row r="1175" spans="2:21" x14ac:dyDescent="0.2"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</row>
    <row r="1176" spans="2:21" x14ac:dyDescent="0.2"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</row>
    <row r="1177" spans="2:21" x14ac:dyDescent="0.2"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</row>
    <row r="1178" spans="2:21" x14ac:dyDescent="0.2"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</row>
    <row r="1179" spans="2:21" x14ac:dyDescent="0.2"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</row>
    <row r="1180" spans="2:21" x14ac:dyDescent="0.2"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</row>
    <row r="1181" spans="2:21" x14ac:dyDescent="0.2"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</row>
    <row r="1182" spans="2:21" x14ac:dyDescent="0.2"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</row>
    <row r="1183" spans="2:21" x14ac:dyDescent="0.2"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</row>
    <row r="1184" spans="2:21" x14ac:dyDescent="0.2"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</row>
    <row r="1185" spans="2:21" x14ac:dyDescent="0.2"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</row>
    <row r="1186" spans="2:21" x14ac:dyDescent="0.2"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</row>
    <row r="1187" spans="2:21" x14ac:dyDescent="0.2"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</row>
    <row r="1188" spans="2:21" x14ac:dyDescent="0.2"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</row>
    <row r="1189" spans="2:21" x14ac:dyDescent="0.2"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</row>
    <row r="1190" spans="2:21" x14ac:dyDescent="0.2"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</row>
    <row r="1191" spans="2:21" x14ac:dyDescent="0.2"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</row>
    <row r="1192" spans="2:21" x14ac:dyDescent="0.2"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</row>
    <row r="1193" spans="2:21" x14ac:dyDescent="0.2"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</row>
    <row r="1194" spans="2:21" x14ac:dyDescent="0.2"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</row>
    <row r="1195" spans="2:21" x14ac:dyDescent="0.2"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</row>
    <row r="1196" spans="2:21" x14ac:dyDescent="0.2"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</row>
    <row r="1197" spans="2:21" x14ac:dyDescent="0.2"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</row>
    <row r="1198" spans="2:21" x14ac:dyDescent="0.2"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</row>
    <row r="1199" spans="2:21" x14ac:dyDescent="0.2"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</row>
    <row r="1200" spans="2:21" x14ac:dyDescent="0.2"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</row>
    <row r="1201" spans="2:21" x14ac:dyDescent="0.2"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</row>
    <row r="1202" spans="2:21" x14ac:dyDescent="0.2"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</row>
    <row r="1203" spans="2:21" x14ac:dyDescent="0.2"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</row>
    <row r="1204" spans="2:21" x14ac:dyDescent="0.2"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</row>
    <row r="1205" spans="2:21" x14ac:dyDescent="0.2"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</row>
    <row r="1206" spans="2:21" x14ac:dyDescent="0.2"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</row>
    <row r="1207" spans="2:21" x14ac:dyDescent="0.2"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</row>
    <row r="1208" spans="2:21" x14ac:dyDescent="0.2"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</row>
    <row r="1209" spans="2:21" x14ac:dyDescent="0.2"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</row>
    <row r="1210" spans="2:21" x14ac:dyDescent="0.2"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</row>
    <row r="1211" spans="2:21" x14ac:dyDescent="0.2"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</row>
    <row r="1212" spans="2:21" x14ac:dyDescent="0.2"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</row>
    <row r="1213" spans="2:21" x14ac:dyDescent="0.2"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</row>
    <row r="1214" spans="2:21" x14ac:dyDescent="0.2"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</row>
    <row r="1215" spans="2:21" x14ac:dyDescent="0.2"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</row>
    <row r="1216" spans="2:21" x14ac:dyDescent="0.2"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</row>
    <row r="1217" spans="2:21" x14ac:dyDescent="0.2"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</row>
    <row r="1218" spans="2:21" x14ac:dyDescent="0.2"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</row>
    <row r="1219" spans="2:21" x14ac:dyDescent="0.2"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</row>
    <row r="1220" spans="2:21" x14ac:dyDescent="0.2"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</row>
    <row r="1221" spans="2:21" x14ac:dyDescent="0.2"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</row>
    <row r="1222" spans="2:21" x14ac:dyDescent="0.2"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</row>
    <row r="1223" spans="2:21" x14ac:dyDescent="0.2"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</row>
    <row r="1224" spans="2:21" x14ac:dyDescent="0.2"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</row>
    <row r="1225" spans="2:21" x14ac:dyDescent="0.2"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</row>
    <row r="1226" spans="2:21" x14ac:dyDescent="0.2"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</row>
    <row r="1227" spans="2:21" x14ac:dyDescent="0.2"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</row>
    <row r="1228" spans="2:21" x14ac:dyDescent="0.2"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</row>
    <row r="1229" spans="2:21" x14ac:dyDescent="0.2"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</row>
    <row r="1230" spans="2:21" x14ac:dyDescent="0.2"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</row>
    <row r="1231" spans="2:21" x14ac:dyDescent="0.2"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</row>
    <row r="1232" spans="2:21" x14ac:dyDescent="0.2"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</row>
    <row r="1233" spans="2:21" x14ac:dyDescent="0.2"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</row>
    <row r="1234" spans="2:21" x14ac:dyDescent="0.2"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</row>
    <row r="1235" spans="2:21" x14ac:dyDescent="0.2"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</row>
    <row r="1236" spans="2:21" x14ac:dyDescent="0.2"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</row>
    <row r="1237" spans="2:21" x14ac:dyDescent="0.2"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</row>
    <row r="1238" spans="2:21" x14ac:dyDescent="0.2"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</row>
    <row r="1239" spans="2:21" x14ac:dyDescent="0.2"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</row>
    <row r="1240" spans="2:21" x14ac:dyDescent="0.2"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</row>
    <row r="1241" spans="2:21" x14ac:dyDescent="0.2"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</row>
    <row r="1242" spans="2:21" x14ac:dyDescent="0.2"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</row>
    <row r="1243" spans="2:21" x14ac:dyDescent="0.2"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</row>
    <row r="1244" spans="2:21" x14ac:dyDescent="0.2"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</row>
    <row r="1245" spans="2:21" x14ac:dyDescent="0.2"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</row>
    <row r="1246" spans="2:21" x14ac:dyDescent="0.2"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</row>
    <row r="1247" spans="2:21" x14ac:dyDescent="0.2"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</row>
    <row r="1248" spans="2:21" x14ac:dyDescent="0.2"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</row>
    <row r="1249" spans="2:21" x14ac:dyDescent="0.2"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</row>
    <row r="1250" spans="2:21" x14ac:dyDescent="0.2"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</row>
    <row r="1251" spans="2:21" x14ac:dyDescent="0.2"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</row>
    <row r="1252" spans="2:21" x14ac:dyDescent="0.2"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</row>
    <row r="1253" spans="2:21" x14ac:dyDescent="0.2"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</row>
    <row r="1254" spans="2:21" x14ac:dyDescent="0.2"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</row>
    <row r="1255" spans="2:21" x14ac:dyDescent="0.2"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</row>
    <row r="1256" spans="2:21" x14ac:dyDescent="0.2"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</row>
    <row r="1257" spans="2:21" x14ac:dyDescent="0.2"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</row>
    <row r="1258" spans="2:21" x14ac:dyDescent="0.2"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</row>
    <row r="1259" spans="2:21" x14ac:dyDescent="0.2"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</row>
    <row r="1260" spans="2:21" x14ac:dyDescent="0.2"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</row>
    <row r="1261" spans="2:21" x14ac:dyDescent="0.2"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</row>
    <row r="1262" spans="2:21" x14ac:dyDescent="0.2"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</row>
    <row r="1263" spans="2:21" x14ac:dyDescent="0.2"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</row>
    <row r="1264" spans="2:21" x14ac:dyDescent="0.2"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</row>
    <row r="1265" spans="2:21" x14ac:dyDescent="0.2"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</row>
    <row r="1266" spans="2:21" x14ac:dyDescent="0.2"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</row>
    <row r="1267" spans="2:21" x14ac:dyDescent="0.2"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</row>
    <row r="1268" spans="2:21" x14ac:dyDescent="0.2"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</row>
    <row r="1269" spans="2:21" x14ac:dyDescent="0.2"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</row>
    <row r="1270" spans="2:21" x14ac:dyDescent="0.2"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</row>
    <row r="1271" spans="2:21" x14ac:dyDescent="0.2"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</row>
    <row r="1272" spans="2:21" x14ac:dyDescent="0.2"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</row>
    <row r="1273" spans="2:21" x14ac:dyDescent="0.2"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</row>
    <row r="1274" spans="2:21" x14ac:dyDescent="0.2"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</row>
    <row r="1275" spans="2:21" x14ac:dyDescent="0.2"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</row>
    <row r="1276" spans="2:21" x14ac:dyDescent="0.2"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</row>
    <row r="1277" spans="2:21" x14ac:dyDescent="0.2"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</row>
    <row r="1278" spans="2:21" x14ac:dyDescent="0.2"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</row>
    <row r="1279" spans="2:21" x14ac:dyDescent="0.2"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</row>
    <row r="1280" spans="2:21" x14ac:dyDescent="0.2"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</row>
    <row r="1281" spans="2:21" x14ac:dyDescent="0.2"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</row>
    <row r="1282" spans="2:21" x14ac:dyDescent="0.2"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</row>
    <row r="1283" spans="2:21" x14ac:dyDescent="0.2"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</row>
    <row r="1284" spans="2:21" x14ac:dyDescent="0.2"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</row>
    <row r="1285" spans="2:21" x14ac:dyDescent="0.2"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</row>
    <row r="1286" spans="2:21" x14ac:dyDescent="0.2"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</row>
    <row r="1287" spans="2:21" x14ac:dyDescent="0.2"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</row>
    <row r="1288" spans="2:21" x14ac:dyDescent="0.2"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</row>
    <row r="1289" spans="2:21" x14ac:dyDescent="0.2"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</row>
    <row r="1290" spans="2:21" x14ac:dyDescent="0.2"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</row>
    <row r="1291" spans="2:21" x14ac:dyDescent="0.2"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</row>
    <row r="1292" spans="2:21" x14ac:dyDescent="0.2"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</row>
    <row r="1293" spans="2:21" x14ac:dyDescent="0.2"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</row>
    <row r="1294" spans="2:21" x14ac:dyDescent="0.2"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</row>
    <row r="1295" spans="2:21" x14ac:dyDescent="0.2"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</row>
    <row r="1296" spans="2:21" x14ac:dyDescent="0.2"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</row>
    <row r="1297" spans="2:21" x14ac:dyDescent="0.2"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</row>
    <row r="1298" spans="2:21" x14ac:dyDescent="0.2"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</row>
    <row r="1299" spans="2:21" x14ac:dyDescent="0.2"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</row>
    <row r="1300" spans="2:21" x14ac:dyDescent="0.2"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</row>
    <row r="1301" spans="2:21" x14ac:dyDescent="0.2"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</row>
    <row r="1302" spans="2:21" x14ac:dyDescent="0.2"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</row>
    <row r="1303" spans="2:21" x14ac:dyDescent="0.2"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</row>
    <row r="1304" spans="2:21" x14ac:dyDescent="0.2"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</row>
    <row r="1305" spans="2:21" x14ac:dyDescent="0.2"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</row>
    <row r="1306" spans="2:21" x14ac:dyDescent="0.2"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</row>
    <row r="1307" spans="2:21" x14ac:dyDescent="0.2"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</row>
    <row r="1308" spans="2:21" x14ac:dyDescent="0.2"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</row>
    <row r="1309" spans="2:21" x14ac:dyDescent="0.2"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</row>
    <row r="1310" spans="2:21" x14ac:dyDescent="0.2"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</row>
    <row r="1311" spans="2:21" x14ac:dyDescent="0.2"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</row>
    <row r="1312" spans="2:21" x14ac:dyDescent="0.2"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</row>
    <row r="1313" spans="2:21" x14ac:dyDescent="0.2"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</row>
    <row r="1314" spans="2:21" x14ac:dyDescent="0.2"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</row>
    <row r="1315" spans="2:21" x14ac:dyDescent="0.2"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</row>
    <row r="1316" spans="2:21" x14ac:dyDescent="0.2"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</row>
    <row r="1317" spans="2:21" x14ac:dyDescent="0.2"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</row>
    <row r="1318" spans="2:21" x14ac:dyDescent="0.2"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</row>
    <row r="1319" spans="2:21" x14ac:dyDescent="0.2"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</row>
    <row r="1320" spans="2:21" x14ac:dyDescent="0.2"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</row>
    <row r="1321" spans="2:21" x14ac:dyDescent="0.2"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</row>
    <row r="1322" spans="2:21" x14ac:dyDescent="0.2"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</row>
    <row r="1323" spans="2:21" x14ac:dyDescent="0.2"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</row>
    <row r="1324" spans="2:21" x14ac:dyDescent="0.2"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</row>
    <row r="1325" spans="2:21" x14ac:dyDescent="0.2"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</row>
    <row r="1326" spans="2:21" x14ac:dyDescent="0.2"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</row>
    <row r="1327" spans="2:21" x14ac:dyDescent="0.2"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</row>
    <row r="1328" spans="2:21" x14ac:dyDescent="0.2"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</row>
    <row r="1329" spans="2:21" x14ac:dyDescent="0.2"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</row>
    <row r="1330" spans="2:21" x14ac:dyDescent="0.2"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</row>
    <row r="1331" spans="2:21" x14ac:dyDescent="0.2"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</row>
    <row r="1332" spans="2:21" x14ac:dyDescent="0.2"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</row>
    <row r="1333" spans="2:21" x14ac:dyDescent="0.2"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</row>
    <row r="1334" spans="2:21" x14ac:dyDescent="0.2"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</row>
    <row r="1335" spans="2:21" x14ac:dyDescent="0.2"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</row>
    <row r="1336" spans="2:21" x14ac:dyDescent="0.2"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</row>
    <row r="1337" spans="2:21" x14ac:dyDescent="0.2"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</row>
    <row r="1338" spans="2:21" x14ac:dyDescent="0.2"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</row>
    <row r="1339" spans="2:21" x14ac:dyDescent="0.2"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</row>
    <row r="1340" spans="2:21" x14ac:dyDescent="0.2"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</row>
    <row r="1341" spans="2:21" x14ac:dyDescent="0.2"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</row>
    <row r="1342" spans="2:21" x14ac:dyDescent="0.2"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</row>
    <row r="1343" spans="2:21" x14ac:dyDescent="0.2"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</row>
    <row r="1344" spans="2:21" x14ac:dyDescent="0.2"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</row>
    <row r="1345" spans="2:21" x14ac:dyDescent="0.2"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</row>
    <row r="1346" spans="2:21" x14ac:dyDescent="0.2"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</row>
    <row r="1347" spans="2:21" x14ac:dyDescent="0.2"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</row>
    <row r="1348" spans="2:21" x14ac:dyDescent="0.2"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</row>
    <row r="1349" spans="2:21" x14ac:dyDescent="0.2"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</row>
    <row r="1350" spans="2:21" x14ac:dyDescent="0.2"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</row>
    <row r="1351" spans="2:21" x14ac:dyDescent="0.2"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</row>
    <row r="1352" spans="2:21" x14ac:dyDescent="0.2"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</row>
    <row r="1353" spans="2:21" x14ac:dyDescent="0.2"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</row>
    <row r="1354" spans="2:21" x14ac:dyDescent="0.2"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</row>
    <row r="1355" spans="2:21" x14ac:dyDescent="0.2"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</row>
    <row r="1356" spans="2:21" x14ac:dyDescent="0.2"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</row>
    <row r="1357" spans="2:21" x14ac:dyDescent="0.2"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</row>
    <row r="1358" spans="2:21" x14ac:dyDescent="0.2"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</row>
    <row r="1359" spans="2:21" x14ac:dyDescent="0.2"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</row>
    <row r="1360" spans="2:21" x14ac:dyDescent="0.2"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</row>
    <row r="1361" spans="2:21" x14ac:dyDescent="0.2"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</row>
    <row r="1362" spans="2:21" x14ac:dyDescent="0.2"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</row>
    <row r="1363" spans="2:21" x14ac:dyDescent="0.2"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</row>
    <row r="1364" spans="2:21" x14ac:dyDescent="0.2"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</row>
    <row r="1365" spans="2:21" x14ac:dyDescent="0.2"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</row>
    <row r="1366" spans="2:21" x14ac:dyDescent="0.2"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</row>
    <row r="1367" spans="2:21" x14ac:dyDescent="0.2"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</row>
    <row r="1368" spans="2:21" x14ac:dyDescent="0.2"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</row>
    <row r="1369" spans="2:21" x14ac:dyDescent="0.2"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</row>
    <row r="1370" spans="2:21" x14ac:dyDescent="0.2"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</row>
    <row r="1371" spans="2:21" x14ac:dyDescent="0.2"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</row>
    <row r="1372" spans="2:21" x14ac:dyDescent="0.2"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</row>
    <row r="1373" spans="2:21" x14ac:dyDescent="0.2"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</row>
    <row r="1374" spans="2:21" x14ac:dyDescent="0.2"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</row>
    <row r="1375" spans="2:21" x14ac:dyDescent="0.2"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</row>
    <row r="1376" spans="2:21" x14ac:dyDescent="0.2"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</row>
    <row r="1377" spans="2:21" x14ac:dyDescent="0.2"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</row>
    <row r="1378" spans="2:21" x14ac:dyDescent="0.2"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</row>
    <row r="1379" spans="2:21" x14ac:dyDescent="0.2"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</row>
    <row r="1380" spans="2:21" x14ac:dyDescent="0.2"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</row>
    <row r="1381" spans="2:21" x14ac:dyDescent="0.2"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</row>
    <row r="1382" spans="2:21" x14ac:dyDescent="0.2"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</row>
    <row r="1383" spans="2:21" x14ac:dyDescent="0.2"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</row>
    <row r="1384" spans="2:21" x14ac:dyDescent="0.2"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</row>
    <row r="1385" spans="2:21" x14ac:dyDescent="0.2"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</row>
    <row r="1386" spans="2:21" x14ac:dyDescent="0.2"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</row>
    <row r="1387" spans="2:21" x14ac:dyDescent="0.2"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</row>
    <row r="1388" spans="2:21" x14ac:dyDescent="0.2"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</row>
    <row r="1389" spans="2:21" x14ac:dyDescent="0.2"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</row>
    <row r="1390" spans="2:21" x14ac:dyDescent="0.2"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</row>
    <row r="1391" spans="2:21" x14ac:dyDescent="0.2"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</row>
    <row r="1392" spans="2:21" x14ac:dyDescent="0.2"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</row>
    <row r="1393" spans="2:21" x14ac:dyDescent="0.2"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</row>
    <row r="1394" spans="2:21" x14ac:dyDescent="0.2"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</row>
    <row r="1395" spans="2:21" x14ac:dyDescent="0.2"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</row>
    <row r="1396" spans="2:21" x14ac:dyDescent="0.2"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</row>
    <row r="1397" spans="2:21" x14ac:dyDescent="0.2"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</row>
    <row r="1398" spans="2:21" x14ac:dyDescent="0.2"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</row>
    <row r="1399" spans="2:21" x14ac:dyDescent="0.2"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</row>
    <row r="1400" spans="2:21" x14ac:dyDescent="0.2"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</row>
    <row r="1401" spans="2:21" x14ac:dyDescent="0.2"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</row>
    <row r="1402" spans="2:21" x14ac:dyDescent="0.2"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</row>
    <row r="1403" spans="2:21" x14ac:dyDescent="0.2"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</row>
    <row r="1404" spans="2:21" x14ac:dyDescent="0.2"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</row>
    <row r="1405" spans="2:21" x14ac:dyDescent="0.2"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</row>
    <row r="1406" spans="2:21" x14ac:dyDescent="0.2"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</row>
    <row r="1407" spans="2:21" x14ac:dyDescent="0.2"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</row>
    <row r="1408" spans="2:21" x14ac:dyDescent="0.2"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</row>
    <row r="1409" spans="2:21" x14ac:dyDescent="0.2"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</row>
    <row r="1410" spans="2:21" x14ac:dyDescent="0.2"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</row>
    <row r="1411" spans="2:21" x14ac:dyDescent="0.2"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</row>
    <row r="1412" spans="2:21" x14ac:dyDescent="0.2"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</row>
    <row r="1413" spans="2:21" x14ac:dyDescent="0.2"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</row>
    <row r="1414" spans="2:21" x14ac:dyDescent="0.2"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</row>
    <row r="1415" spans="2:21" x14ac:dyDescent="0.2"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</row>
    <row r="1416" spans="2:21" x14ac:dyDescent="0.2"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</row>
    <row r="1417" spans="2:21" x14ac:dyDescent="0.2"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</row>
    <row r="1418" spans="2:21" x14ac:dyDescent="0.2"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</row>
    <row r="1419" spans="2:21" x14ac:dyDescent="0.2"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</row>
    <row r="1420" spans="2:21" x14ac:dyDescent="0.2"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</row>
    <row r="1421" spans="2:21" x14ac:dyDescent="0.2"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</row>
    <row r="1422" spans="2:21" x14ac:dyDescent="0.2"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</row>
    <row r="1423" spans="2:21" x14ac:dyDescent="0.2"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</row>
    <row r="1424" spans="2:21" x14ac:dyDescent="0.2"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</row>
    <row r="1425" spans="2:21" x14ac:dyDescent="0.2"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</row>
    <row r="1426" spans="2:21" x14ac:dyDescent="0.2"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</row>
    <row r="1427" spans="2:21" x14ac:dyDescent="0.2"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</row>
    <row r="1428" spans="2:21" x14ac:dyDescent="0.2"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</row>
    <row r="1429" spans="2:21" x14ac:dyDescent="0.2"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</row>
    <row r="1430" spans="2:21" x14ac:dyDescent="0.2"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</row>
    <row r="1431" spans="2:21" x14ac:dyDescent="0.2"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</row>
    <row r="1432" spans="2:21" x14ac:dyDescent="0.2"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</row>
    <row r="1433" spans="2:21" x14ac:dyDescent="0.2"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</row>
    <row r="1434" spans="2:21" x14ac:dyDescent="0.2"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</row>
    <row r="1435" spans="2:21" x14ac:dyDescent="0.2"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</row>
    <row r="1436" spans="2:21" x14ac:dyDescent="0.2"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</row>
    <row r="1437" spans="2:21" x14ac:dyDescent="0.2"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</row>
    <row r="1438" spans="2:21" x14ac:dyDescent="0.2"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</row>
    <row r="1439" spans="2:21" x14ac:dyDescent="0.2"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</row>
    <row r="1440" spans="2:21" x14ac:dyDescent="0.2"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</row>
    <row r="1441" spans="2:21" x14ac:dyDescent="0.2"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</row>
    <row r="1442" spans="2:21" x14ac:dyDescent="0.2"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</row>
    <row r="1443" spans="2:21" x14ac:dyDescent="0.2"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</row>
    <row r="1444" spans="2:21" x14ac:dyDescent="0.2"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</row>
    <row r="1445" spans="2:21" x14ac:dyDescent="0.2"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</row>
    <row r="1446" spans="2:21" x14ac:dyDescent="0.2"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</row>
    <row r="1447" spans="2:21" x14ac:dyDescent="0.2"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</row>
    <row r="1448" spans="2:21" x14ac:dyDescent="0.2"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</row>
    <row r="1449" spans="2:21" x14ac:dyDescent="0.2"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</row>
    <row r="1450" spans="2:21" x14ac:dyDescent="0.2"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</row>
    <row r="1451" spans="2:21" x14ac:dyDescent="0.2"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</row>
    <row r="1452" spans="2:21" x14ac:dyDescent="0.2"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</row>
    <row r="1453" spans="2:21" x14ac:dyDescent="0.2"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</row>
    <row r="1454" spans="2:21" x14ac:dyDescent="0.2"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</row>
    <row r="1455" spans="2:21" x14ac:dyDescent="0.2"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</row>
    <row r="1456" spans="2:21" x14ac:dyDescent="0.2"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</row>
    <row r="1457" spans="2:21" x14ac:dyDescent="0.2"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</row>
    <row r="1458" spans="2:21" x14ac:dyDescent="0.2"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</row>
    <row r="1459" spans="2:21" x14ac:dyDescent="0.2"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</row>
    <row r="1460" spans="2:21" x14ac:dyDescent="0.2"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</row>
    <row r="1461" spans="2:21" x14ac:dyDescent="0.2"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</row>
    <row r="1462" spans="2:21" x14ac:dyDescent="0.2"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</row>
    <row r="1463" spans="2:21" x14ac:dyDescent="0.2"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</row>
    <row r="1464" spans="2:21" x14ac:dyDescent="0.2"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</row>
    <row r="1465" spans="2:21" x14ac:dyDescent="0.2"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</row>
    <row r="1466" spans="2:21" x14ac:dyDescent="0.2"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</row>
    <row r="1467" spans="2:21" x14ac:dyDescent="0.2"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</row>
    <row r="1468" spans="2:21" x14ac:dyDescent="0.2"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</row>
    <row r="1469" spans="2:21" x14ac:dyDescent="0.2"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</row>
    <row r="1470" spans="2:21" x14ac:dyDescent="0.2"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</row>
    <row r="1471" spans="2:21" x14ac:dyDescent="0.2"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</row>
    <row r="1472" spans="2:21" x14ac:dyDescent="0.2"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</row>
    <row r="1473" spans="2:21" x14ac:dyDescent="0.2"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</row>
    <row r="1474" spans="2:21" x14ac:dyDescent="0.2"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</row>
    <row r="1475" spans="2:21" x14ac:dyDescent="0.2"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</row>
    <row r="1476" spans="2:21" x14ac:dyDescent="0.2"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</row>
    <row r="1477" spans="2:21" x14ac:dyDescent="0.2"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</row>
    <row r="1478" spans="2:21" x14ac:dyDescent="0.2"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</row>
    <row r="1479" spans="2:21" x14ac:dyDescent="0.2"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</row>
    <row r="1480" spans="2:21" x14ac:dyDescent="0.2"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</row>
    <row r="1481" spans="2:21" x14ac:dyDescent="0.2"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</row>
    <row r="1482" spans="2:21" x14ac:dyDescent="0.2"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</row>
    <row r="1483" spans="2:21" x14ac:dyDescent="0.2"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</row>
    <row r="1484" spans="2:21" x14ac:dyDescent="0.2"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</row>
    <row r="1485" spans="2:21" x14ac:dyDescent="0.2"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</row>
    <row r="1486" spans="2:21" x14ac:dyDescent="0.2"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</row>
    <row r="1487" spans="2:21" x14ac:dyDescent="0.2"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</row>
    <row r="1488" spans="2:21" x14ac:dyDescent="0.2"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</row>
    <row r="1489" spans="2:21" x14ac:dyDescent="0.2"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</row>
    <row r="1490" spans="2:21" x14ac:dyDescent="0.2"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</row>
    <row r="1491" spans="2:21" x14ac:dyDescent="0.2"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</row>
    <row r="1492" spans="2:21" x14ac:dyDescent="0.2"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</row>
    <row r="1493" spans="2:21" x14ac:dyDescent="0.2"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</row>
    <row r="1494" spans="2:21" x14ac:dyDescent="0.2"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</row>
    <row r="1495" spans="2:21" x14ac:dyDescent="0.2"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</row>
    <row r="1496" spans="2:21" x14ac:dyDescent="0.2"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</row>
    <row r="1497" spans="2:21" x14ac:dyDescent="0.2"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</row>
    <row r="1498" spans="2:21" x14ac:dyDescent="0.2"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</row>
    <row r="1499" spans="2:21" x14ac:dyDescent="0.2"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</row>
    <row r="1500" spans="2:21" x14ac:dyDescent="0.2"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</row>
    <row r="1501" spans="2:21" x14ac:dyDescent="0.2"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</row>
    <row r="1502" spans="2:21" x14ac:dyDescent="0.2"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</row>
    <row r="1503" spans="2:21" x14ac:dyDescent="0.2"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</row>
    <row r="1504" spans="2:21" x14ac:dyDescent="0.2"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</row>
    <row r="1505" spans="2:21" x14ac:dyDescent="0.2"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</row>
    <row r="1506" spans="2:21" x14ac:dyDescent="0.2"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</row>
    <row r="1507" spans="2:21" x14ac:dyDescent="0.2"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</row>
    <row r="1508" spans="2:21" x14ac:dyDescent="0.2"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</row>
    <row r="1509" spans="2:21" x14ac:dyDescent="0.2"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</row>
    <row r="1510" spans="2:21" x14ac:dyDescent="0.2"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</row>
    <row r="1511" spans="2:21" x14ac:dyDescent="0.2"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</row>
    <row r="1512" spans="2:21" x14ac:dyDescent="0.2"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</row>
    <row r="1513" spans="2:21" x14ac:dyDescent="0.2"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</row>
    <row r="1514" spans="2:21" x14ac:dyDescent="0.2"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</row>
    <row r="1515" spans="2:21" x14ac:dyDescent="0.2"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</row>
    <row r="1516" spans="2:21" x14ac:dyDescent="0.2"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</row>
    <row r="1517" spans="2:21" x14ac:dyDescent="0.2"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</row>
    <row r="1518" spans="2:21" x14ac:dyDescent="0.2"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</row>
    <row r="1519" spans="2:21" x14ac:dyDescent="0.2"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</row>
    <row r="1520" spans="2:21" x14ac:dyDescent="0.2"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</row>
    <row r="1521" spans="2:21" x14ac:dyDescent="0.2"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</row>
    <row r="1522" spans="2:21" x14ac:dyDescent="0.2"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</row>
    <row r="1523" spans="2:21" x14ac:dyDescent="0.2"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</row>
    <row r="1524" spans="2:21" x14ac:dyDescent="0.2"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</row>
    <row r="1525" spans="2:21" x14ac:dyDescent="0.2"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</row>
    <row r="1526" spans="2:21" x14ac:dyDescent="0.2"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</row>
    <row r="1527" spans="2:21" x14ac:dyDescent="0.2"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</row>
    <row r="1528" spans="2:21" x14ac:dyDescent="0.2"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</row>
    <row r="1529" spans="2:21" x14ac:dyDescent="0.2"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</row>
    <row r="1530" spans="2:21" x14ac:dyDescent="0.2"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</row>
    <row r="1531" spans="2:21" x14ac:dyDescent="0.2"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</row>
    <row r="1532" spans="2:21" x14ac:dyDescent="0.2"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</row>
    <row r="1533" spans="2:21" x14ac:dyDescent="0.2"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</row>
    <row r="1534" spans="2:21" x14ac:dyDescent="0.2"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</row>
    <row r="1535" spans="2:21" x14ac:dyDescent="0.2"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</row>
    <row r="1536" spans="2:21" x14ac:dyDescent="0.2"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</row>
    <row r="1537" spans="2:21" x14ac:dyDescent="0.2"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</row>
    <row r="1538" spans="2:21" x14ac:dyDescent="0.2"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</row>
    <row r="1539" spans="2:21" x14ac:dyDescent="0.2"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</row>
    <row r="1540" spans="2:21" x14ac:dyDescent="0.2"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</row>
    <row r="1541" spans="2:21" x14ac:dyDescent="0.2"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</row>
    <row r="1542" spans="2:21" x14ac:dyDescent="0.2"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</row>
    <row r="1543" spans="2:21" x14ac:dyDescent="0.2"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</row>
    <row r="1544" spans="2:21" x14ac:dyDescent="0.2"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</row>
    <row r="1545" spans="2:21" x14ac:dyDescent="0.2"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</row>
    <row r="1546" spans="2:21" x14ac:dyDescent="0.2"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</row>
    <row r="1547" spans="2:21" x14ac:dyDescent="0.2"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</row>
    <row r="1548" spans="2:21" x14ac:dyDescent="0.2"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</row>
    <row r="1549" spans="2:21" x14ac:dyDescent="0.2"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</row>
    <row r="1550" spans="2:21" x14ac:dyDescent="0.2"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</row>
    <row r="1551" spans="2:21" x14ac:dyDescent="0.2"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</row>
    <row r="1552" spans="2:21" x14ac:dyDescent="0.2"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</row>
    <row r="1553" spans="2:21" x14ac:dyDescent="0.2"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</row>
    <row r="1554" spans="2:21" x14ac:dyDescent="0.2"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</row>
    <row r="1555" spans="2:21" x14ac:dyDescent="0.2"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</row>
    <row r="1556" spans="2:21" x14ac:dyDescent="0.2"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</row>
    <row r="1557" spans="2:21" x14ac:dyDescent="0.2"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</row>
    <row r="1558" spans="2:21" x14ac:dyDescent="0.2"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</row>
    <row r="1559" spans="2:21" x14ac:dyDescent="0.2"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</row>
    <row r="1560" spans="2:21" x14ac:dyDescent="0.2"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</row>
    <row r="1561" spans="2:21" x14ac:dyDescent="0.2"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</row>
    <row r="1562" spans="2:21" x14ac:dyDescent="0.2"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</row>
    <row r="1563" spans="2:21" x14ac:dyDescent="0.2"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</row>
    <row r="1564" spans="2:21" x14ac:dyDescent="0.2"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</row>
    <row r="1565" spans="2:21" x14ac:dyDescent="0.2"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</row>
    <row r="1566" spans="2:21" x14ac:dyDescent="0.2"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</row>
    <row r="1567" spans="2:21" x14ac:dyDescent="0.2"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</row>
    <row r="1568" spans="2:21" x14ac:dyDescent="0.2"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</row>
    <row r="1569" spans="2:21" x14ac:dyDescent="0.2"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</row>
    <row r="1570" spans="2:21" x14ac:dyDescent="0.2"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</row>
    <row r="1571" spans="2:21" x14ac:dyDescent="0.2"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</row>
    <row r="1572" spans="2:21" x14ac:dyDescent="0.2"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</row>
    <row r="1573" spans="2:21" x14ac:dyDescent="0.2"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</row>
    <row r="1574" spans="2:21" x14ac:dyDescent="0.2"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</row>
    <row r="1575" spans="2:21" x14ac:dyDescent="0.2"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</row>
    <row r="1576" spans="2:21" x14ac:dyDescent="0.2"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</row>
    <row r="1577" spans="2:21" x14ac:dyDescent="0.2"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</row>
    <row r="1578" spans="2:21" x14ac:dyDescent="0.2"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</row>
    <row r="1579" spans="2:21" x14ac:dyDescent="0.2"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</row>
    <row r="1580" spans="2:21" x14ac:dyDescent="0.2"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</row>
    <row r="1581" spans="2:21" x14ac:dyDescent="0.2"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</row>
    <row r="1582" spans="2:21" x14ac:dyDescent="0.2"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</row>
    <row r="1583" spans="2:21" x14ac:dyDescent="0.2"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</row>
    <row r="1584" spans="2:21" x14ac:dyDescent="0.2"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</row>
    <row r="1585" spans="2:21" x14ac:dyDescent="0.2"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</row>
    <row r="1586" spans="2:21" x14ac:dyDescent="0.2"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</row>
    <row r="1587" spans="2:21" x14ac:dyDescent="0.2"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</row>
    <row r="1588" spans="2:21" x14ac:dyDescent="0.2"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</row>
    <row r="1589" spans="2:21" x14ac:dyDescent="0.2"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</row>
    <row r="1590" spans="2:21" x14ac:dyDescent="0.2"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</row>
    <row r="1591" spans="2:21" x14ac:dyDescent="0.2"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</row>
    <row r="1592" spans="2:21" x14ac:dyDescent="0.2"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</row>
    <row r="1593" spans="2:21" x14ac:dyDescent="0.2"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</row>
    <row r="1594" spans="2:21" x14ac:dyDescent="0.2"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</row>
    <row r="1595" spans="2:21" x14ac:dyDescent="0.2"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</row>
    <row r="1596" spans="2:21" x14ac:dyDescent="0.2"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</row>
    <row r="1597" spans="2:21" x14ac:dyDescent="0.2"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</row>
    <row r="1598" spans="2:21" x14ac:dyDescent="0.2"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</row>
    <row r="1599" spans="2:21" x14ac:dyDescent="0.2"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</row>
    <row r="1600" spans="2:21" x14ac:dyDescent="0.2"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</row>
    <row r="1601" spans="2:21" x14ac:dyDescent="0.2"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</row>
    <row r="1602" spans="2:21" x14ac:dyDescent="0.2"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</row>
    <row r="1603" spans="2:21" x14ac:dyDescent="0.2"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</row>
    <row r="1604" spans="2:21" x14ac:dyDescent="0.2"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</row>
    <row r="1605" spans="2:21" x14ac:dyDescent="0.2"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</row>
    <row r="1606" spans="2:21" x14ac:dyDescent="0.2"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</row>
    <row r="1607" spans="2:21" x14ac:dyDescent="0.2"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</row>
    <row r="1608" spans="2:21" x14ac:dyDescent="0.2"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</row>
    <row r="1609" spans="2:21" x14ac:dyDescent="0.2"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</row>
    <row r="1610" spans="2:21" x14ac:dyDescent="0.2"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</row>
    <row r="1611" spans="2:21" x14ac:dyDescent="0.2"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</row>
    <row r="1612" spans="2:21" x14ac:dyDescent="0.2"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</row>
    <row r="1613" spans="2:21" x14ac:dyDescent="0.2"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</row>
    <row r="1614" spans="2:21" x14ac:dyDescent="0.2"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</row>
    <row r="1615" spans="2:21" x14ac:dyDescent="0.2"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</row>
    <row r="1616" spans="2:21" x14ac:dyDescent="0.2"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</row>
    <row r="1617" spans="2:21" x14ac:dyDescent="0.2"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</row>
    <row r="1618" spans="2:21" x14ac:dyDescent="0.2"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</row>
    <row r="1619" spans="2:21" x14ac:dyDescent="0.2"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</row>
    <row r="1620" spans="2:21" x14ac:dyDescent="0.2"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</row>
    <row r="1621" spans="2:21" x14ac:dyDescent="0.2"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</row>
    <row r="1622" spans="2:21" x14ac:dyDescent="0.2"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</row>
    <row r="1623" spans="2:21" x14ac:dyDescent="0.2"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</row>
    <row r="1624" spans="2:21" x14ac:dyDescent="0.2"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</row>
    <row r="1625" spans="2:21" x14ac:dyDescent="0.2"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</row>
    <row r="1626" spans="2:21" x14ac:dyDescent="0.2"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</row>
    <row r="1627" spans="2:21" x14ac:dyDescent="0.2"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</row>
    <row r="1628" spans="2:21" x14ac:dyDescent="0.2"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</row>
    <row r="1629" spans="2:21" x14ac:dyDescent="0.2"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</row>
    <row r="1630" spans="2:21" x14ac:dyDescent="0.2"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</row>
    <row r="1631" spans="2:21" x14ac:dyDescent="0.2"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</row>
    <row r="1632" spans="2:21" x14ac:dyDescent="0.2"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</row>
    <row r="1633" spans="2:21" x14ac:dyDescent="0.2"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</row>
    <row r="1634" spans="2:21" x14ac:dyDescent="0.2"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</row>
    <row r="1635" spans="2:21" x14ac:dyDescent="0.2"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</row>
    <row r="1636" spans="2:21" x14ac:dyDescent="0.2"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</row>
    <row r="1637" spans="2:21" x14ac:dyDescent="0.2"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</row>
    <row r="1638" spans="2:21" x14ac:dyDescent="0.2"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</row>
    <row r="1639" spans="2:21" x14ac:dyDescent="0.2"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</row>
    <row r="1640" spans="2:21" x14ac:dyDescent="0.2"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</row>
    <row r="1641" spans="2:21" x14ac:dyDescent="0.2"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</row>
    <row r="1642" spans="2:21" x14ac:dyDescent="0.2"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</row>
    <row r="1643" spans="2:21" x14ac:dyDescent="0.2"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</row>
    <row r="1644" spans="2:21" x14ac:dyDescent="0.2"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</row>
    <row r="1645" spans="2:21" x14ac:dyDescent="0.2"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</row>
    <row r="1646" spans="2:21" x14ac:dyDescent="0.2"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</row>
    <row r="1647" spans="2:21" x14ac:dyDescent="0.2"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</row>
    <row r="1648" spans="2:21" x14ac:dyDescent="0.2"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</row>
    <row r="1649" spans="2:21" x14ac:dyDescent="0.2"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</row>
    <row r="1650" spans="2:21" x14ac:dyDescent="0.2"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</row>
    <row r="1651" spans="2:21" x14ac:dyDescent="0.2"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</row>
    <row r="1652" spans="2:21" x14ac:dyDescent="0.2"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</row>
    <row r="1653" spans="2:21" x14ac:dyDescent="0.2"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</row>
    <row r="1654" spans="2:21" x14ac:dyDescent="0.2"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</row>
    <row r="1655" spans="2:21" x14ac:dyDescent="0.2"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</row>
    <row r="1656" spans="2:21" x14ac:dyDescent="0.2"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</row>
    <row r="1657" spans="2:21" x14ac:dyDescent="0.2"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</row>
    <row r="1658" spans="2:21" x14ac:dyDescent="0.2"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</row>
    <row r="1659" spans="2:21" x14ac:dyDescent="0.2"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</row>
    <row r="1660" spans="2:21" x14ac:dyDescent="0.2"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</row>
    <row r="1661" spans="2:21" x14ac:dyDescent="0.2"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</row>
    <row r="1662" spans="2:21" x14ac:dyDescent="0.2"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</row>
    <row r="1663" spans="2:21" x14ac:dyDescent="0.2"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</row>
    <row r="1664" spans="2:21" x14ac:dyDescent="0.2"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</row>
    <row r="1665" spans="2:15" x14ac:dyDescent="0.2"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</row>
    <row r="1666" spans="2:15" x14ac:dyDescent="0.2"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</row>
    <row r="1667" spans="2:15" x14ac:dyDescent="0.2">
      <c r="B1667" s="17"/>
      <c r="C1667" s="17"/>
      <c r="D1667" s="17"/>
      <c r="E1667" s="17"/>
      <c r="F1667" s="17"/>
      <c r="G1667" s="17"/>
      <c r="H1667" s="17"/>
      <c r="K1667" s="17"/>
      <c r="L1667" s="17"/>
      <c r="O1667" s="17"/>
    </row>
    <row r="1668" spans="2:15" x14ac:dyDescent="0.2">
      <c r="B1668" s="17"/>
      <c r="C1668" s="17"/>
      <c r="D1668" s="17"/>
      <c r="E1668" s="17"/>
      <c r="F1668" s="17"/>
      <c r="G1668" s="17"/>
      <c r="H1668" s="17"/>
      <c r="K1668" s="17"/>
      <c r="L1668" s="17"/>
      <c r="O1668" s="17"/>
    </row>
    <row r="1669" spans="2:15" x14ac:dyDescent="0.2">
      <c r="B1669" s="17"/>
      <c r="C1669" s="17"/>
      <c r="D1669" s="17"/>
      <c r="E1669" s="17"/>
      <c r="F1669" s="17"/>
      <c r="G1669" s="17"/>
      <c r="H1669" s="17"/>
      <c r="K1669" s="17"/>
      <c r="L1669" s="17"/>
      <c r="O1669" s="17"/>
    </row>
    <row r="1670" spans="2:15" x14ac:dyDescent="0.2">
      <c r="B1670" s="17"/>
      <c r="C1670" s="17"/>
      <c r="D1670" s="17"/>
      <c r="E1670" s="17"/>
      <c r="F1670" s="17"/>
      <c r="G1670" s="17"/>
      <c r="H1670" s="17"/>
      <c r="K1670" s="17"/>
      <c r="O1670" s="17"/>
    </row>
    <row r="1671" spans="2:15" x14ac:dyDescent="0.2">
      <c r="B1671" s="17"/>
      <c r="C1671" s="17"/>
      <c r="D1671" s="17"/>
      <c r="E1671" s="17"/>
      <c r="F1671" s="17"/>
      <c r="G1671" s="17"/>
      <c r="H1671" s="17"/>
      <c r="K1671" s="17"/>
    </row>
    <row r="1672" spans="2:15" x14ac:dyDescent="0.2">
      <c r="B1672" s="17"/>
      <c r="C1672" s="17"/>
      <c r="D1672" s="17"/>
      <c r="E1672" s="17"/>
      <c r="F1672" s="17"/>
      <c r="G1672" s="17"/>
      <c r="H1672" s="17"/>
      <c r="K1672" s="17"/>
    </row>
    <row r="1673" spans="2:15" x14ac:dyDescent="0.2">
      <c r="B1673" s="17"/>
      <c r="C1673" s="17"/>
      <c r="D1673" s="17"/>
      <c r="E1673" s="17"/>
      <c r="F1673" s="17"/>
      <c r="G1673" s="17"/>
      <c r="H1673" s="17"/>
      <c r="K1673" s="17"/>
    </row>
    <row r="1674" spans="2:15" x14ac:dyDescent="0.2">
      <c r="B1674" s="17"/>
      <c r="C1674" s="17"/>
      <c r="D1674" s="17"/>
      <c r="F1674" s="17"/>
      <c r="G1674" s="17"/>
      <c r="H1674" s="17"/>
      <c r="K1674" s="17"/>
    </row>
    <row r="1675" spans="2:15" x14ac:dyDescent="0.2">
      <c r="B1675" s="17"/>
      <c r="C1675" s="17"/>
      <c r="D1675" s="17"/>
      <c r="F1675" s="17"/>
      <c r="G1675" s="17"/>
      <c r="H1675" s="17"/>
    </row>
    <row r="1676" spans="2:15" x14ac:dyDescent="0.2">
      <c r="B1676" s="17"/>
      <c r="C1676" s="17"/>
      <c r="D1676" s="17"/>
      <c r="F1676" s="17"/>
      <c r="G1676" s="17"/>
      <c r="H1676" s="17"/>
    </row>
    <row r="1677" spans="2:15" x14ac:dyDescent="0.2">
      <c r="B1677" s="17"/>
      <c r="C1677" s="17"/>
      <c r="D1677" s="17"/>
    </row>
    <row r="1678" spans="2:15" x14ac:dyDescent="0.2">
      <c r="B1678" s="17"/>
      <c r="C1678" s="17"/>
      <c r="D1678" s="17"/>
    </row>
    <row r="1679" spans="2:15" x14ac:dyDescent="0.2">
      <c r="B1679" s="17"/>
      <c r="C1679" s="17"/>
      <c r="D1679" s="17"/>
    </row>
    <row r="1680" spans="2:15" x14ac:dyDescent="0.2">
      <c r="B1680" s="17"/>
      <c r="C1680" s="17"/>
      <c r="D1680" s="17"/>
    </row>
    <row r="1681" spans="2:4" x14ac:dyDescent="0.2">
      <c r="B1681" s="17"/>
      <c r="C1681" s="17"/>
      <c r="D1681" s="17"/>
    </row>
    <row r="1682" spans="2:4" x14ac:dyDescent="0.2">
      <c r="B1682" s="17"/>
      <c r="C1682" s="17"/>
      <c r="D1682" s="17"/>
    </row>
    <row r="1683" spans="2:4" x14ac:dyDescent="0.2">
      <c r="B1683" s="17"/>
      <c r="C1683" s="17"/>
      <c r="D1683" s="17"/>
    </row>
  </sheetData>
  <sheetProtection password="CC38" sheet="1" objects="1" scenarios="1"/>
  <mergeCells count="2">
    <mergeCell ref="B3:K3"/>
    <mergeCell ref="B18:K18"/>
  </mergeCells>
  <phoneticPr fontId="43" type="noConversion"/>
  <pageMargins left="0.75" right="0.75" top="1" bottom="1" header="0.5" footer="0.5"/>
  <pageSetup paperSize="9" orientation="landscape" r:id="rId1"/>
  <headerFooter alignWithMargins="0">
    <oddFooter>&amp;L&amp;F&amp;C&amp;D&amp;RBureau Veritas DPO Rotterdam</oddFooter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1:E36"/>
  <sheetViews>
    <sheetView workbookViewId="0">
      <selection activeCell="E13" sqref="E13"/>
    </sheetView>
  </sheetViews>
  <sheetFormatPr defaultRowHeight="12.75" x14ac:dyDescent="0.2"/>
  <cols>
    <col min="1" max="1" width="9.140625" style="6"/>
    <col min="2" max="2" width="10.140625" style="6" bestFit="1" customWidth="1"/>
    <col min="3" max="3" width="9.140625" style="6"/>
    <col min="4" max="4" width="16.42578125" style="6" bestFit="1" customWidth="1"/>
    <col min="5" max="5" width="87.5703125" style="6" customWidth="1"/>
    <col min="6" max="16384" width="9.140625" style="6"/>
  </cols>
  <sheetData>
    <row r="1" spans="2:5" ht="13.5" thickBot="1" x14ac:dyDescent="0.25"/>
    <row r="2" spans="2:5" ht="13.5" thickBot="1" x14ac:dyDescent="0.25">
      <c r="B2" s="28" t="s">
        <v>24</v>
      </c>
      <c r="C2" s="29" t="s">
        <v>25</v>
      </c>
      <c r="D2" s="29" t="s">
        <v>26</v>
      </c>
      <c r="E2" s="30" t="s">
        <v>27</v>
      </c>
    </row>
    <row r="3" spans="2:5" x14ac:dyDescent="0.2">
      <c r="B3" s="366" t="s">
        <v>140</v>
      </c>
      <c r="C3" s="367"/>
      <c r="D3" s="367"/>
      <c r="E3" s="368"/>
    </row>
    <row r="4" spans="2:5" x14ac:dyDescent="0.2">
      <c r="B4" s="31">
        <v>39953</v>
      </c>
      <c r="C4" s="32" t="s">
        <v>28</v>
      </c>
      <c r="D4" s="32" t="s">
        <v>29</v>
      </c>
      <c r="E4" s="33" t="s">
        <v>30</v>
      </c>
    </row>
    <row r="5" spans="2:5" x14ac:dyDescent="0.2">
      <c r="B5" s="40">
        <v>39953</v>
      </c>
      <c r="C5" s="32" t="s">
        <v>31</v>
      </c>
      <c r="D5" s="32" t="s">
        <v>29</v>
      </c>
      <c r="E5" s="41" t="s">
        <v>32</v>
      </c>
    </row>
    <row r="6" spans="2:5" ht="25.5" x14ac:dyDescent="0.2">
      <c r="B6" s="31">
        <v>40004</v>
      </c>
      <c r="C6" s="32" t="s">
        <v>59</v>
      </c>
      <c r="D6" s="32" t="s">
        <v>29</v>
      </c>
      <c r="E6" s="41" t="s">
        <v>105</v>
      </c>
    </row>
    <row r="7" spans="2:5" x14ac:dyDescent="0.2">
      <c r="B7" s="40">
        <v>40052</v>
      </c>
      <c r="C7" s="166" t="s">
        <v>103</v>
      </c>
      <c r="D7" s="166" t="s">
        <v>29</v>
      </c>
      <c r="E7" s="41" t="s">
        <v>104</v>
      </c>
    </row>
    <row r="8" spans="2:5" x14ac:dyDescent="0.2">
      <c r="B8" s="40">
        <v>40060</v>
      </c>
      <c r="C8" s="166" t="s">
        <v>110</v>
      </c>
      <c r="D8" s="166" t="s">
        <v>29</v>
      </c>
      <c r="E8" s="41" t="s">
        <v>111</v>
      </c>
    </row>
    <row r="9" spans="2:5" x14ac:dyDescent="0.2">
      <c r="B9" s="40">
        <v>40865</v>
      </c>
      <c r="C9" s="166" t="s">
        <v>120</v>
      </c>
      <c r="D9" s="166" t="s">
        <v>29</v>
      </c>
      <c r="E9" s="41" t="s">
        <v>121</v>
      </c>
    </row>
    <row r="10" spans="2:5" x14ac:dyDescent="0.2">
      <c r="B10" s="40">
        <v>40882</v>
      </c>
      <c r="C10" s="166" t="s">
        <v>122</v>
      </c>
      <c r="D10" s="166" t="s">
        <v>29</v>
      </c>
      <c r="E10" s="41" t="s">
        <v>123</v>
      </c>
    </row>
    <row r="11" spans="2:5" x14ac:dyDescent="0.2">
      <c r="B11" s="40">
        <v>42403</v>
      </c>
      <c r="C11" s="250" t="s">
        <v>139</v>
      </c>
      <c r="D11" s="250" t="s">
        <v>124</v>
      </c>
      <c r="E11" s="282" t="s">
        <v>125</v>
      </c>
    </row>
    <row r="12" spans="2:5" ht="25.5" x14ac:dyDescent="0.2">
      <c r="B12" s="40">
        <v>43096</v>
      </c>
      <c r="C12" s="250" t="s">
        <v>162</v>
      </c>
      <c r="D12" s="250" t="s">
        <v>143</v>
      </c>
      <c r="E12" s="315" t="s">
        <v>165</v>
      </c>
    </row>
    <row r="13" spans="2:5" x14ac:dyDescent="0.2">
      <c r="B13" s="34"/>
      <c r="C13" s="35"/>
      <c r="D13" s="35"/>
      <c r="E13" s="36"/>
    </row>
    <row r="14" spans="2:5" x14ac:dyDescent="0.2">
      <c r="B14" s="34"/>
      <c r="C14" s="35"/>
      <c r="D14" s="35"/>
      <c r="E14" s="36"/>
    </row>
    <row r="15" spans="2:5" x14ac:dyDescent="0.2">
      <c r="B15" s="34"/>
      <c r="C15" s="35"/>
      <c r="D15" s="35"/>
      <c r="E15" s="36"/>
    </row>
    <row r="16" spans="2:5" x14ac:dyDescent="0.2">
      <c r="B16" s="34"/>
      <c r="C16" s="35"/>
      <c r="D16" s="35"/>
      <c r="E16" s="36"/>
    </row>
    <row r="17" spans="2:5" x14ac:dyDescent="0.2">
      <c r="B17" s="34"/>
      <c r="C17" s="35"/>
      <c r="D17" s="35"/>
      <c r="E17" s="36"/>
    </row>
    <row r="18" spans="2:5" x14ac:dyDescent="0.2">
      <c r="B18" s="34"/>
      <c r="C18" s="35"/>
      <c r="D18" s="35"/>
      <c r="E18" s="36"/>
    </row>
    <row r="19" spans="2:5" x14ac:dyDescent="0.2">
      <c r="B19" s="34"/>
      <c r="C19" s="35"/>
      <c r="D19" s="35"/>
      <c r="E19" s="36"/>
    </row>
    <row r="20" spans="2:5" x14ac:dyDescent="0.2">
      <c r="B20" s="34"/>
      <c r="C20" s="35"/>
      <c r="D20" s="35"/>
      <c r="E20" s="36"/>
    </row>
    <row r="21" spans="2:5" x14ac:dyDescent="0.2">
      <c r="B21" s="34"/>
      <c r="C21" s="35"/>
      <c r="D21" s="35"/>
      <c r="E21" s="36"/>
    </row>
    <row r="22" spans="2:5" x14ac:dyDescent="0.2">
      <c r="B22" s="34"/>
      <c r="C22" s="35"/>
      <c r="D22" s="35"/>
      <c r="E22" s="36"/>
    </row>
    <row r="23" spans="2:5" x14ac:dyDescent="0.2">
      <c r="B23" s="34"/>
      <c r="C23" s="35"/>
      <c r="D23" s="35"/>
      <c r="E23" s="36"/>
    </row>
    <row r="24" spans="2:5" x14ac:dyDescent="0.2">
      <c r="B24" s="34"/>
      <c r="C24" s="35"/>
      <c r="D24" s="35"/>
      <c r="E24" s="36"/>
    </row>
    <row r="25" spans="2:5" x14ac:dyDescent="0.2">
      <c r="B25" s="34"/>
      <c r="C25" s="35"/>
      <c r="D25" s="35"/>
      <c r="E25" s="36"/>
    </row>
    <row r="26" spans="2:5" x14ac:dyDescent="0.2">
      <c r="B26" s="34"/>
      <c r="C26" s="35"/>
      <c r="D26" s="35"/>
      <c r="E26" s="36"/>
    </row>
    <row r="27" spans="2:5" x14ac:dyDescent="0.2">
      <c r="B27" s="34"/>
      <c r="C27" s="35"/>
      <c r="D27" s="35"/>
      <c r="E27" s="36"/>
    </row>
    <row r="28" spans="2:5" x14ac:dyDescent="0.2">
      <c r="B28" s="34"/>
      <c r="C28" s="35"/>
      <c r="D28" s="35"/>
      <c r="E28" s="36"/>
    </row>
    <row r="29" spans="2:5" x14ac:dyDescent="0.2">
      <c r="B29" s="34"/>
      <c r="C29" s="35"/>
      <c r="D29" s="35"/>
      <c r="E29" s="36"/>
    </row>
    <row r="30" spans="2:5" x14ac:dyDescent="0.2">
      <c r="B30" s="34"/>
      <c r="C30" s="35"/>
      <c r="D30" s="35"/>
      <c r="E30" s="36"/>
    </row>
    <row r="31" spans="2:5" x14ac:dyDescent="0.2">
      <c r="B31" s="34"/>
      <c r="C31" s="35"/>
      <c r="D31" s="35"/>
      <c r="E31" s="36"/>
    </row>
    <row r="32" spans="2:5" x14ac:dyDescent="0.2">
      <c r="B32" s="34"/>
      <c r="C32" s="35"/>
      <c r="D32" s="35"/>
      <c r="E32" s="36"/>
    </row>
    <row r="33" spans="2:5" x14ac:dyDescent="0.2">
      <c r="B33" s="34"/>
      <c r="C33" s="35"/>
      <c r="D33" s="35"/>
      <c r="E33" s="36"/>
    </row>
    <row r="34" spans="2:5" x14ac:dyDescent="0.2">
      <c r="B34" s="34"/>
      <c r="C34" s="35"/>
      <c r="D34" s="35"/>
      <c r="E34" s="36"/>
    </row>
    <row r="35" spans="2:5" x14ac:dyDescent="0.2">
      <c r="B35" s="34"/>
      <c r="C35" s="35"/>
      <c r="D35" s="35"/>
      <c r="E35" s="36"/>
    </row>
    <row r="36" spans="2:5" ht="13.5" thickBot="1" x14ac:dyDescent="0.25">
      <c r="B36" s="37"/>
      <c r="C36" s="38"/>
      <c r="D36" s="38"/>
      <c r="E36" s="39"/>
    </row>
  </sheetData>
  <sheetProtection password="CC38" sheet="1" objects="1" scenarios="1"/>
  <mergeCells count="1">
    <mergeCell ref="B3:E3"/>
  </mergeCells>
  <phoneticPr fontId="1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2:E41"/>
  <sheetViews>
    <sheetView workbookViewId="0">
      <selection activeCell="G10" sqref="G10"/>
    </sheetView>
  </sheetViews>
  <sheetFormatPr defaultRowHeight="12.75" x14ac:dyDescent="0.2"/>
  <cols>
    <col min="2" max="2" width="12.5703125" customWidth="1"/>
    <col min="3" max="3" width="17.85546875" customWidth="1"/>
    <col min="4" max="4" width="19" customWidth="1"/>
    <col min="5" max="5" width="26.5703125" customWidth="1"/>
  </cols>
  <sheetData>
    <row r="2" spans="2:5" x14ac:dyDescent="0.2">
      <c r="B2" s="6"/>
      <c r="C2" s="6"/>
      <c r="D2" s="6"/>
      <c r="E2" s="6"/>
    </row>
    <row r="3" spans="2:5" ht="18" x14ac:dyDescent="0.25">
      <c r="B3" s="316" t="s">
        <v>166</v>
      </c>
      <c r="C3" s="317"/>
      <c r="D3" s="317"/>
      <c r="E3" s="317"/>
    </row>
    <row r="4" spans="2:5" ht="18.75" thickBot="1" x14ac:dyDescent="0.3">
      <c r="B4" s="316"/>
      <c r="C4" s="317"/>
      <c r="D4" s="317"/>
      <c r="E4" s="317"/>
    </row>
    <row r="5" spans="2:5" ht="18.75" thickBot="1" x14ac:dyDescent="0.25">
      <c r="B5" s="318" t="s">
        <v>167</v>
      </c>
      <c r="C5" s="369"/>
      <c r="D5" s="369"/>
      <c r="E5" s="370"/>
    </row>
    <row r="6" spans="2:5" x14ac:dyDescent="0.2">
      <c r="B6" s="6"/>
      <c r="C6" s="6"/>
      <c r="D6" s="6"/>
      <c r="E6" s="6"/>
    </row>
    <row r="7" spans="2:5" ht="13.5" thickBot="1" x14ac:dyDescent="0.25">
      <c r="B7" s="6"/>
      <c r="C7" s="6"/>
      <c r="D7" s="6"/>
      <c r="E7" s="6"/>
    </row>
    <row r="8" spans="2:5" ht="13.5" thickBot="1" x14ac:dyDescent="0.25">
      <c r="B8" s="319" t="s">
        <v>24</v>
      </c>
      <c r="C8" s="320" t="s">
        <v>168</v>
      </c>
      <c r="D8" s="320" t="s">
        <v>169</v>
      </c>
      <c r="E8" s="321" t="s">
        <v>170</v>
      </c>
    </row>
    <row r="9" spans="2:5" x14ac:dyDescent="0.2">
      <c r="B9" s="31"/>
      <c r="C9" s="322"/>
      <c r="D9" s="322"/>
      <c r="E9" s="323"/>
    </row>
    <row r="10" spans="2:5" x14ac:dyDescent="0.2">
      <c r="B10" s="34"/>
      <c r="C10" s="324"/>
      <c r="D10" s="324"/>
      <c r="E10" s="323"/>
    </row>
    <row r="11" spans="2:5" x14ac:dyDescent="0.2">
      <c r="B11" s="34"/>
      <c r="C11" s="324"/>
      <c r="D11" s="324"/>
      <c r="E11" s="323"/>
    </row>
    <row r="12" spans="2:5" x14ac:dyDescent="0.2">
      <c r="B12" s="34"/>
      <c r="C12" s="324"/>
      <c r="D12" s="324"/>
      <c r="E12" s="323"/>
    </row>
    <row r="13" spans="2:5" x14ac:dyDescent="0.2">
      <c r="B13" s="34"/>
      <c r="C13" s="324"/>
      <c r="D13" s="324"/>
      <c r="E13" s="323"/>
    </row>
    <row r="14" spans="2:5" x14ac:dyDescent="0.2">
      <c r="B14" s="34"/>
      <c r="C14" s="324"/>
      <c r="D14" s="324"/>
      <c r="E14" s="323"/>
    </row>
    <row r="15" spans="2:5" x14ac:dyDescent="0.2">
      <c r="B15" s="34"/>
      <c r="C15" s="324"/>
      <c r="D15" s="324"/>
      <c r="E15" s="323"/>
    </row>
    <row r="16" spans="2:5" x14ac:dyDescent="0.2">
      <c r="B16" s="34"/>
      <c r="C16" s="324"/>
      <c r="D16" s="324"/>
      <c r="E16" s="323"/>
    </row>
    <row r="17" spans="2:5" x14ac:dyDescent="0.2">
      <c r="B17" s="34"/>
      <c r="C17" s="324"/>
      <c r="D17" s="324"/>
      <c r="E17" s="323"/>
    </row>
    <row r="18" spans="2:5" x14ac:dyDescent="0.2">
      <c r="B18" s="34"/>
      <c r="C18" s="324"/>
      <c r="D18" s="324"/>
      <c r="E18" s="323"/>
    </row>
    <row r="19" spans="2:5" x14ac:dyDescent="0.2">
      <c r="B19" s="34"/>
      <c r="C19" s="324"/>
      <c r="D19" s="324"/>
      <c r="E19" s="323"/>
    </row>
    <row r="20" spans="2:5" x14ac:dyDescent="0.2">
      <c r="B20" s="34"/>
      <c r="C20" s="324"/>
      <c r="D20" s="324"/>
      <c r="E20" s="323"/>
    </row>
    <row r="21" spans="2:5" x14ac:dyDescent="0.2">
      <c r="B21" s="34"/>
      <c r="C21" s="324"/>
      <c r="D21" s="324"/>
      <c r="E21" s="323"/>
    </row>
    <row r="22" spans="2:5" x14ac:dyDescent="0.2">
      <c r="B22" s="34"/>
      <c r="C22" s="324"/>
      <c r="D22" s="324"/>
      <c r="E22" s="323"/>
    </row>
    <row r="23" spans="2:5" x14ac:dyDescent="0.2">
      <c r="B23" s="34"/>
      <c r="C23" s="324"/>
      <c r="D23" s="324"/>
      <c r="E23" s="323"/>
    </row>
    <row r="24" spans="2:5" x14ac:dyDescent="0.2">
      <c r="B24" s="34"/>
      <c r="C24" s="324"/>
      <c r="D24" s="324"/>
      <c r="E24" s="323"/>
    </row>
    <row r="25" spans="2:5" x14ac:dyDescent="0.2">
      <c r="B25" s="34"/>
      <c r="C25" s="324"/>
      <c r="D25" s="324"/>
      <c r="E25" s="323"/>
    </row>
    <row r="26" spans="2:5" x14ac:dyDescent="0.2">
      <c r="B26" s="34"/>
      <c r="C26" s="324"/>
      <c r="D26" s="324"/>
      <c r="E26" s="323"/>
    </row>
    <row r="27" spans="2:5" x14ac:dyDescent="0.2">
      <c r="B27" s="34"/>
      <c r="C27" s="324"/>
      <c r="D27" s="324"/>
      <c r="E27" s="323"/>
    </row>
    <row r="28" spans="2:5" x14ac:dyDescent="0.2">
      <c r="B28" s="34"/>
      <c r="C28" s="324"/>
      <c r="D28" s="324"/>
      <c r="E28" s="323"/>
    </row>
    <row r="29" spans="2:5" x14ac:dyDescent="0.2">
      <c r="B29" s="34"/>
      <c r="C29" s="324"/>
      <c r="D29" s="324"/>
      <c r="E29" s="323"/>
    </row>
    <row r="30" spans="2:5" x14ac:dyDescent="0.2">
      <c r="B30" s="34"/>
      <c r="C30" s="324"/>
      <c r="D30" s="324"/>
      <c r="E30" s="323"/>
    </row>
    <row r="31" spans="2:5" x14ac:dyDescent="0.2">
      <c r="B31" s="34"/>
      <c r="C31" s="324"/>
      <c r="D31" s="324"/>
      <c r="E31" s="323"/>
    </row>
    <row r="32" spans="2:5" x14ac:dyDescent="0.2">
      <c r="B32" s="34"/>
      <c r="C32" s="324"/>
      <c r="D32" s="324"/>
      <c r="E32" s="323"/>
    </row>
    <row r="33" spans="2:5" x14ac:dyDescent="0.2">
      <c r="B33" s="34"/>
      <c r="C33" s="324"/>
      <c r="D33" s="324"/>
      <c r="E33" s="323"/>
    </row>
    <row r="34" spans="2:5" x14ac:dyDescent="0.2">
      <c r="B34" s="34"/>
      <c r="C34" s="324"/>
      <c r="D34" s="324"/>
      <c r="E34" s="323"/>
    </row>
    <row r="35" spans="2:5" x14ac:dyDescent="0.2">
      <c r="B35" s="34"/>
      <c r="C35" s="324"/>
      <c r="D35" s="324"/>
      <c r="E35" s="323"/>
    </row>
    <row r="36" spans="2:5" x14ac:dyDescent="0.2">
      <c r="B36" s="34"/>
      <c r="C36" s="324"/>
      <c r="D36" s="324"/>
      <c r="E36" s="323"/>
    </row>
    <row r="37" spans="2:5" x14ac:dyDescent="0.2">
      <c r="B37" s="34"/>
      <c r="C37" s="324"/>
      <c r="D37" s="324"/>
      <c r="E37" s="323"/>
    </row>
    <row r="38" spans="2:5" x14ac:dyDescent="0.2">
      <c r="B38" s="34"/>
      <c r="C38" s="324"/>
      <c r="D38" s="324"/>
      <c r="E38" s="323"/>
    </row>
    <row r="39" spans="2:5" x14ac:dyDescent="0.2">
      <c r="B39" s="34"/>
      <c r="C39" s="324"/>
      <c r="D39" s="324"/>
      <c r="E39" s="323"/>
    </row>
    <row r="40" spans="2:5" x14ac:dyDescent="0.2">
      <c r="B40" s="34"/>
      <c r="C40" s="324"/>
      <c r="D40" s="324"/>
      <c r="E40" s="323"/>
    </row>
    <row r="41" spans="2:5" ht="13.5" thickBot="1" x14ac:dyDescent="0.25">
      <c r="B41" s="37"/>
      <c r="C41" s="325"/>
      <c r="D41" s="325"/>
      <c r="E41" s="326"/>
    </row>
  </sheetData>
  <mergeCells count="1">
    <mergeCell ref="C5:E5"/>
  </mergeCells>
  <phoneticPr fontId="4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워크시트</vt:lpstr>
      </vt:variant>
      <vt:variant>
        <vt:i4>19</vt:i4>
      </vt:variant>
      <vt:variant>
        <vt:lpstr>이름 지정된 범위</vt:lpstr>
      </vt:variant>
      <vt:variant>
        <vt:i4>14</vt:i4>
      </vt:variant>
    </vt:vector>
  </HeadingPairs>
  <TitlesOfParts>
    <vt:vector size="33" baseType="lpstr">
      <vt:lpstr>Cover</vt:lpstr>
      <vt:lpstr>Definitions</vt:lpstr>
      <vt:lpstr>Compression of panels</vt:lpstr>
      <vt:lpstr>multi axial compr. and shear</vt:lpstr>
      <vt:lpstr>multi axial compr. and shea (2)</vt:lpstr>
      <vt:lpstr>multi axial compr. and shea (3)</vt:lpstr>
      <vt:lpstr>multi axial compr. and shea (4)</vt:lpstr>
      <vt:lpstr>multi axial compr. and shea (5)</vt:lpstr>
      <vt:lpstr>multi axial compr. and shea (6)</vt:lpstr>
      <vt:lpstr>multi axial compr. and shea (7)</vt:lpstr>
      <vt:lpstr>Shear of panels</vt:lpstr>
      <vt:lpstr>Tubulars</vt:lpstr>
      <vt:lpstr>Sheet1</vt:lpstr>
      <vt:lpstr>Built-up pillars</vt:lpstr>
      <vt:lpstr>Rectangular pillars</vt:lpstr>
      <vt:lpstr>Pillars of general section</vt:lpstr>
      <vt:lpstr>compr. and bending on pillars</vt:lpstr>
      <vt:lpstr>Revision history</vt:lpstr>
      <vt:lpstr>bug reporting sheet</vt:lpstr>
      <vt:lpstr>'Built-up pillars'!Print_Area</vt:lpstr>
      <vt:lpstr>'compr. and bending on pillars'!Print_Area</vt:lpstr>
      <vt:lpstr>'Compression of panels'!Print_Area</vt:lpstr>
      <vt:lpstr>'multi axial compr. and shea (2)'!Print_Area</vt:lpstr>
      <vt:lpstr>'multi axial compr. and shea (3)'!Print_Area</vt:lpstr>
      <vt:lpstr>'multi axial compr. and shea (4)'!Print_Area</vt:lpstr>
      <vt:lpstr>'multi axial compr. and shea (5)'!Print_Area</vt:lpstr>
      <vt:lpstr>'multi axial compr. and shea (6)'!Print_Area</vt:lpstr>
      <vt:lpstr>'multi axial compr. and shea (7)'!Print_Area</vt:lpstr>
      <vt:lpstr>'multi axial compr. and shear'!Print_Area</vt:lpstr>
      <vt:lpstr>'Pillars of general section'!Print_Area</vt:lpstr>
      <vt:lpstr>'Rectangular pillars'!Print_Area</vt:lpstr>
      <vt:lpstr>'Shear of panels'!Print_Area</vt:lpstr>
      <vt:lpstr>Tubulars!Print_Area</vt:lpstr>
    </vt:vector>
  </TitlesOfParts>
  <Company>Bureau Veritas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NDaniels</dc:creator>
  <cp:lastModifiedBy>wjeong</cp:lastModifiedBy>
  <cp:lastPrinted>2011-11-18T13:30:16Z</cp:lastPrinted>
  <dcterms:created xsi:type="dcterms:W3CDTF">2004-03-30T07:18:01Z</dcterms:created>
  <dcterms:modified xsi:type="dcterms:W3CDTF">2019-03-11T05:32:12Z</dcterms:modified>
</cp:coreProperties>
</file>